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BVTVO\800_Vorlagen\Originale\09_Submission\"/>
    </mc:Choice>
  </mc:AlternateContent>
  <bookViews>
    <workbookView xWindow="-15" yWindow="6450" windowWidth="15480" windowHeight="6495"/>
  </bookViews>
  <sheets>
    <sheet name="Offertvergleich" sheetId="1" r:id="rId1"/>
    <sheet name="1" sheetId="2" r:id="rId2"/>
    <sheet name="2" sheetId="64" r:id="rId3"/>
    <sheet name="3" sheetId="65" r:id="rId4"/>
    <sheet name="4" sheetId="66" r:id="rId5"/>
    <sheet name="5" sheetId="67" r:id="rId6"/>
    <sheet name="6" sheetId="68" r:id="rId7"/>
    <sheet name="7" sheetId="69" r:id="rId8"/>
    <sheet name="8" sheetId="70" r:id="rId9"/>
    <sheet name="9" sheetId="71" r:id="rId10"/>
    <sheet name="10" sheetId="72" r:id="rId11"/>
    <sheet name="11" sheetId="73" r:id="rId12"/>
    <sheet name="12" sheetId="74" r:id="rId13"/>
    <sheet name="13" sheetId="75" r:id="rId14"/>
    <sheet name="14" sheetId="76" r:id="rId15"/>
    <sheet name="15" sheetId="77" r:id="rId16"/>
    <sheet name="16" sheetId="78" r:id="rId17"/>
    <sheet name="17" sheetId="79" r:id="rId18"/>
  </sheets>
  <definedNames>
    <definedName name="Angebot_netto">Offertvergleich!$R$9:$R$25</definedName>
    <definedName name="_xlnm.Print_Area" localSheetId="1">'1'!$C$3:$N$49</definedName>
    <definedName name="_xlnm.Print_Area" localSheetId="10">'10'!$C$3:$N$49</definedName>
    <definedName name="_xlnm.Print_Area" localSheetId="11">'11'!$C$3:$N$49</definedName>
    <definedName name="_xlnm.Print_Area" localSheetId="12">'12'!$C$3:$N$49</definedName>
    <definedName name="_xlnm.Print_Area" localSheetId="13">'13'!$C$3:$N$49</definedName>
    <definedName name="_xlnm.Print_Area" localSheetId="14">'14'!$C$3:$N$49</definedName>
    <definedName name="_xlnm.Print_Area" localSheetId="15">'15'!$C$3:$N$49</definedName>
    <definedName name="_xlnm.Print_Area" localSheetId="16">'16'!$C$3:$N$49</definedName>
    <definedName name="_xlnm.Print_Area" localSheetId="17">'17'!$C$3:$N$49</definedName>
    <definedName name="_xlnm.Print_Area" localSheetId="2">'2'!$C$3:$N$49</definedName>
    <definedName name="_xlnm.Print_Area" localSheetId="3">'3'!$C$3:$N$49</definedName>
    <definedName name="_xlnm.Print_Area" localSheetId="4">'4'!$C$3:$N$49</definedName>
    <definedName name="_xlnm.Print_Area" localSheetId="5">'5'!$C$3:$N$49</definedName>
    <definedName name="_xlnm.Print_Area" localSheetId="6">'6'!$C$3:$N$49</definedName>
    <definedName name="_xlnm.Print_Area" localSheetId="7">'7'!$C$3:$N$49</definedName>
    <definedName name="_xlnm.Print_Area" localSheetId="8">'8'!$C$3:$N$49</definedName>
    <definedName name="_xlnm.Print_Area" localSheetId="9">'9'!$C$3:$N$49</definedName>
    <definedName name="_xlnm.Print_Area" localSheetId="0">Offertvergleich!$C$2:$V$29</definedName>
    <definedName name="Faktor">'1'!$G$43</definedName>
    <definedName name="Lernendenausbildung">'1'!$G$40</definedName>
  </definedNames>
  <calcPr calcId="162913"/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F41" i="79" l="1"/>
  <c r="F41" i="78"/>
  <c r="F41" i="77"/>
  <c r="F41" i="76"/>
  <c r="F41" i="75"/>
  <c r="F41" i="74"/>
  <c r="F41" i="73"/>
  <c r="F41" i="72"/>
  <c r="F41" i="71"/>
  <c r="F41" i="70"/>
  <c r="F41" i="69"/>
  <c r="F41" i="68"/>
  <c r="F41" i="67"/>
  <c r="F41" i="66"/>
  <c r="F41" i="65"/>
  <c r="F41" i="64"/>
  <c r="L43" i="79" l="1"/>
  <c r="L43" i="78"/>
  <c r="L43" i="77"/>
  <c r="L43" i="76"/>
  <c r="L43" i="75"/>
  <c r="L43" i="64"/>
  <c r="L43" i="74"/>
  <c r="L43" i="73"/>
  <c r="L43" i="72"/>
  <c r="L43" i="71"/>
  <c r="L43" i="70"/>
  <c r="L43" i="69"/>
  <c r="L43" i="68"/>
  <c r="L43" i="67"/>
  <c r="L43" i="66"/>
  <c r="L43" i="65"/>
  <c r="H37" i="64" l="1"/>
  <c r="M41" i="79" l="1"/>
  <c r="M40" i="79"/>
  <c r="M41" i="78"/>
  <c r="M40" i="78"/>
  <c r="M41" i="77"/>
  <c r="M40" i="77"/>
  <c r="M41" i="76"/>
  <c r="M40" i="76"/>
  <c r="M41" i="75"/>
  <c r="M40" i="75"/>
  <c r="M41" i="74"/>
  <c r="M40" i="74"/>
  <c r="M41" i="73"/>
  <c r="M40" i="73"/>
  <c r="M41" i="72"/>
  <c r="M40" i="72"/>
  <c r="M41" i="71"/>
  <c r="M40" i="71"/>
  <c r="M41" i="70"/>
  <c r="M40" i="70"/>
  <c r="M41" i="69"/>
  <c r="M40" i="69"/>
  <c r="M41" i="68"/>
  <c r="M40" i="68"/>
  <c r="M41" i="67"/>
  <c r="M40" i="67"/>
  <c r="M41" i="66"/>
  <c r="M40" i="66"/>
  <c r="M41" i="65"/>
  <c r="M41" i="64"/>
  <c r="M41" i="2"/>
  <c r="M40" i="65"/>
  <c r="M40" i="64"/>
  <c r="C5" i="2" l="1"/>
  <c r="L7" i="2"/>
  <c r="E10" i="2"/>
  <c r="N20" i="2"/>
  <c r="N21" i="2"/>
  <c r="N22" i="2"/>
  <c r="N23" i="2"/>
  <c r="N24" i="2"/>
  <c r="N25" i="2"/>
  <c r="N26" i="2"/>
  <c r="N27" i="2"/>
  <c r="N30" i="2"/>
  <c r="N31" i="2"/>
  <c r="N32" i="2"/>
  <c r="N35" i="2"/>
  <c r="N36" i="2"/>
  <c r="N37" i="2"/>
  <c r="M40" i="2"/>
  <c r="M49" i="2"/>
  <c r="C5" i="72"/>
  <c r="I7" i="72"/>
  <c r="L7" i="72"/>
  <c r="E10" i="72"/>
  <c r="E20" i="72"/>
  <c r="F20" i="72"/>
  <c r="G20" i="72"/>
  <c r="H20" i="72"/>
  <c r="I20" i="72"/>
  <c r="J20" i="72"/>
  <c r="K20" i="72"/>
  <c r="L20" i="72"/>
  <c r="N20" i="72"/>
  <c r="E21" i="72"/>
  <c r="F21" i="72"/>
  <c r="G21" i="72"/>
  <c r="H21" i="72"/>
  <c r="I21" i="72"/>
  <c r="J21" i="72"/>
  <c r="K21" i="72"/>
  <c r="L21" i="72"/>
  <c r="N21" i="72"/>
  <c r="E22" i="72"/>
  <c r="F22" i="72"/>
  <c r="G22" i="72"/>
  <c r="H22" i="72"/>
  <c r="I22" i="72"/>
  <c r="J22" i="72"/>
  <c r="K22" i="72"/>
  <c r="L22" i="72"/>
  <c r="N22" i="72"/>
  <c r="E23" i="72"/>
  <c r="F23" i="72"/>
  <c r="G23" i="72"/>
  <c r="H23" i="72"/>
  <c r="I23" i="72"/>
  <c r="J23" i="72"/>
  <c r="K23" i="72"/>
  <c r="L23" i="72"/>
  <c r="N23" i="72"/>
  <c r="E24" i="72"/>
  <c r="F24" i="72"/>
  <c r="G24" i="72"/>
  <c r="H24" i="72"/>
  <c r="I24" i="72"/>
  <c r="J24" i="72"/>
  <c r="K24" i="72"/>
  <c r="L24" i="72"/>
  <c r="N24" i="72"/>
  <c r="E25" i="72"/>
  <c r="F25" i="72"/>
  <c r="G25" i="72"/>
  <c r="H25" i="72"/>
  <c r="I25" i="72"/>
  <c r="J25" i="72"/>
  <c r="K25" i="72"/>
  <c r="L25" i="72"/>
  <c r="N25" i="72"/>
  <c r="E26" i="72"/>
  <c r="F26" i="72"/>
  <c r="G26" i="72"/>
  <c r="H26" i="72"/>
  <c r="I26" i="72"/>
  <c r="J26" i="72"/>
  <c r="K26" i="72"/>
  <c r="L26" i="72"/>
  <c r="N26" i="72"/>
  <c r="E27" i="72"/>
  <c r="F27" i="72"/>
  <c r="G27" i="72"/>
  <c r="H27" i="72"/>
  <c r="I27" i="72"/>
  <c r="J27" i="72"/>
  <c r="K27" i="72"/>
  <c r="L27" i="72"/>
  <c r="N27" i="72"/>
  <c r="E30" i="72"/>
  <c r="F30" i="72"/>
  <c r="G30" i="72"/>
  <c r="H30" i="72"/>
  <c r="I30" i="72"/>
  <c r="J30" i="72"/>
  <c r="K30" i="72"/>
  <c r="L30" i="72"/>
  <c r="N30" i="72"/>
  <c r="E31" i="72"/>
  <c r="F31" i="72"/>
  <c r="G31" i="72"/>
  <c r="H31" i="72"/>
  <c r="I31" i="72"/>
  <c r="J31" i="72"/>
  <c r="K31" i="72"/>
  <c r="L31" i="72"/>
  <c r="N31" i="72"/>
  <c r="E32" i="72"/>
  <c r="F32" i="72"/>
  <c r="G32" i="72"/>
  <c r="H32" i="72"/>
  <c r="L32" i="72"/>
  <c r="N32" i="72"/>
  <c r="E35" i="72"/>
  <c r="F35" i="72"/>
  <c r="G35" i="72"/>
  <c r="H35" i="72"/>
  <c r="I35" i="72"/>
  <c r="J35" i="72"/>
  <c r="K35" i="72"/>
  <c r="L35" i="72"/>
  <c r="N35" i="72"/>
  <c r="E36" i="72"/>
  <c r="F36" i="72"/>
  <c r="G36" i="72"/>
  <c r="H36" i="72"/>
  <c r="I36" i="72"/>
  <c r="J36" i="72"/>
  <c r="K36" i="72"/>
  <c r="L36" i="72"/>
  <c r="N36" i="72"/>
  <c r="E37" i="72"/>
  <c r="F37" i="72"/>
  <c r="G37" i="72"/>
  <c r="H37" i="72"/>
  <c r="L37" i="72"/>
  <c r="N37" i="72"/>
  <c r="G43" i="72"/>
  <c r="M49" i="72"/>
  <c r="C5" i="73"/>
  <c r="I7" i="73"/>
  <c r="L7" i="73"/>
  <c r="E10" i="73"/>
  <c r="E20" i="73"/>
  <c r="F20" i="73"/>
  <c r="G20" i="73"/>
  <c r="H20" i="73"/>
  <c r="I20" i="73"/>
  <c r="J20" i="73"/>
  <c r="K20" i="73"/>
  <c r="L20" i="73"/>
  <c r="N20" i="73"/>
  <c r="E21" i="73"/>
  <c r="F21" i="73"/>
  <c r="G21" i="73"/>
  <c r="H21" i="73"/>
  <c r="I21" i="73"/>
  <c r="J21" i="73"/>
  <c r="K21" i="73"/>
  <c r="L21" i="73"/>
  <c r="N21" i="73"/>
  <c r="E22" i="73"/>
  <c r="F22" i="73"/>
  <c r="G22" i="73"/>
  <c r="H22" i="73"/>
  <c r="I22" i="73"/>
  <c r="J22" i="73"/>
  <c r="K22" i="73"/>
  <c r="L22" i="73"/>
  <c r="N22" i="73"/>
  <c r="E23" i="73"/>
  <c r="F23" i="73"/>
  <c r="G23" i="73"/>
  <c r="H23" i="73"/>
  <c r="I23" i="73"/>
  <c r="J23" i="73"/>
  <c r="K23" i="73"/>
  <c r="L23" i="73"/>
  <c r="N23" i="73"/>
  <c r="E24" i="73"/>
  <c r="F24" i="73"/>
  <c r="G24" i="73"/>
  <c r="H24" i="73"/>
  <c r="I24" i="73"/>
  <c r="J24" i="73"/>
  <c r="K24" i="73"/>
  <c r="L24" i="73"/>
  <c r="N24" i="73"/>
  <c r="E25" i="73"/>
  <c r="F25" i="73"/>
  <c r="G25" i="73"/>
  <c r="H25" i="73"/>
  <c r="I25" i="73"/>
  <c r="J25" i="73"/>
  <c r="K25" i="73"/>
  <c r="L25" i="73"/>
  <c r="N25" i="73"/>
  <c r="E26" i="73"/>
  <c r="F26" i="73"/>
  <c r="G26" i="73"/>
  <c r="H26" i="73"/>
  <c r="I26" i="73"/>
  <c r="J26" i="73"/>
  <c r="K26" i="73"/>
  <c r="L26" i="73"/>
  <c r="N26" i="73"/>
  <c r="E27" i="73"/>
  <c r="F27" i="73"/>
  <c r="G27" i="73"/>
  <c r="H27" i="73"/>
  <c r="I27" i="73"/>
  <c r="J27" i="73"/>
  <c r="K27" i="73"/>
  <c r="L27" i="73"/>
  <c r="N27" i="73"/>
  <c r="E30" i="73"/>
  <c r="F30" i="73"/>
  <c r="G30" i="73"/>
  <c r="H30" i="73"/>
  <c r="I30" i="73"/>
  <c r="J30" i="73"/>
  <c r="K30" i="73"/>
  <c r="L30" i="73"/>
  <c r="N30" i="73"/>
  <c r="E31" i="73"/>
  <c r="F31" i="73"/>
  <c r="G31" i="73"/>
  <c r="H31" i="73"/>
  <c r="I31" i="73"/>
  <c r="J31" i="73"/>
  <c r="K31" i="73"/>
  <c r="L31" i="73"/>
  <c r="N31" i="73"/>
  <c r="E32" i="73"/>
  <c r="F32" i="73"/>
  <c r="G32" i="73"/>
  <c r="H32" i="73"/>
  <c r="L32" i="73"/>
  <c r="N32" i="73"/>
  <c r="E35" i="73"/>
  <c r="F35" i="73"/>
  <c r="G35" i="73"/>
  <c r="H35" i="73"/>
  <c r="I35" i="73"/>
  <c r="J35" i="73"/>
  <c r="K35" i="73"/>
  <c r="L35" i="73"/>
  <c r="N35" i="73"/>
  <c r="E36" i="73"/>
  <c r="F36" i="73"/>
  <c r="G36" i="73"/>
  <c r="H36" i="73"/>
  <c r="I36" i="73"/>
  <c r="J36" i="73"/>
  <c r="K36" i="73"/>
  <c r="L36" i="73"/>
  <c r="N36" i="73"/>
  <c r="E37" i="73"/>
  <c r="F37" i="73"/>
  <c r="G37" i="73"/>
  <c r="H37" i="73"/>
  <c r="L37" i="73"/>
  <c r="N37" i="73"/>
  <c r="G43" i="73"/>
  <c r="M49" i="73"/>
  <c r="C5" i="74"/>
  <c r="I7" i="74"/>
  <c r="L7" i="74"/>
  <c r="E10" i="74"/>
  <c r="E20" i="74"/>
  <c r="F20" i="74"/>
  <c r="G20" i="74"/>
  <c r="H20" i="74"/>
  <c r="I20" i="74"/>
  <c r="J20" i="74"/>
  <c r="K20" i="74"/>
  <c r="L20" i="74"/>
  <c r="N20" i="74"/>
  <c r="E21" i="74"/>
  <c r="F21" i="74"/>
  <c r="G21" i="74"/>
  <c r="H21" i="74"/>
  <c r="I21" i="74"/>
  <c r="J21" i="74"/>
  <c r="K21" i="74"/>
  <c r="L21" i="74"/>
  <c r="N21" i="74"/>
  <c r="E22" i="74"/>
  <c r="F22" i="74"/>
  <c r="G22" i="74"/>
  <c r="H22" i="74"/>
  <c r="I22" i="74"/>
  <c r="J22" i="74"/>
  <c r="K22" i="74"/>
  <c r="L22" i="74"/>
  <c r="N22" i="74"/>
  <c r="E23" i="74"/>
  <c r="F23" i="74"/>
  <c r="G23" i="74"/>
  <c r="H23" i="74"/>
  <c r="I23" i="74"/>
  <c r="J23" i="74"/>
  <c r="K23" i="74"/>
  <c r="L23" i="74"/>
  <c r="N23" i="74"/>
  <c r="E24" i="74"/>
  <c r="F24" i="74"/>
  <c r="G24" i="74"/>
  <c r="H24" i="74"/>
  <c r="I24" i="74"/>
  <c r="J24" i="74"/>
  <c r="K24" i="74"/>
  <c r="L24" i="74"/>
  <c r="N24" i="74"/>
  <c r="E25" i="74"/>
  <c r="F25" i="74"/>
  <c r="G25" i="74"/>
  <c r="H25" i="74"/>
  <c r="I25" i="74"/>
  <c r="J25" i="74"/>
  <c r="K25" i="74"/>
  <c r="L25" i="74"/>
  <c r="N25" i="74"/>
  <c r="E26" i="74"/>
  <c r="F26" i="74"/>
  <c r="G26" i="74"/>
  <c r="H26" i="74"/>
  <c r="I26" i="74"/>
  <c r="J26" i="74"/>
  <c r="K26" i="74"/>
  <c r="L26" i="74"/>
  <c r="N26" i="74"/>
  <c r="E27" i="74"/>
  <c r="F27" i="74"/>
  <c r="G27" i="74"/>
  <c r="H27" i="74"/>
  <c r="I27" i="74"/>
  <c r="J27" i="74"/>
  <c r="K27" i="74"/>
  <c r="L27" i="74"/>
  <c r="N27" i="74"/>
  <c r="E30" i="74"/>
  <c r="F30" i="74"/>
  <c r="G30" i="74"/>
  <c r="H30" i="74"/>
  <c r="I30" i="74"/>
  <c r="J30" i="74"/>
  <c r="K30" i="74"/>
  <c r="L30" i="74"/>
  <c r="N30" i="74"/>
  <c r="E31" i="74"/>
  <c r="F31" i="74"/>
  <c r="G31" i="74"/>
  <c r="H31" i="74"/>
  <c r="I31" i="74"/>
  <c r="J31" i="74"/>
  <c r="K31" i="74"/>
  <c r="L31" i="74"/>
  <c r="N31" i="74"/>
  <c r="E32" i="74"/>
  <c r="F32" i="74"/>
  <c r="G32" i="74"/>
  <c r="H32" i="74"/>
  <c r="L32" i="74"/>
  <c r="N32" i="74"/>
  <c r="E35" i="74"/>
  <c r="F35" i="74"/>
  <c r="G35" i="74"/>
  <c r="H35" i="74"/>
  <c r="I35" i="74"/>
  <c r="J35" i="74"/>
  <c r="K35" i="74"/>
  <c r="L35" i="74"/>
  <c r="N35" i="74"/>
  <c r="E36" i="74"/>
  <c r="F36" i="74"/>
  <c r="G36" i="74"/>
  <c r="H36" i="74"/>
  <c r="I36" i="74"/>
  <c r="J36" i="74"/>
  <c r="K36" i="74"/>
  <c r="L36" i="74"/>
  <c r="N36" i="74"/>
  <c r="E37" i="74"/>
  <c r="F37" i="74"/>
  <c r="G37" i="74"/>
  <c r="H37" i="74"/>
  <c r="L37" i="74"/>
  <c r="N37" i="74"/>
  <c r="G43" i="74"/>
  <c r="M49" i="74"/>
  <c r="C5" i="75"/>
  <c r="I7" i="75"/>
  <c r="L7" i="75"/>
  <c r="E10" i="75"/>
  <c r="E20" i="75"/>
  <c r="F20" i="75"/>
  <c r="G20" i="75"/>
  <c r="H20" i="75"/>
  <c r="I20" i="75"/>
  <c r="J20" i="75"/>
  <c r="K20" i="75"/>
  <c r="L20" i="75"/>
  <c r="N20" i="75"/>
  <c r="E21" i="75"/>
  <c r="F21" i="75"/>
  <c r="G21" i="75"/>
  <c r="H21" i="75"/>
  <c r="I21" i="75"/>
  <c r="J21" i="75"/>
  <c r="K21" i="75"/>
  <c r="L21" i="75"/>
  <c r="N21" i="75"/>
  <c r="E22" i="75"/>
  <c r="F22" i="75"/>
  <c r="G22" i="75"/>
  <c r="H22" i="75"/>
  <c r="I22" i="75"/>
  <c r="J22" i="75"/>
  <c r="K22" i="75"/>
  <c r="L22" i="75"/>
  <c r="N22" i="75"/>
  <c r="E23" i="75"/>
  <c r="F23" i="75"/>
  <c r="G23" i="75"/>
  <c r="H23" i="75"/>
  <c r="I23" i="75"/>
  <c r="J23" i="75"/>
  <c r="K23" i="75"/>
  <c r="L23" i="75"/>
  <c r="N23" i="75"/>
  <c r="E24" i="75"/>
  <c r="F24" i="75"/>
  <c r="G24" i="75"/>
  <c r="H24" i="75"/>
  <c r="I24" i="75"/>
  <c r="J24" i="75"/>
  <c r="K24" i="75"/>
  <c r="L24" i="75"/>
  <c r="N24" i="75"/>
  <c r="E25" i="75"/>
  <c r="F25" i="75"/>
  <c r="G25" i="75"/>
  <c r="H25" i="75"/>
  <c r="I25" i="75"/>
  <c r="J25" i="75"/>
  <c r="K25" i="75"/>
  <c r="L25" i="75"/>
  <c r="N25" i="75"/>
  <c r="E26" i="75"/>
  <c r="F26" i="75"/>
  <c r="G26" i="75"/>
  <c r="H26" i="75"/>
  <c r="I26" i="75"/>
  <c r="J26" i="75"/>
  <c r="K26" i="75"/>
  <c r="L26" i="75"/>
  <c r="N26" i="75"/>
  <c r="E27" i="75"/>
  <c r="F27" i="75"/>
  <c r="G27" i="75"/>
  <c r="H27" i="75"/>
  <c r="I27" i="75"/>
  <c r="J27" i="75"/>
  <c r="K27" i="75"/>
  <c r="L27" i="75"/>
  <c r="N27" i="75"/>
  <c r="E30" i="75"/>
  <c r="F30" i="75"/>
  <c r="G30" i="75"/>
  <c r="H30" i="75"/>
  <c r="I30" i="75"/>
  <c r="J30" i="75"/>
  <c r="K30" i="75"/>
  <c r="L30" i="75"/>
  <c r="N30" i="75"/>
  <c r="E31" i="75"/>
  <c r="F31" i="75"/>
  <c r="G31" i="75"/>
  <c r="H31" i="75"/>
  <c r="I31" i="75"/>
  <c r="J31" i="75"/>
  <c r="K31" i="75"/>
  <c r="L31" i="75"/>
  <c r="N31" i="75"/>
  <c r="E32" i="75"/>
  <c r="F32" i="75"/>
  <c r="G32" i="75"/>
  <c r="H32" i="75"/>
  <c r="L32" i="75"/>
  <c r="N32" i="75"/>
  <c r="E35" i="75"/>
  <c r="F35" i="75"/>
  <c r="G35" i="75"/>
  <c r="H35" i="75"/>
  <c r="I35" i="75"/>
  <c r="J35" i="75"/>
  <c r="K35" i="75"/>
  <c r="L35" i="75"/>
  <c r="N35" i="75"/>
  <c r="E36" i="75"/>
  <c r="F36" i="75"/>
  <c r="G36" i="75"/>
  <c r="H36" i="75"/>
  <c r="I36" i="75"/>
  <c r="J36" i="75"/>
  <c r="K36" i="75"/>
  <c r="L36" i="75"/>
  <c r="N36" i="75"/>
  <c r="E37" i="75"/>
  <c r="F37" i="75"/>
  <c r="G37" i="75"/>
  <c r="H37" i="75"/>
  <c r="L37" i="75"/>
  <c r="N37" i="75"/>
  <c r="G43" i="75"/>
  <c r="M49" i="75"/>
  <c r="C5" i="76"/>
  <c r="I7" i="76"/>
  <c r="L7" i="76"/>
  <c r="E10" i="76"/>
  <c r="E20" i="76"/>
  <c r="F20" i="76"/>
  <c r="G20" i="76"/>
  <c r="H20" i="76"/>
  <c r="I20" i="76"/>
  <c r="J20" i="76"/>
  <c r="K20" i="76"/>
  <c r="L20" i="76"/>
  <c r="N20" i="76"/>
  <c r="E21" i="76"/>
  <c r="F21" i="76"/>
  <c r="G21" i="76"/>
  <c r="H21" i="76"/>
  <c r="I21" i="76"/>
  <c r="J21" i="76"/>
  <c r="K21" i="76"/>
  <c r="L21" i="76"/>
  <c r="N21" i="76"/>
  <c r="E22" i="76"/>
  <c r="F22" i="76"/>
  <c r="G22" i="76"/>
  <c r="H22" i="76"/>
  <c r="I22" i="76"/>
  <c r="J22" i="76"/>
  <c r="K22" i="76"/>
  <c r="L22" i="76"/>
  <c r="N22" i="76"/>
  <c r="E23" i="76"/>
  <c r="F23" i="76"/>
  <c r="G23" i="76"/>
  <c r="H23" i="76"/>
  <c r="I23" i="76"/>
  <c r="J23" i="76"/>
  <c r="K23" i="76"/>
  <c r="L23" i="76"/>
  <c r="N23" i="76"/>
  <c r="E24" i="76"/>
  <c r="F24" i="76"/>
  <c r="G24" i="76"/>
  <c r="H24" i="76"/>
  <c r="I24" i="76"/>
  <c r="J24" i="76"/>
  <c r="K24" i="76"/>
  <c r="L24" i="76"/>
  <c r="N24" i="76"/>
  <c r="E25" i="76"/>
  <c r="F25" i="76"/>
  <c r="G25" i="76"/>
  <c r="H25" i="76"/>
  <c r="I25" i="76"/>
  <c r="J25" i="76"/>
  <c r="K25" i="76"/>
  <c r="L25" i="76"/>
  <c r="N25" i="76"/>
  <c r="E26" i="76"/>
  <c r="F26" i="76"/>
  <c r="G26" i="76"/>
  <c r="H26" i="76"/>
  <c r="I26" i="76"/>
  <c r="J26" i="76"/>
  <c r="K26" i="76"/>
  <c r="L26" i="76"/>
  <c r="N26" i="76"/>
  <c r="E27" i="76"/>
  <c r="F27" i="76"/>
  <c r="G27" i="76"/>
  <c r="H27" i="76"/>
  <c r="I27" i="76"/>
  <c r="J27" i="76"/>
  <c r="K27" i="76"/>
  <c r="L27" i="76"/>
  <c r="N27" i="76"/>
  <c r="E30" i="76"/>
  <c r="F30" i="76"/>
  <c r="G30" i="76"/>
  <c r="H30" i="76"/>
  <c r="I30" i="76"/>
  <c r="J30" i="76"/>
  <c r="K30" i="76"/>
  <c r="L30" i="76"/>
  <c r="N30" i="76"/>
  <c r="E31" i="76"/>
  <c r="F31" i="76"/>
  <c r="G31" i="76"/>
  <c r="H31" i="76"/>
  <c r="I31" i="76"/>
  <c r="J31" i="76"/>
  <c r="K31" i="76"/>
  <c r="L31" i="76"/>
  <c r="N31" i="76"/>
  <c r="E32" i="76"/>
  <c r="F32" i="76"/>
  <c r="G32" i="76"/>
  <c r="H32" i="76"/>
  <c r="L32" i="76"/>
  <c r="N32" i="76"/>
  <c r="E35" i="76"/>
  <c r="F35" i="76"/>
  <c r="G35" i="76"/>
  <c r="H35" i="76"/>
  <c r="I35" i="76"/>
  <c r="J35" i="76"/>
  <c r="K35" i="76"/>
  <c r="L35" i="76"/>
  <c r="N35" i="76"/>
  <c r="E36" i="76"/>
  <c r="F36" i="76"/>
  <c r="G36" i="76"/>
  <c r="H36" i="76"/>
  <c r="I36" i="76"/>
  <c r="J36" i="76"/>
  <c r="K36" i="76"/>
  <c r="L36" i="76"/>
  <c r="N36" i="76"/>
  <c r="E37" i="76"/>
  <c r="F37" i="76"/>
  <c r="G37" i="76"/>
  <c r="H37" i="76"/>
  <c r="L37" i="76"/>
  <c r="N37" i="76"/>
  <c r="G43" i="76"/>
  <c r="M49" i="76"/>
  <c r="C5" i="77"/>
  <c r="I7" i="77"/>
  <c r="L7" i="77"/>
  <c r="E10" i="77"/>
  <c r="E20" i="77"/>
  <c r="F20" i="77"/>
  <c r="G20" i="77"/>
  <c r="H20" i="77"/>
  <c r="I20" i="77"/>
  <c r="J20" i="77"/>
  <c r="K20" i="77"/>
  <c r="L20" i="77"/>
  <c r="N20" i="77"/>
  <c r="E21" i="77"/>
  <c r="F21" i="77"/>
  <c r="G21" i="77"/>
  <c r="H21" i="77"/>
  <c r="I21" i="77"/>
  <c r="J21" i="77"/>
  <c r="K21" i="77"/>
  <c r="L21" i="77"/>
  <c r="N21" i="77"/>
  <c r="E22" i="77"/>
  <c r="F22" i="77"/>
  <c r="G22" i="77"/>
  <c r="H22" i="77"/>
  <c r="I22" i="77"/>
  <c r="J22" i="77"/>
  <c r="K22" i="77"/>
  <c r="L22" i="77"/>
  <c r="N22" i="77"/>
  <c r="E23" i="77"/>
  <c r="F23" i="77"/>
  <c r="G23" i="77"/>
  <c r="H23" i="77"/>
  <c r="I23" i="77"/>
  <c r="J23" i="77"/>
  <c r="K23" i="77"/>
  <c r="L23" i="77"/>
  <c r="N23" i="77"/>
  <c r="E24" i="77"/>
  <c r="F24" i="77"/>
  <c r="G24" i="77"/>
  <c r="H24" i="77"/>
  <c r="I24" i="77"/>
  <c r="J24" i="77"/>
  <c r="K24" i="77"/>
  <c r="L24" i="77"/>
  <c r="N24" i="77"/>
  <c r="E25" i="77"/>
  <c r="F25" i="77"/>
  <c r="G25" i="77"/>
  <c r="H25" i="77"/>
  <c r="I25" i="77"/>
  <c r="J25" i="77"/>
  <c r="K25" i="77"/>
  <c r="L25" i="77"/>
  <c r="N25" i="77"/>
  <c r="E26" i="77"/>
  <c r="F26" i="77"/>
  <c r="G26" i="77"/>
  <c r="H26" i="77"/>
  <c r="I26" i="77"/>
  <c r="J26" i="77"/>
  <c r="K26" i="77"/>
  <c r="L26" i="77"/>
  <c r="N26" i="77"/>
  <c r="E27" i="77"/>
  <c r="F27" i="77"/>
  <c r="G27" i="77"/>
  <c r="H27" i="77"/>
  <c r="I27" i="77"/>
  <c r="J27" i="77"/>
  <c r="K27" i="77"/>
  <c r="L27" i="77"/>
  <c r="N27" i="77"/>
  <c r="E30" i="77"/>
  <c r="F30" i="77"/>
  <c r="G30" i="77"/>
  <c r="H30" i="77"/>
  <c r="I30" i="77"/>
  <c r="J30" i="77"/>
  <c r="K30" i="77"/>
  <c r="L30" i="77"/>
  <c r="N30" i="77"/>
  <c r="E31" i="77"/>
  <c r="F31" i="77"/>
  <c r="G31" i="77"/>
  <c r="H31" i="77"/>
  <c r="I31" i="77"/>
  <c r="J31" i="77"/>
  <c r="K31" i="77"/>
  <c r="L31" i="77"/>
  <c r="N31" i="77"/>
  <c r="E32" i="77"/>
  <c r="F32" i="77"/>
  <c r="G32" i="77"/>
  <c r="H32" i="77"/>
  <c r="L32" i="77"/>
  <c r="N32" i="77"/>
  <c r="E35" i="77"/>
  <c r="F35" i="77"/>
  <c r="G35" i="77"/>
  <c r="H35" i="77"/>
  <c r="I35" i="77"/>
  <c r="J35" i="77"/>
  <c r="K35" i="77"/>
  <c r="L35" i="77"/>
  <c r="N35" i="77"/>
  <c r="E36" i="77"/>
  <c r="F36" i="77"/>
  <c r="G36" i="77"/>
  <c r="H36" i="77"/>
  <c r="I36" i="77"/>
  <c r="J36" i="77"/>
  <c r="K36" i="77"/>
  <c r="L36" i="77"/>
  <c r="N36" i="77"/>
  <c r="E37" i="77"/>
  <c r="F37" i="77"/>
  <c r="G37" i="77"/>
  <c r="H37" i="77"/>
  <c r="L37" i="77"/>
  <c r="N37" i="77"/>
  <c r="G43" i="77"/>
  <c r="M49" i="77"/>
  <c r="C5" i="78"/>
  <c r="I7" i="78"/>
  <c r="L7" i="78"/>
  <c r="E10" i="78"/>
  <c r="E20" i="78"/>
  <c r="F20" i="78"/>
  <c r="G20" i="78"/>
  <c r="H20" i="78"/>
  <c r="I20" i="78"/>
  <c r="J20" i="78"/>
  <c r="K20" i="78"/>
  <c r="L20" i="78"/>
  <c r="N20" i="78"/>
  <c r="E21" i="78"/>
  <c r="F21" i="78"/>
  <c r="G21" i="78"/>
  <c r="H21" i="78"/>
  <c r="I21" i="78"/>
  <c r="J21" i="78"/>
  <c r="K21" i="78"/>
  <c r="L21" i="78"/>
  <c r="N21" i="78"/>
  <c r="E22" i="78"/>
  <c r="F22" i="78"/>
  <c r="G22" i="78"/>
  <c r="H22" i="78"/>
  <c r="I22" i="78"/>
  <c r="J22" i="78"/>
  <c r="K22" i="78"/>
  <c r="L22" i="78"/>
  <c r="N22" i="78"/>
  <c r="E23" i="78"/>
  <c r="F23" i="78"/>
  <c r="G23" i="78"/>
  <c r="H23" i="78"/>
  <c r="I23" i="78"/>
  <c r="J23" i="78"/>
  <c r="K23" i="78"/>
  <c r="L23" i="78"/>
  <c r="N23" i="78"/>
  <c r="E24" i="78"/>
  <c r="F24" i="78"/>
  <c r="G24" i="78"/>
  <c r="H24" i="78"/>
  <c r="I24" i="78"/>
  <c r="J24" i="78"/>
  <c r="K24" i="78"/>
  <c r="L24" i="78"/>
  <c r="N24" i="78"/>
  <c r="E25" i="78"/>
  <c r="F25" i="78"/>
  <c r="G25" i="78"/>
  <c r="H25" i="78"/>
  <c r="I25" i="78"/>
  <c r="J25" i="78"/>
  <c r="K25" i="78"/>
  <c r="L25" i="78"/>
  <c r="N25" i="78"/>
  <c r="E26" i="78"/>
  <c r="F26" i="78"/>
  <c r="G26" i="78"/>
  <c r="H26" i="78"/>
  <c r="I26" i="78"/>
  <c r="J26" i="78"/>
  <c r="K26" i="78"/>
  <c r="L26" i="78"/>
  <c r="N26" i="78"/>
  <c r="E27" i="78"/>
  <c r="F27" i="78"/>
  <c r="G27" i="78"/>
  <c r="H27" i="78"/>
  <c r="I27" i="78"/>
  <c r="J27" i="78"/>
  <c r="K27" i="78"/>
  <c r="L27" i="78"/>
  <c r="N27" i="78"/>
  <c r="E30" i="78"/>
  <c r="F30" i="78"/>
  <c r="G30" i="78"/>
  <c r="H30" i="78"/>
  <c r="I30" i="78"/>
  <c r="J30" i="78"/>
  <c r="K30" i="78"/>
  <c r="L30" i="78"/>
  <c r="N30" i="78"/>
  <c r="E31" i="78"/>
  <c r="F31" i="78"/>
  <c r="G31" i="78"/>
  <c r="H31" i="78"/>
  <c r="I31" i="78"/>
  <c r="J31" i="78"/>
  <c r="K31" i="78"/>
  <c r="L31" i="78"/>
  <c r="N31" i="78"/>
  <c r="E32" i="78"/>
  <c r="F32" i="78"/>
  <c r="G32" i="78"/>
  <c r="H32" i="78"/>
  <c r="L32" i="78"/>
  <c r="N32" i="78"/>
  <c r="E35" i="78"/>
  <c r="F35" i="78"/>
  <c r="G35" i="78"/>
  <c r="H35" i="78"/>
  <c r="I35" i="78"/>
  <c r="J35" i="78"/>
  <c r="K35" i="78"/>
  <c r="L35" i="78"/>
  <c r="N35" i="78"/>
  <c r="E36" i="78"/>
  <c r="F36" i="78"/>
  <c r="G36" i="78"/>
  <c r="H36" i="78"/>
  <c r="I36" i="78"/>
  <c r="J36" i="78"/>
  <c r="K36" i="78"/>
  <c r="L36" i="78"/>
  <c r="N36" i="78"/>
  <c r="E37" i="78"/>
  <c r="F37" i="78"/>
  <c r="G37" i="78"/>
  <c r="H37" i="78"/>
  <c r="L37" i="78"/>
  <c r="N37" i="78"/>
  <c r="G43" i="78"/>
  <c r="M49" i="78"/>
  <c r="C5" i="79"/>
  <c r="I7" i="79"/>
  <c r="L7" i="79"/>
  <c r="E10" i="79"/>
  <c r="E20" i="79"/>
  <c r="F20" i="79"/>
  <c r="G20" i="79"/>
  <c r="H20" i="79"/>
  <c r="I20" i="79"/>
  <c r="J20" i="79"/>
  <c r="K20" i="79"/>
  <c r="L20" i="79"/>
  <c r="N20" i="79"/>
  <c r="E21" i="79"/>
  <c r="F21" i="79"/>
  <c r="G21" i="79"/>
  <c r="H21" i="79"/>
  <c r="I21" i="79"/>
  <c r="J21" i="79"/>
  <c r="K21" i="79"/>
  <c r="L21" i="79"/>
  <c r="N21" i="79"/>
  <c r="E22" i="79"/>
  <c r="F22" i="79"/>
  <c r="G22" i="79"/>
  <c r="H22" i="79"/>
  <c r="I22" i="79"/>
  <c r="J22" i="79"/>
  <c r="K22" i="79"/>
  <c r="L22" i="79"/>
  <c r="N22" i="79"/>
  <c r="E23" i="79"/>
  <c r="F23" i="79"/>
  <c r="G23" i="79"/>
  <c r="H23" i="79"/>
  <c r="I23" i="79"/>
  <c r="J23" i="79"/>
  <c r="K23" i="79"/>
  <c r="L23" i="79"/>
  <c r="N23" i="79"/>
  <c r="E24" i="79"/>
  <c r="F24" i="79"/>
  <c r="G24" i="79"/>
  <c r="H24" i="79"/>
  <c r="I24" i="79"/>
  <c r="J24" i="79"/>
  <c r="K24" i="79"/>
  <c r="L24" i="79"/>
  <c r="N24" i="79"/>
  <c r="E25" i="79"/>
  <c r="F25" i="79"/>
  <c r="G25" i="79"/>
  <c r="H25" i="79"/>
  <c r="I25" i="79"/>
  <c r="J25" i="79"/>
  <c r="K25" i="79"/>
  <c r="L25" i="79"/>
  <c r="N25" i="79"/>
  <c r="E26" i="79"/>
  <c r="F26" i="79"/>
  <c r="G26" i="79"/>
  <c r="H26" i="79"/>
  <c r="I26" i="79"/>
  <c r="J26" i="79"/>
  <c r="K26" i="79"/>
  <c r="L26" i="79"/>
  <c r="N26" i="79"/>
  <c r="E27" i="79"/>
  <c r="F27" i="79"/>
  <c r="G27" i="79"/>
  <c r="H27" i="79"/>
  <c r="I27" i="79"/>
  <c r="J27" i="79"/>
  <c r="K27" i="79"/>
  <c r="L27" i="79"/>
  <c r="N27" i="79"/>
  <c r="E30" i="79"/>
  <c r="F30" i="79"/>
  <c r="G30" i="79"/>
  <c r="H30" i="79"/>
  <c r="I30" i="79"/>
  <c r="J30" i="79"/>
  <c r="K30" i="79"/>
  <c r="L30" i="79"/>
  <c r="N30" i="79"/>
  <c r="E31" i="79"/>
  <c r="F31" i="79"/>
  <c r="G31" i="79"/>
  <c r="H31" i="79"/>
  <c r="I31" i="79"/>
  <c r="J31" i="79"/>
  <c r="K31" i="79"/>
  <c r="L31" i="79"/>
  <c r="N31" i="79"/>
  <c r="E32" i="79"/>
  <c r="F32" i="79"/>
  <c r="G32" i="79"/>
  <c r="H32" i="79"/>
  <c r="L32" i="79"/>
  <c r="N32" i="79"/>
  <c r="E35" i="79"/>
  <c r="F35" i="79"/>
  <c r="G35" i="79"/>
  <c r="H35" i="79"/>
  <c r="I35" i="79"/>
  <c r="J35" i="79"/>
  <c r="K35" i="79"/>
  <c r="L35" i="79"/>
  <c r="N35" i="79"/>
  <c r="E36" i="79"/>
  <c r="F36" i="79"/>
  <c r="G36" i="79"/>
  <c r="H36" i="79"/>
  <c r="I36" i="79"/>
  <c r="J36" i="79"/>
  <c r="K36" i="79"/>
  <c r="L36" i="79"/>
  <c r="N36" i="79"/>
  <c r="E37" i="79"/>
  <c r="F37" i="79"/>
  <c r="G37" i="79"/>
  <c r="H37" i="79"/>
  <c r="L37" i="79"/>
  <c r="N37" i="79"/>
  <c r="G43" i="79"/>
  <c r="M49" i="79"/>
  <c r="C5" i="64"/>
  <c r="I7" i="64"/>
  <c r="L7" i="64"/>
  <c r="E10" i="64"/>
  <c r="E20" i="64"/>
  <c r="F20" i="64"/>
  <c r="G20" i="64"/>
  <c r="H20" i="64"/>
  <c r="I20" i="64"/>
  <c r="J20" i="64"/>
  <c r="K20" i="64"/>
  <c r="L20" i="64"/>
  <c r="N20" i="64"/>
  <c r="E21" i="64"/>
  <c r="F21" i="64"/>
  <c r="G21" i="64"/>
  <c r="H21" i="64"/>
  <c r="I21" i="64"/>
  <c r="J21" i="64"/>
  <c r="K21" i="64"/>
  <c r="L21" i="64"/>
  <c r="N21" i="64"/>
  <c r="E22" i="64"/>
  <c r="F22" i="64"/>
  <c r="G22" i="64"/>
  <c r="H22" i="64"/>
  <c r="I22" i="64"/>
  <c r="J22" i="64"/>
  <c r="K22" i="64"/>
  <c r="L22" i="64"/>
  <c r="N22" i="64"/>
  <c r="E23" i="64"/>
  <c r="F23" i="64"/>
  <c r="G23" i="64"/>
  <c r="H23" i="64"/>
  <c r="I23" i="64"/>
  <c r="J23" i="64"/>
  <c r="K23" i="64"/>
  <c r="L23" i="64"/>
  <c r="N23" i="64"/>
  <c r="E24" i="64"/>
  <c r="F24" i="64"/>
  <c r="G24" i="64"/>
  <c r="H24" i="64"/>
  <c r="I24" i="64"/>
  <c r="J24" i="64"/>
  <c r="K24" i="64"/>
  <c r="L24" i="64"/>
  <c r="N24" i="64"/>
  <c r="E25" i="64"/>
  <c r="F25" i="64"/>
  <c r="G25" i="64"/>
  <c r="H25" i="64"/>
  <c r="I25" i="64"/>
  <c r="J25" i="64"/>
  <c r="K25" i="64"/>
  <c r="L25" i="64"/>
  <c r="N25" i="64"/>
  <c r="E26" i="64"/>
  <c r="F26" i="64"/>
  <c r="G26" i="64"/>
  <c r="H26" i="64"/>
  <c r="I26" i="64"/>
  <c r="J26" i="64"/>
  <c r="K26" i="64"/>
  <c r="L26" i="64"/>
  <c r="N26" i="64"/>
  <c r="E27" i="64"/>
  <c r="F27" i="64"/>
  <c r="G27" i="64"/>
  <c r="H27" i="64"/>
  <c r="I27" i="64"/>
  <c r="J27" i="64"/>
  <c r="K27" i="64"/>
  <c r="L27" i="64"/>
  <c r="N27" i="64"/>
  <c r="E30" i="64"/>
  <c r="F30" i="64"/>
  <c r="G30" i="64"/>
  <c r="H30" i="64"/>
  <c r="I30" i="64"/>
  <c r="J30" i="64"/>
  <c r="K30" i="64"/>
  <c r="L30" i="64"/>
  <c r="N30" i="64"/>
  <c r="E31" i="64"/>
  <c r="F31" i="64"/>
  <c r="G31" i="64"/>
  <c r="H31" i="64"/>
  <c r="I31" i="64"/>
  <c r="J31" i="64"/>
  <c r="K31" i="64"/>
  <c r="L31" i="64"/>
  <c r="N31" i="64"/>
  <c r="E32" i="64"/>
  <c r="F32" i="64"/>
  <c r="G32" i="64"/>
  <c r="H32" i="64"/>
  <c r="L32" i="64"/>
  <c r="N32" i="64"/>
  <c r="E35" i="64"/>
  <c r="F35" i="64"/>
  <c r="G35" i="64"/>
  <c r="H35" i="64"/>
  <c r="I35" i="64"/>
  <c r="J35" i="64"/>
  <c r="K35" i="64"/>
  <c r="L35" i="64"/>
  <c r="N35" i="64"/>
  <c r="E36" i="64"/>
  <c r="F36" i="64"/>
  <c r="G36" i="64"/>
  <c r="H36" i="64"/>
  <c r="I36" i="64"/>
  <c r="J36" i="64"/>
  <c r="K36" i="64"/>
  <c r="L36" i="64"/>
  <c r="N36" i="64"/>
  <c r="E37" i="64"/>
  <c r="F37" i="64"/>
  <c r="G37" i="64"/>
  <c r="L37" i="64"/>
  <c r="N37" i="64"/>
  <c r="G43" i="64"/>
  <c r="M49" i="64"/>
  <c r="C5" i="65"/>
  <c r="I7" i="65"/>
  <c r="L7" i="65"/>
  <c r="E10" i="65"/>
  <c r="E20" i="65"/>
  <c r="F20" i="65"/>
  <c r="G20" i="65"/>
  <c r="H20" i="65"/>
  <c r="I20" i="65"/>
  <c r="J20" i="65"/>
  <c r="K20" i="65"/>
  <c r="L20" i="65"/>
  <c r="N20" i="65"/>
  <c r="E21" i="65"/>
  <c r="F21" i="65"/>
  <c r="G21" i="65"/>
  <c r="H21" i="65"/>
  <c r="I21" i="65"/>
  <c r="J21" i="65"/>
  <c r="K21" i="65"/>
  <c r="L21" i="65"/>
  <c r="N21" i="65"/>
  <c r="E22" i="65"/>
  <c r="F22" i="65"/>
  <c r="G22" i="65"/>
  <c r="H22" i="65"/>
  <c r="I22" i="65"/>
  <c r="J22" i="65"/>
  <c r="K22" i="65"/>
  <c r="L22" i="65"/>
  <c r="N22" i="65"/>
  <c r="E23" i="65"/>
  <c r="F23" i="65"/>
  <c r="G23" i="65"/>
  <c r="H23" i="65"/>
  <c r="I23" i="65"/>
  <c r="J23" i="65"/>
  <c r="K23" i="65"/>
  <c r="L23" i="65"/>
  <c r="N23" i="65"/>
  <c r="E24" i="65"/>
  <c r="F24" i="65"/>
  <c r="G24" i="65"/>
  <c r="H24" i="65"/>
  <c r="I24" i="65"/>
  <c r="J24" i="65"/>
  <c r="K24" i="65"/>
  <c r="L24" i="65"/>
  <c r="N24" i="65"/>
  <c r="E25" i="65"/>
  <c r="F25" i="65"/>
  <c r="G25" i="65"/>
  <c r="H25" i="65"/>
  <c r="I25" i="65"/>
  <c r="J25" i="65"/>
  <c r="K25" i="65"/>
  <c r="L25" i="65"/>
  <c r="N25" i="65"/>
  <c r="E26" i="65"/>
  <c r="F26" i="65"/>
  <c r="G26" i="65"/>
  <c r="H26" i="65"/>
  <c r="I26" i="65"/>
  <c r="J26" i="65"/>
  <c r="K26" i="65"/>
  <c r="L26" i="65"/>
  <c r="N26" i="65"/>
  <c r="E27" i="65"/>
  <c r="F27" i="65"/>
  <c r="G27" i="65"/>
  <c r="H27" i="65"/>
  <c r="I27" i="65"/>
  <c r="J27" i="65"/>
  <c r="K27" i="65"/>
  <c r="L27" i="65"/>
  <c r="N27" i="65"/>
  <c r="E30" i="65"/>
  <c r="F30" i="65"/>
  <c r="G30" i="65"/>
  <c r="H30" i="65"/>
  <c r="I30" i="65"/>
  <c r="J30" i="65"/>
  <c r="K30" i="65"/>
  <c r="L30" i="65"/>
  <c r="N30" i="65"/>
  <c r="E31" i="65"/>
  <c r="F31" i="65"/>
  <c r="G31" i="65"/>
  <c r="H31" i="65"/>
  <c r="I31" i="65"/>
  <c r="J31" i="65"/>
  <c r="K31" i="65"/>
  <c r="L31" i="65"/>
  <c r="N31" i="65"/>
  <c r="E32" i="65"/>
  <c r="F32" i="65"/>
  <c r="G32" i="65"/>
  <c r="H32" i="65"/>
  <c r="L32" i="65"/>
  <c r="N32" i="65"/>
  <c r="E35" i="65"/>
  <c r="F35" i="65"/>
  <c r="G35" i="65"/>
  <c r="H35" i="65"/>
  <c r="I35" i="65"/>
  <c r="J35" i="65"/>
  <c r="K35" i="65"/>
  <c r="L35" i="65"/>
  <c r="N35" i="65"/>
  <c r="E36" i="65"/>
  <c r="F36" i="65"/>
  <c r="G36" i="65"/>
  <c r="H36" i="65"/>
  <c r="I36" i="65"/>
  <c r="J36" i="65"/>
  <c r="K36" i="65"/>
  <c r="L36" i="65"/>
  <c r="N36" i="65"/>
  <c r="E37" i="65"/>
  <c r="F37" i="65"/>
  <c r="G37" i="65"/>
  <c r="H37" i="65"/>
  <c r="L37" i="65"/>
  <c r="N37" i="65"/>
  <c r="G43" i="65"/>
  <c r="M49" i="65"/>
  <c r="C5" i="66"/>
  <c r="I7" i="66"/>
  <c r="L7" i="66"/>
  <c r="E10" i="66"/>
  <c r="E20" i="66"/>
  <c r="F20" i="66"/>
  <c r="G20" i="66"/>
  <c r="H20" i="66"/>
  <c r="I20" i="66"/>
  <c r="J20" i="66"/>
  <c r="K20" i="66"/>
  <c r="L20" i="66"/>
  <c r="N20" i="66"/>
  <c r="E21" i="66"/>
  <c r="F21" i="66"/>
  <c r="G21" i="66"/>
  <c r="H21" i="66"/>
  <c r="I21" i="66"/>
  <c r="J21" i="66"/>
  <c r="K21" i="66"/>
  <c r="L21" i="66"/>
  <c r="N21" i="66"/>
  <c r="E22" i="66"/>
  <c r="F22" i="66"/>
  <c r="G22" i="66"/>
  <c r="H22" i="66"/>
  <c r="I22" i="66"/>
  <c r="J22" i="66"/>
  <c r="K22" i="66"/>
  <c r="L22" i="66"/>
  <c r="N22" i="66"/>
  <c r="E23" i="66"/>
  <c r="F23" i="66"/>
  <c r="G23" i="66"/>
  <c r="H23" i="66"/>
  <c r="I23" i="66"/>
  <c r="J23" i="66"/>
  <c r="K23" i="66"/>
  <c r="L23" i="66"/>
  <c r="N23" i="66"/>
  <c r="E24" i="66"/>
  <c r="F24" i="66"/>
  <c r="G24" i="66"/>
  <c r="H24" i="66"/>
  <c r="I24" i="66"/>
  <c r="J24" i="66"/>
  <c r="K24" i="66"/>
  <c r="L24" i="66"/>
  <c r="N24" i="66"/>
  <c r="E25" i="66"/>
  <c r="F25" i="66"/>
  <c r="G25" i="66"/>
  <c r="H25" i="66"/>
  <c r="I25" i="66"/>
  <c r="J25" i="66"/>
  <c r="K25" i="66"/>
  <c r="L25" i="66"/>
  <c r="N25" i="66"/>
  <c r="E26" i="66"/>
  <c r="F26" i="66"/>
  <c r="G26" i="66"/>
  <c r="H26" i="66"/>
  <c r="I26" i="66"/>
  <c r="J26" i="66"/>
  <c r="K26" i="66"/>
  <c r="L26" i="66"/>
  <c r="N26" i="66"/>
  <c r="E27" i="66"/>
  <c r="F27" i="66"/>
  <c r="G27" i="66"/>
  <c r="H27" i="66"/>
  <c r="I27" i="66"/>
  <c r="J27" i="66"/>
  <c r="K27" i="66"/>
  <c r="L27" i="66"/>
  <c r="N27" i="66"/>
  <c r="E30" i="66"/>
  <c r="F30" i="66"/>
  <c r="G30" i="66"/>
  <c r="H30" i="66"/>
  <c r="I30" i="66"/>
  <c r="J30" i="66"/>
  <c r="K30" i="66"/>
  <c r="L30" i="66"/>
  <c r="N30" i="66"/>
  <c r="E31" i="66"/>
  <c r="F31" i="66"/>
  <c r="G31" i="66"/>
  <c r="H31" i="66"/>
  <c r="I31" i="66"/>
  <c r="J31" i="66"/>
  <c r="K31" i="66"/>
  <c r="L31" i="66"/>
  <c r="N31" i="66"/>
  <c r="E32" i="66"/>
  <c r="F32" i="66"/>
  <c r="G32" i="66"/>
  <c r="H32" i="66"/>
  <c r="L32" i="66"/>
  <c r="N32" i="66"/>
  <c r="E35" i="66"/>
  <c r="F35" i="66"/>
  <c r="G35" i="66"/>
  <c r="H35" i="66"/>
  <c r="I35" i="66"/>
  <c r="J35" i="66"/>
  <c r="K35" i="66"/>
  <c r="L35" i="66"/>
  <c r="N35" i="66"/>
  <c r="E36" i="66"/>
  <c r="F36" i="66"/>
  <c r="G36" i="66"/>
  <c r="H36" i="66"/>
  <c r="I36" i="66"/>
  <c r="J36" i="66"/>
  <c r="K36" i="66"/>
  <c r="L36" i="66"/>
  <c r="N36" i="66"/>
  <c r="E37" i="66"/>
  <c r="F37" i="66"/>
  <c r="G37" i="66"/>
  <c r="H37" i="66"/>
  <c r="L37" i="66"/>
  <c r="N37" i="66"/>
  <c r="G43" i="66"/>
  <c r="M49" i="66"/>
  <c r="C5" i="67"/>
  <c r="I7" i="67"/>
  <c r="L7" i="67"/>
  <c r="E10" i="67"/>
  <c r="E20" i="67"/>
  <c r="F20" i="67"/>
  <c r="G20" i="67"/>
  <c r="H20" i="67"/>
  <c r="I20" i="67"/>
  <c r="J20" i="67"/>
  <c r="K20" i="67"/>
  <c r="L20" i="67"/>
  <c r="N20" i="67"/>
  <c r="E21" i="67"/>
  <c r="F21" i="67"/>
  <c r="G21" i="67"/>
  <c r="H21" i="67"/>
  <c r="I21" i="67"/>
  <c r="J21" i="67"/>
  <c r="K21" i="67"/>
  <c r="L21" i="67"/>
  <c r="N21" i="67"/>
  <c r="E22" i="67"/>
  <c r="F22" i="67"/>
  <c r="G22" i="67"/>
  <c r="H22" i="67"/>
  <c r="I22" i="67"/>
  <c r="J22" i="67"/>
  <c r="K22" i="67"/>
  <c r="L22" i="67"/>
  <c r="N22" i="67"/>
  <c r="E23" i="67"/>
  <c r="F23" i="67"/>
  <c r="G23" i="67"/>
  <c r="H23" i="67"/>
  <c r="I23" i="67"/>
  <c r="J23" i="67"/>
  <c r="K23" i="67"/>
  <c r="L23" i="67"/>
  <c r="N23" i="67"/>
  <c r="E24" i="67"/>
  <c r="F24" i="67"/>
  <c r="G24" i="67"/>
  <c r="H24" i="67"/>
  <c r="I24" i="67"/>
  <c r="J24" i="67"/>
  <c r="K24" i="67"/>
  <c r="L24" i="67"/>
  <c r="N24" i="67"/>
  <c r="E25" i="67"/>
  <c r="F25" i="67"/>
  <c r="G25" i="67"/>
  <c r="H25" i="67"/>
  <c r="I25" i="67"/>
  <c r="J25" i="67"/>
  <c r="K25" i="67"/>
  <c r="L25" i="67"/>
  <c r="N25" i="67"/>
  <c r="E26" i="67"/>
  <c r="F26" i="67"/>
  <c r="G26" i="67"/>
  <c r="H26" i="67"/>
  <c r="I26" i="67"/>
  <c r="J26" i="67"/>
  <c r="K26" i="67"/>
  <c r="L26" i="67"/>
  <c r="N26" i="67"/>
  <c r="E27" i="67"/>
  <c r="F27" i="67"/>
  <c r="G27" i="67"/>
  <c r="H27" i="67"/>
  <c r="I27" i="67"/>
  <c r="J27" i="67"/>
  <c r="K27" i="67"/>
  <c r="L27" i="67"/>
  <c r="N27" i="67"/>
  <c r="E30" i="67"/>
  <c r="F30" i="67"/>
  <c r="G30" i="67"/>
  <c r="H30" i="67"/>
  <c r="I30" i="67"/>
  <c r="J30" i="67"/>
  <c r="K30" i="67"/>
  <c r="L30" i="67"/>
  <c r="N30" i="67"/>
  <c r="E31" i="67"/>
  <c r="F31" i="67"/>
  <c r="G31" i="67"/>
  <c r="H31" i="67"/>
  <c r="I31" i="67"/>
  <c r="J31" i="67"/>
  <c r="K31" i="67"/>
  <c r="L31" i="67"/>
  <c r="N31" i="67"/>
  <c r="E32" i="67"/>
  <c r="F32" i="67"/>
  <c r="G32" i="67"/>
  <c r="H32" i="67"/>
  <c r="L32" i="67"/>
  <c r="N32" i="67"/>
  <c r="E35" i="67"/>
  <c r="F35" i="67"/>
  <c r="G35" i="67"/>
  <c r="H35" i="67"/>
  <c r="I35" i="67"/>
  <c r="J35" i="67"/>
  <c r="K35" i="67"/>
  <c r="L35" i="67"/>
  <c r="N35" i="67"/>
  <c r="E36" i="67"/>
  <c r="F36" i="67"/>
  <c r="G36" i="67"/>
  <c r="H36" i="67"/>
  <c r="I36" i="67"/>
  <c r="J36" i="67"/>
  <c r="K36" i="67"/>
  <c r="L36" i="67"/>
  <c r="N36" i="67"/>
  <c r="E37" i="67"/>
  <c r="F37" i="67"/>
  <c r="G37" i="67"/>
  <c r="H37" i="67"/>
  <c r="L37" i="67"/>
  <c r="N37" i="67"/>
  <c r="G43" i="67"/>
  <c r="M49" i="67"/>
  <c r="C5" i="68"/>
  <c r="I7" i="68"/>
  <c r="L7" i="68"/>
  <c r="E10" i="68"/>
  <c r="E20" i="68"/>
  <c r="F20" i="68"/>
  <c r="G20" i="68"/>
  <c r="H20" i="68"/>
  <c r="I20" i="68"/>
  <c r="J20" i="68"/>
  <c r="K20" i="68"/>
  <c r="L20" i="68"/>
  <c r="N20" i="68"/>
  <c r="E21" i="68"/>
  <c r="F21" i="68"/>
  <c r="G21" i="68"/>
  <c r="H21" i="68"/>
  <c r="I21" i="68"/>
  <c r="J21" i="68"/>
  <c r="K21" i="68"/>
  <c r="L21" i="68"/>
  <c r="N21" i="68"/>
  <c r="E22" i="68"/>
  <c r="F22" i="68"/>
  <c r="G22" i="68"/>
  <c r="H22" i="68"/>
  <c r="I22" i="68"/>
  <c r="J22" i="68"/>
  <c r="K22" i="68"/>
  <c r="L22" i="68"/>
  <c r="N22" i="68"/>
  <c r="E23" i="68"/>
  <c r="F23" i="68"/>
  <c r="G23" i="68"/>
  <c r="H23" i="68"/>
  <c r="I23" i="68"/>
  <c r="J23" i="68"/>
  <c r="K23" i="68"/>
  <c r="L23" i="68"/>
  <c r="N23" i="68"/>
  <c r="E24" i="68"/>
  <c r="F24" i="68"/>
  <c r="G24" i="68"/>
  <c r="H24" i="68"/>
  <c r="I24" i="68"/>
  <c r="J24" i="68"/>
  <c r="K24" i="68"/>
  <c r="L24" i="68"/>
  <c r="N24" i="68"/>
  <c r="E25" i="68"/>
  <c r="F25" i="68"/>
  <c r="G25" i="68"/>
  <c r="H25" i="68"/>
  <c r="I25" i="68"/>
  <c r="J25" i="68"/>
  <c r="K25" i="68"/>
  <c r="L25" i="68"/>
  <c r="N25" i="68"/>
  <c r="E26" i="68"/>
  <c r="F26" i="68"/>
  <c r="G26" i="68"/>
  <c r="H26" i="68"/>
  <c r="I26" i="68"/>
  <c r="J26" i="68"/>
  <c r="K26" i="68"/>
  <c r="L26" i="68"/>
  <c r="N26" i="68"/>
  <c r="E27" i="68"/>
  <c r="F27" i="68"/>
  <c r="G27" i="68"/>
  <c r="H27" i="68"/>
  <c r="I27" i="68"/>
  <c r="J27" i="68"/>
  <c r="K27" i="68"/>
  <c r="L27" i="68"/>
  <c r="N27" i="68"/>
  <c r="E30" i="68"/>
  <c r="F30" i="68"/>
  <c r="G30" i="68"/>
  <c r="H30" i="68"/>
  <c r="I30" i="68"/>
  <c r="J30" i="68"/>
  <c r="K30" i="68"/>
  <c r="L30" i="68"/>
  <c r="N30" i="68"/>
  <c r="E31" i="68"/>
  <c r="F31" i="68"/>
  <c r="G31" i="68"/>
  <c r="H31" i="68"/>
  <c r="I31" i="68"/>
  <c r="J31" i="68"/>
  <c r="K31" i="68"/>
  <c r="L31" i="68"/>
  <c r="N31" i="68"/>
  <c r="E32" i="68"/>
  <c r="F32" i="68"/>
  <c r="G32" i="68"/>
  <c r="H32" i="68"/>
  <c r="L32" i="68"/>
  <c r="N32" i="68"/>
  <c r="E35" i="68"/>
  <c r="F35" i="68"/>
  <c r="G35" i="68"/>
  <c r="H35" i="68"/>
  <c r="I35" i="68"/>
  <c r="J35" i="68"/>
  <c r="K35" i="68"/>
  <c r="L35" i="68"/>
  <c r="N35" i="68"/>
  <c r="E36" i="68"/>
  <c r="F36" i="68"/>
  <c r="G36" i="68"/>
  <c r="H36" i="68"/>
  <c r="I36" i="68"/>
  <c r="J36" i="68"/>
  <c r="K36" i="68"/>
  <c r="L36" i="68"/>
  <c r="N36" i="68"/>
  <c r="E37" i="68"/>
  <c r="F37" i="68"/>
  <c r="G37" i="68"/>
  <c r="H37" i="68"/>
  <c r="L37" i="68"/>
  <c r="N37" i="68"/>
  <c r="G43" i="68"/>
  <c r="M49" i="68"/>
  <c r="C5" i="69"/>
  <c r="I7" i="69"/>
  <c r="L7" i="69"/>
  <c r="E10" i="69"/>
  <c r="E20" i="69"/>
  <c r="F20" i="69"/>
  <c r="G20" i="69"/>
  <c r="H20" i="69"/>
  <c r="I20" i="69"/>
  <c r="J20" i="69"/>
  <c r="K20" i="69"/>
  <c r="L20" i="69"/>
  <c r="N20" i="69"/>
  <c r="E21" i="69"/>
  <c r="F21" i="69"/>
  <c r="G21" i="69"/>
  <c r="H21" i="69"/>
  <c r="I21" i="69"/>
  <c r="J21" i="69"/>
  <c r="K21" i="69"/>
  <c r="L21" i="69"/>
  <c r="N21" i="69"/>
  <c r="E22" i="69"/>
  <c r="F22" i="69"/>
  <c r="G22" i="69"/>
  <c r="H22" i="69"/>
  <c r="I22" i="69"/>
  <c r="J22" i="69"/>
  <c r="K22" i="69"/>
  <c r="L22" i="69"/>
  <c r="N22" i="69"/>
  <c r="E23" i="69"/>
  <c r="F23" i="69"/>
  <c r="G23" i="69"/>
  <c r="H23" i="69"/>
  <c r="I23" i="69"/>
  <c r="J23" i="69"/>
  <c r="K23" i="69"/>
  <c r="L23" i="69"/>
  <c r="N23" i="69"/>
  <c r="E24" i="69"/>
  <c r="F24" i="69"/>
  <c r="G24" i="69"/>
  <c r="H24" i="69"/>
  <c r="I24" i="69"/>
  <c r="J24" i="69"/>
  <c r="K24" i="69"/>
  <c r="L24" i="69"/>
  <c r="N24" i="69"/>
  <c r="E25" i="69"/>
  <c r="F25" i="69"/>
  <c r="G25" i="69"/>
  <c r="H25" i="69"/>
  <c r="I25" i="69"/>
  <c r="J25" i="69"/>
  <c r="K25" i="69"/>
  <c r="L25" i="69"/>
  <c r="N25" i="69"/>
  <c r="E26" i="69"/>
  <c r="F26" i="69"/>
  <c r="G26" i="69"/>
  <c r="H26" i="69"/>
  <c r="I26" i="69"/>
  <c r="J26" i="69"/>
  <c r="K26" i="69"/>
  <c r="L26" i="69"/>
  <c r="N26" i="69"/>
  <c r="E27" i="69"/>
  <c r="F27" i="69"/>
  <c r="G27" i="69"/>
  <c r="H27" i="69"/>
  <c r="I27" i="69"/>
  <c r="J27" i="69"/>
  <c r="K27" i="69"/>
  <c r="L27" i="69"/>
  <c r="N27" i="69"/>
  <c r="E30" i="69"/>
  <c r="F30" i="69"/>
  <c r="G30" i="69"/>
  <c r="H30" i="69"/>
  <c r="I30" i="69"/>
  <c r="J30" i="69"/>
  <c r="K30" i="69"/>
  <c r="L30" i="69"/>
  <c r="N30" i="69"/>
  <c r="E31" i="69"/>
  <c r="F31" i="69"/>
  <c r="G31" i="69"/>
  <c r="H31" i="69"/>
  <c r="I31" i="69"/>
  <c r="J31" i="69"/>
  <c r="K31" i="69"/>
  <c r="L31" i="69"/>
  <c r="N31" i="69"/>
  <c r="E32" i="69"/>
  <c r="F32" i="69"/>
  <c r="G32" i="69"/>
  <c r="H32" i="69"/>
  <c r="L32" i="69"/>
  <c r="N32" i="69"/>
  <c r="E35" i="69"/>
  <c r="F35" i="69"/>
  <c r="G35" i="69"/>
  <c r="H35" i="69"/>
  <c r="I35" i="69"/>
  <c r="J35" i="69"/>
  <c r="K35" i="69"/>
  <c r="L35" i="69"/>
  <c r="N35" i="69"/>
  <c r="E36" i="69"/>
  <c r="F36" i="69"/>
  <c r="G36" i="69"/>
  <c r="H36" i="69"/>
  <c r="I36" i="69"/>
  <c r="J36" i="69"/>
  <c r="K36" i="69"/>
  <c r="L36" i="69"/>
  <c r="N36" i="69"/>
  <c r="E37" i="69"/>
  <c r="F37" i="69"/>
  <c r="G37" i="69"/>
  <c r="H37" i="69"/>
  <c r="L37" i="69"/>
  <c r="N37" i="69"/>
  <c r="G43" i="69"/>
  <c r="M49" i="69"/>
  <c r="C5" i="70"/>
  <c r="I7" i="70"/>
  <c r="L7" i="70"/>
  <c r="E10" i="70"/>
  <c r="E20" i="70"/>
  <c r="F20" i="70"/>
  <c r="G20" i="70"/>
  <c r="H20" i="70"/>
  <c r="I20" i="70"/>
  <c r="J20" i="70"/>
  <c r="K20" i="70"/>
  <c r="L20" i="70"/>
  <c r="N20" i="70"/>
  <c r="E21" i="70"/>
  <c r="F21" i="70"/>
  <c r="G21" i="70"/>
  <c r="H21" i="70"/>
  <c r="I21" i="70"/>
  <c r="J21" i="70"/>
  <c r="K21" i="70"/>
  <c r="L21" i="70"/>
  <c r="N21" i="70"/>
  <c r="E22" i="70"/>
  <c r="F22" i="70"/>
  <c r="G22" i="70"/>
  <c r="H22" i="70"/>
  <c r="I22" i="70"/>
  <c r="J22" i="70"/>
  <c r="K22" i="70"/>
  <c r="L22" i="70"/>
  <c r="N22" i="70"/>
  <c r="E23" i="70"/>
  <c r="F23" i="70"/>
  <c r="G23" i="70"/>
  <c r="H23" i="70"/>
  <c r="I23" i="70"/>
  <c r="J23" i="70"/>
  <c r="K23" i="70"/>
  <c r="L23" i="70"/>
  <c r="N23" i="70"/>
  <c r="E24" i="70"/>
  <c r="F24" i="70"/>
  <c r="G24" i="70"/>
  <c r="H24" i="70"/>
  <c r="I24" i="70"/>
  <c r="J24" i="70"/>
  <c r="K24" i="70"/>
  <c r="L24" i="70"/>
  <c r="N24" i="70"/>
  <c r="E25" i="70"/>
  <c r="F25" i="70"/>
  <c r="G25" i="70"/>
  <c r="H25" i="70"/>
  <c r="I25" i="70"/>
  <c r="J25" i="70"/>
  <c r="K25" i="70"/>
  <c r="L25" i="70"/>
  <c r="N25" i="70"/>
  <c r="E26" i="70"/>
  <c r="F26" i="70"/>
  <c r="G26" i="70"/>
  <c r="H26" i="70"/>
  <c r="I26" i="70"/>
  <c r="J26" i="70"/>
  <c r="K26" i="70"/>
  <c r="L26" i="70"/>
  <c r="N26" i="70"/>
  <c r="E27" i="70"/>
  <c r="F27" i="70"/>
  <c r="G27" i="70"/>
  <c r="H27" i="70"/>
  <c r="I27" i="70"/>
  <c r="J27" i="70"/>
  <c r="K27" i="70"/>
  <c r="L27" i="70"/>
  <c r="N27" i="70"/>
  <c r="E30" i="70"/>
  <c r="F30" i="70"/>
  <c r="G30" i="70"/>
  <c r="H30" i="70"/>
  <c r="I30" i="70"/>
  <c r="J30" i="70"/>
  <c r="K30" i="70"/>
  <c r="L30" i="70"/>
  <c r="N30" i="70"/>
  <c r="E31" i="70"/>
  <c r="F31" i="70"/>
  <c r="G31" i="70"/>
  <c r="H31" i="70"/>
  <c r="I31" i="70"/>
  <c r="J31" i="70"/>
  <c r="K31" i="70"/>
  <c r="L31" i="70"/>
  <c r="N31" i="70"/>
  <c r="E32" i="70"/>
  <c r="F32" i="70"/>
  <c r="G32" i="70"/>
  <c r="H32" i="70"/>
  <c r="L32" i="70"/>
  <c r="N32" i="70"/>
  <c r="E35" i="70"/>
  <c r="F35" i="70"/>
  <c r="G35" i="70"/>
  <c r="H35" i="70"/>
  <c r="I35" i="70"/>
  <c r="J35" i="70"/>
  <c r="K35" i="70"/>
  <c r="L35" i="70"/>
  <c r="N35" i="70"/>
  <c r="E36" i="70"/>
  <c r="F36" i="70"/>
  <c r="G36" i="70"/>
  <c r="H36" i="70"/>
  <c r="I36" i="70"/>
  <c r="J36" i="70"/>
  <c r="K36" i="70"/>
  <c r="L36" i="70"/>
  <c r="N36" i="70"/>
  <c r="E37" i="70"/>
  <c r="F37" i="70"/>
  <c r="G37" i="70"/>
  <c r="H37" i="70"/>
  <c r="L37" i="70"/>
  <c r="N37" i="70"/>
  <c r="G43" i="70"/>
  <c r="M49" i="70"/>
  <c r="C5" i="71"/>
  <c r="I7" i="71"/>
  <c r="L7" i="71"/>
  <c r="E10" i="71"/>
  <c r="E20" i="71"/>
  <c r="F20" i="71"/>
  <c r="G20" i="71"/>
  <c r="H20" i="71"/>
  <c r="I20" i="71"/>
  <c r="J20" i="71"/>
  <c r="K20" i="71"/>
  <c r="L20" i="71"/>
  <c r="N20" i="71"/>
  <c r="E21" i="71"/>
  <c r="F21" i="71"/>
  <c r="G21" i="71"/>
  <c r="H21" i="71"/>
  <c r="I21" i="71"/>
  <c r="J21" i="71"/>
  <c r="K21" i="71"/>
  <c r="L21" i="71"/>
  <c r="N21" i="71"/>
  <c r="E22" i="71"/>
  <c r="F22" i="71"/>
  <c r="G22" i="71"/>
  <c r="H22" i="71"/>
  <c r="I22" i="71"/>
  <c r="J22" i="71"/>
  <c r="K22" i="71"/>
  <c r="L22" i="71"/>
  <c r="N22" i="71"/>
  <c r="E23" i="71"/>
  <c r="F23" i="71"/>
  <c r="G23" i="71"/>
  <c r="H23" i="71"/>
  <c r="I23" i="71"/>
  <c r="J23" i="71"/>
  <c r="K23" i="71"/>
  <c r="L23" i="71"/>
  <c r="N23" i="71"/>
  <c r="E24" i="71"/>
  <c r="F24" i="71"/>
  <c r="G24" i="71"/>
  <c r="H24" i="71"/>
  <c r="I24" i="71"/>
  <c r="J24" i="71"/>
  <c r="K24" i="71"/>
  <c r="L24" i="71"/>
  <c r="N24" i="71"/>
  <c r="E25" i="71"/>
  <c r="F25" i="71"/>
  <c r="G25" i="71"/>
  <c r="H25" i="71"/>
  <c r="I25" i="71"/>
  <c r="J25" i="71"/>
  <c r="K25" i="71"/>
  <c r="L25" i="71"/>
  <c r="N25" i="71"/>
  <c r="E26" i="71"/>
  <c r="F26" i="71"/>
  <c r="G26" i="71"/>
  <c r="H26" i="71"/>
  <c r="I26" i="71"/>
  <c r="J26" i="71"/>
  <c r="K26" i="71"/>
  <c r="L26" i="71"/>
  <c r="N26" i="71"/>
  <c r="E27" i="71"/>
  <c r="F27" i="71"/>
  <c r="G27" i="71"/>
  <c r="H27" i="71"/>
  <c r="I27" i="71"/>
  <c r="J27" i="71"/>
  <c r="K27" i="71"/>
  <c r="L27" i="71"/>
  <c r="N27" i="71"/>
  <c r="E30" i="71"/>
  <c r="F30" i="71"/>
  <c r="G30" i="71"/>
  <c r="H30" i="71"/>
  <c r="I30" i="71"/>
  <c r="J30" i="71"/>
  <c r="K30" i="71"/>
  <c r="L30" i="71"/>
  <c r="N30" i="71"/>
  <c r="E31" i="71"/>
  <c r="F31" i="71"/>
  <c r="G31" i="71"/>
  <c r="H31" i="71"/>
  <c r="I31" i="71"/>
  <c r="J31" i="71"/>
  <c r="K31" i="71"/>
  <c r="L31" i="71"/>
  <c r="N31" i="71"/>
  <c r="E32" i="71"/>
  <c r="F32" i="71"/>
  <c r="G32" i="71"/>
  <c r="H32" i="71"/>
  <c r="L32" i="71"/>
  <c r="N32" i="71"/>
  <c r="E35" i="71"/>
  <c r="F35" i="71"/>
  <c r="G35" i="71"/>
  <c r="H35" i="71"/>
  <c r="I35" i="71"/>
  <c r="J35" i="71"/>
  <c r="K35" i="71"/>
  <c r="L35" i="71"/>
  <c r="N35" i="71"/>
  <c r="E36" i="71"/>
  <c r="F36" i="71"/>
  <c r="G36" i="71"/>
  <c r="H36" i="71"/>
  <c r="I36" i="71"/>
  <c r="J36" i="71"/>
  <c r="K36" i="71"/>
  <c r="L36" i="71"/>
  <c r="N36" i="71"/>
  <c r="E37" i="71"/>
  <c r="F37" i="71"/>
  <c r="G37" i="71"/>
  <c r="H37" i="71"/>
  <c r="L37" i="71"/>
  <c r="N37" i="71"/>
  <c r="G43" i="71"/>
  <c r="M49" i="71"/>
  <c r="K9" i="1"/>
  <c r="L9" i="1" s="1"/>
  <c r="N9" i="1" s="1"/>
  <c r="K10" i="1"/>
  <c r="L10" i="1" s="1"/>
  <c r="N10" i="1" s="1"/>
  <c r="K11" i="1"/>
  <c r="L11" i="1" s="1"/>
  <c r="K12" i="1"/>
  <c r="L12" i="1" s="1"/>
  <c r="N12" i="1" s="1"/>
  <c r="K13" i="1"/>
  <c r="L13" i="1" s="1"/>
  <c r="K14" i="1"/>
  <c r="L14" i="1" s="1"/>
  <c r="N14" i="1" s="1"/>
  <c r="K15" i="1"/>
  <c r="L15" i="1" s="1"/>
  <c r="K16" i="1"/>
  <c r="L16" i="1" s="1"/>
  <c r="N16" i="1" s="1"/>
  <c r="K17" i="1"/>
  <c r="L17" i="1" s="1"/>
  <c r="K18" i="1"/>
  <c r="L18" i="1" s="1"/>
  <c r="N18" i="1" s="1"/>
  <c r="K19" i="1"/>
  <c r="L19" i="1" s="1"/>
  <c r="K20" i="1"/>
  <c r="L20" i="1" s="1"/>
  <c r="N20" i="1" s="1"/>
  <c r="K21" i="1"/>
  <c r="L21" i="1" s="1"/>
  <c r="K22" i="1"/>
  <c r="L22" i="1" s="1"/>
  <c r="N22" i="1" s="1"/>
  <c r="K23" i="1"/>
  <c r="L23" i="1" s="1"/>
  <c r="K24" i="1"/>
  <c r="L24" i="1" s="1"/>
  <c r="N24" i="1"/>
  <c r="K25" i="1"/>
  <c r="L25" i="1" s="1"/>
  <c r="C29" i="1"/>
  <c r="N38" i="79" l="1"/>
  <c r="M38" i="79" s="1"/>
  <c r="N38" i="67"/>
  <c r="M38" i="67" s="1"/>
  <c r="N33" i="71"/>
  <c r="M33" i="71" s="1"/>
  <c r="N38" i="75"/>
  <c r="M38" i="75" s="1"/>
  <c r="N38" i="72"/>
  <c r="M38" i="72" s="1"/>
  <c r="N38" i="2"/>
  <c r="M38" i="2" s="1"/>
  <c r="N33" i="65"/>
  <c r="M33" i="65" s="1"/>
  <c r="N33" i="78"/>
  <c r="M33" i="78" s="1"/>
  <c r="N33" i="74"/>
  <c r="M33" i="74" s="1"/>
  <c r="N33" i="73"/>
  <c r="M33" i="73" s="1"/>
  <c r="N33" i="2"/>
  <c r="M33" i="2" s="1"/>
  <c r="N38" i="64"/>
  <c r="M38" i="64" s="1"/>
  <c r="N38" i="77"/>
  <c r="M38" i="77" s="1"/>
  <c r="N38" i="73"/>
  <c r="M38" i="73" s="1"/>
  <c r="N28" i="2"/>
  <c r="N38" i="69"/>
  <c r="M38" i="69" s="1"/>
  <c r="N33" i="79"/>
  <c r="M33" i="79" s="1"/>
  <c r="N33" i="75"/>
  <c r="M33" i="75" s="1"/>
  <c r="N38" i="68"/>
  <c r="M38" i="68" s="1"/>
  <c r="N38" i="65"/>
  <c r="M38" i="65" s="1"/>
  <c r="N33" i="77"/>
  <c r="M33" i="77" s="1"/>
  <c r="N38" i="71"/>
  <c r="M38" i="71" s="1"/>
  <c r="N33" i="69"/>
  <c r="M33" i="69" s="1"/>
  <c r="N33" i="68"/>
  <c r="M33" i="68" s="1"/>
  <c r="N33" i="67"/>
  <c r="M33" i="67" s="1"/>
  <c r="N38" i="76"/>
  <c r="M38" i="76" s="1"/>
  <c r="N25" i="1"/>
  <c r="O25" i="1" s="1"/>
  <c r="O24" i="1"/>
  <c r="N23" i="1"/>
  <c r="O23" i="1" s="1"/>
  <c r="O22" i="1"/>
  <c r="N21" i="1"/>
  <c r="O21" i="1" s="1"/>
  <c r="O20" i="1"/>
  <c r="N19" i="1"/>
  <c r="O19" i="1" s="1"/>
  <c r="O18" i="1"/>
  <c r="N17" i="1"/>
  <c r="O17" i="1" s="1"/>
  <c r="O16" i="1"/>
  <c r="N15" i="1"/>
  <c r="O15" i="1" s="1"/>
  <c r="O14" i="1"/>
  <c r="N13" i="1"/>
  <c r="O13" i="1" s="1"/>
  <c r="O12" i="1"/>
  <c r="N11" i="1"/>
  <c r="O11" i="1" s="1"/>
  <c r="O10" i="1"/>
  <c r="O9" i="1"/>
  <c r="N28" i="68"/>
  <c r="N28" i="67"/>
  <c r="N28" i="79"/>
  <c r="N28" i="76"/>
  <c r="N33" i="72"/>
  <c r="M33" i="72" s="1"/>
  <c r="N33" i="70"/>
  <c r="M33" i="70" s="1"/>
  <c r="N38" i="66"/>
  <c r="M38" i="66" s="1"/>
  <c r="N28" i="66"/>
  <c r="N33" i="64"/>
  <c r="M33" i="64" s="1"/>
  <c r="N28" i="77"/>
  <c r="N38" i="74"/>
  <c r="M38" i="74" s="1"/>
  <c r="N28" i="74"/>
  <c r="N28" i="71"/>
  <c r="N28" i="64"/>
  <c r="N28" i="75"/>
  <c r="N28" i="72"/>
  <c r="N38" i="70"/>
  <c r="M38" i="70" s="1"/>
  <c r="N28" i="70"/>
  <c r="N28" i="69"/>
  <c r="N33" i="66"/>
  <c r="M33" i="66" s="1"/>
  <c r="N28" i="65"/>
  <c r="M28" i="65" s="1"/>
  <c r="N38" i="78"/>
  <c r="M38" i="78" s="1"/>
  <c r="N28" i="78"/>
  <c r="N33" i="76"/>
  <c r="M33" i="76" s="1"/>
  <c r="N28" i="73"/>
  <c r="N43" i="76" l="1"/>
  <c r="S22" i="1" s="1"/>
  <c r="N43" i="68"/>
  <c r="M28" i="68"/>
  <c r="M28" i="2"/>
  <c r="N43" i="2"/>
  <c r="S9" i="1" s="1"/>
  <c r="N43" i="69"/>
  <c r="S15" i="1" s="1"/>
  <c r="M28" i="79"/>
  <c r="N43" i="79"/>
  <c r="M28" i="76"/>
  <c r="M28" i="70"/>
  <c r="N43" i="70"/>
  <c r="S16" i="1" s="1"/>
  <c r="M28" i="77"/>
  <c r="N43" i="77"/>
  <c r="S23" i="1" s="1"/>
  <c r="N43" i="67"/>
  <c r="S13" i="1" s="1"/>
  <c r="M28" i="74"/>
  <c r="N43" i="74"/>
  <c r="S20" i="1" s="1"/>
  <c r="M28" i="73"/>
  <c r="N43" i="73"/>
  <c r="S19" i="1" s="1"/>
  <c r="M28" i="72"/>
  <c r="N43" i="72"/>
  <c r="S18" i="1" s="1"/>
  <c r="M28" i="78"/>
  <c r="N43" i="78"/>
  <c r="S24" i="1" s="1"/>
  <c r="N43" i="75"/>
  <c r="S21" i="1" s="1"/>
  <c r="M28" i="64"/>
  <c r="N43" i="64"/>
  <c r="S10" i="1" s="1"/>
  <c r="M28" i="69"/>
  <c r="M28" i="66"/>
  <c r="N43" i="66"/>
  <c r="S12" i="1" s="1"/>
  <c r="N43" i="65"/>
  <c r="S11" i="1" s="1"/>
  <c r="M28" i="71"/>
  <c r="N43" i="71"/>
  <c r="S17" i="1" s="1"/>
  <c r="S25" i="1"/>
  <c r="M28" i="67"/>
  <c r="S14" i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M28" i="75"/>
  <c r="S28" i="1" l="1"/>
  <c r="L10" i="79"/>
  <c r="H47" i="79" s="1"/>
  <c r="T25" i="1"/>
  <c r="L10" i="78"/>
  <c r="H47" i="78" s="1"/>
  <c r="T24" i="1"/>
  <c r="L10" i="77"/>
  <c r="H47" i="77" s="1"/>
  <c r="T23" i="1"/>
  <c r="L10" i="76"/>
  <c r="H47" i="76" s="1"/>
  <c r="T22" i="1"/>
  <c r="L10" i="75"/>
  <c r="H47" i="75" s="1"/>
  <c r="T21" i="1"/>
  <c r="L10" i="74"/>
  <c r="H47" i="74" s="1"/>
  <c r="T20" i="1"/>
  <c r="L10" i="73"/>
  <c r="H47" i="73" s="1"/>
  <c r="T19" i="1"/>
  <c r="L10" i="72"/>
  <c r="H47" i="72" s="1"/>
  <c r="T18" i="1"/>
  <c r="L10" i="71"/>
  <c r="H47" i="71" s="1"/>
  <c r="T17" i="1"/>
  <c r="L10" i="70"/>
  <c r="H47" i="70" s="1"/>
  <c r="T16" i="1"/>
  <c r="L10" i="69"/>
  <c r="H47" i="69" s="1"/>
  <c r="T15" i="1"/>
  <c r="L10" i="68"/>
  <c r="H47" i="68" s="1"/>
  <c r="T14" i="1"/>
  <c r="L10" i="67"/>
  <c r="H47" i="67" s="1"/>
  <c r="T13" i="1"/>
  <c r="L10" i="66"/>
  <c r="H47" i="66" s="1"/>
  <c r="T12" i="1"/>
  <c r="L10" i="65"/>
  <c r="H47" i="65" s="1"/>
  <c r="T11" i="1"/>
  <c r="L10" i="64"/>
  <c r="H47" i="64" s="1"/>
  <c r="T10" i="1"/>
  <c r="L10" i="2"/>
  <c r="H47" i="2" s="1"/>
  <c r="T9" i="1"/>
  <c r="R28" i="1"/>
  <c r="R27" i="1"/>
  <c r="S27" i="1"/>
  <c r="V25" i="1" l="1"/>
  <c r="V24" i="1"/>
  <c r="V11" i="1"/>
  <c r="V23" i="1"/>
  <c r="V10" i="1"/>
  <c r="V12" i="1"/>
  <c r="V22" i="1"/>
  <c r="V21" i="1"/>
  <c r="V18" i="1"/>
  <c r="V20" i="1"/>
  <c r="V13" i="1"/>
  <c r="V19" i="1"/>
  <c r="V17" i="1"/>
  <c r="V14" i="1"/>
  <c r="V16" i="1"/>
  <c r="V15" i="1"/>
  <c r="V9" i="1"/>
  <c r="T28" i="1"/>
  <c r="T27" i="1"/>
</calcChain>
</file>

<file path=xl/comments1.xml><?xml version="1.0" encoding="utf-8"?>
<comments xmlns="http://schemas.openxmlformats.org/spreadsheetml/2006/main">
  <authors>
    <author>Berrafato Denise</author>
  </authors>
  <commentList>
    <comment ref="E4" authorId="0" shapeId="0">
      <text>
        <r>
          <rPr>
            <b/>
            <sz val="8"/>
            <color indexed="81"/>
            <rFont val="Frutiger 55 Roman"/>
            <family val="2"/>
          </rPr>
          <t>Anbaben KS</t>
        </r>
        <r>
          <rPr>
            <sz val="8"/>
            <color indexed="81"/>
            <rFont val="Frutiger 55 Roman"/>
            <family val="2"/>
          </rPr>
          <t xml:space="preserve">:
Gemeinde, Strasse, nähere Bezeichnung Objekt
</t>
        </r>
        <r>
          <rPr>
            <b/>
            <sz val="8"/>
            <color indexed="81"/>
            <rFont val="Frutiger 55 Roman"/>
            <family val="2"/>
          </rPr>
          <t>Angaben NS</t>
        </r>
        <r>
          <rPr>
            <sz val="8"/>
            <color indexed="81"/>
            <rFont val="Frutiger 55 Roman"/>
            <family val="2"/>
          </rPr>
          <t>:
A[x], Strassen- bzw. Projekt-nummer, Abschnitt, Objekt, Projektbezeichnung</t>
        </r>
      </text>
    </comment>
  </commentList>
</comments>
</file>

<file path=xl/sharedStrings.xml><?xml version="1.0" encoding="utf-8"?>
<sst xmlns="http://schemas.openxmlformats.org/spreadsheetml/2006/main" count="736" uniqueCount="80">
  <si>
    <t>Amt für Verkehr und Tiefbau</t>
  </si>
  <si>
    <t>Vorhaben:</t>
  </si>
  <si>
    <t>Angebot</t>
  </si>
  <si>
    <t>Rang</t>
  </si>
  <si>
    <t>Unternehmer</t>
  </si>
  <si>
    <t>Brutto</t>
  </si>
  <si>
    <t>Nebenkosten</t>
  </si>
  <si>
    <t>Total 1</t>
  </si>
  <si>
    <t>Rabatt</t>
  </si>
  <si>
    <t>Total 2</t>
  </si>
  <si>
    <t>Skonto</t>
  </si>
  <si>
    <t>MwSt.</t>
  </si>
  <si>
    <t>Netto</t>
  </si>
  <si>
    <t>Qualitäts-wert</t>
  </si>
  <si>
    <t>Nr.</t>
  </si>
  <si>
    <t>Name</t>
  </si>
  <si>
    <t>Fr.</t>
  </si>
  <si>
    <t>%</t>
  </si>
  <si>
    <t>Maximalwert</t>
  </si>
  <si>
    <t>Auswerter:</t>
  </si>
  <si>
    <t>Unterschrift:</t>
  </si>
  <si>
    <t>Anbieter:</t>
  </si>
  <si>
    <t>Bereinigte Angebotssumme (CHF):</t>
  </si>
  <si>
    <t>Eignungskriterium 1</t>
  </si>
  <si>
    <t>erfüllt</t>
  </si>
  <si>
    <t>nicht erfüllt</t>
  </si>
  <si>
    <t>Eignungskriterium 2</t>
  </si>
  <si>
    <t>Kriterien K</t>
  </si>
  <si>
    <t>gK</t>
  </si>
  <si>
    <t>Teilkriterien TK</t>
  </si>
  <si>
    <t>gTK</t>
  </si>
  <si>
    <t>Pkt.</t>
  </si>
  <si>
    <t>QW</t>
  </si>
  <si>
    <t>Zuschlagskriterien</t>
  </si>
  <si>
    <t>1.</t>
  </si>
  <si>
    <t>2.</t>
  </si>
  <si>
    <t xml:space="preserve">    Beurteilungspreis   =</t>
  </si>
  <si>
    <t>CHF</t>
  </si>
  <si>
    <t>Minimalwert</t>
  </si>
  <si>
    <t>Offertvergleich Submission Bau</t>
  </si>
  <si>
    <t>Submission Bau</t>
  </si>
  <si>
    <t>Unterkriterien</t>
  </si>
  <si>
    <t>gUTK</t>
  </si>
  <si>
    <t>Kompetenz</t>
  </si>
  <si>
    <t>Qualität</t>
  </si>
  <si>
    <t>Relevante Arbeitsgattungen z.B. Stahlbetonbauwerke(Brückenbau)</t>
  </si>
  <si>
    <t>Strassenbau</t>
  </si>
  <si>
    <t>Kanalisationsbauwerke</t>
  </si>
  <si>
    <t>Bauführer</t>
  </si>
  <si>
    <t>Polier</t>
  </si>
  <si>
    <t>bei sehr grossen Baustellen auch Baustellenleiter</t>
  </si>
  <si>
    <t>Baustellenbezogene Organisation (Organigramm)</t>
  </si>
  <si>
    <t xml:space="preserve">Angaben zu Schlüsselfunktionen </t>
  </si>
  <si>
    <t>Schnittstellen zu Dritten</t>
  </si>
  <si>
    <t>Auftragsanalyse und Massnahmenplanung</t>
  </si>
  <si>
    <t>Massnahmenplanung mit Zuständigkeiten</t>
  </si>
  <si>
    <t>3.</t>
  </si>
  <si>
    <t>Bauprogramm</t>
  </si>
  <si>
    <t>Bauprogramm des Anbieters</t>
  </si>
  <si>
    <t>Bauzeit</t>
  </si>
  <si>
    <t>Bauvorgang, Abläufe</t>
  </si>
  <si>
    <t>Personaleinsatz</t>
  </si>
  <si>
    <t xml:space="preserve">Total </t>
  </si>
  <si>
    <r>
      <t xml:space="preserve">Der </t>
    </r>
    <r>
      <rPr>
        <b/>
        <sz val="10"/>
        <rFont val="Arial"/>
        <family val="2"/>
      </rPr>
      <t>Beurteilungspreis</t>
    </r>
    <r>
      <rPr>
        <sz val="10"/>
        <rFont val="Arial"/>
        <family val="2"/>
      </rPr>
      <t xml:space="preserve"> wird berechnet aus der bereinigten Angebotssumme dividiert durch die Summe der korrigierten Beurteilungspunkte.</t>
    </r>
  </si>
  <si>
    <t xml:space="preserve">Die Beurteilungspunkte werden mit dem Faktor P 
korrigiert [Formel = K / (P +(1-P) * Q / 100)]             </t>
  </si>
  <si>
    <t>Datum:</t>
  </si>
  <si>
    <t>Referenz des Anbieters für vergleichbare Projekte</t>
  </si>
  <si>
    <t>Referenzen Schlüsselpersonal vergleichbare Projekte</t>
  </si>
  <si>
    <t>Anbeiter</t>
  </si>
  <si>
    <t>Auftragsanalyse</t>
  </si>
  <si>
    <t>4.</t>
  </si>
  <si>
    <t>Ja</t>
  </si>
  <si>
    <t>Nein</t>
  </si>
  <si>
    <t>Beurteilungs-
preis</t>
  </si>
  <si>
    <t>VO_1200_22
Auswertung_Bau_Off.xlt
11.05.2005</t>
  </si>
  <si>
    <t>Zuschläge</t>
  </si>
  <si>
    <t>Lernendenausbildung</t>
  </si>
  <si>
    <t>Punkte)</t>
  </si>
  <si>
    <t>Summe der Beurteilungspunkte (max.</t>
  </si>
  <si>
    <t xml:space="preserve"> Punkte)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</si>
</sst>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;;;"/>
    <numFmt numFmtId="165" formatCode="0.0"/>
    <numFmt numFmtId="166" formatCode="&quot;=&quot;* #,##0.00"/>
    <numFmt numFmtId="167" formatCode="#,##0.0"/>
    <numFmt numFmtId="168" formatCode="0."/>
    <numFmt numFmtId="169" formatCode="#,##0.00\ ;\ \-#,##0.00\ ;"/>
    <numFmt numFmtId="170" formatCode="0.0\ \ "/>
    <numFmt numFmtId="171" formatCode="#,##0.00\ \ \ \ "/>
    <numFmt numFmtId="172" formatCode="dd/mm/yyyy\ "/>
  </numFmts>
  <fonts count="21">
    <font>
      <sz val="10"/>
      <name val="Arial"/>
    </font>
    <font>
      <sz val="10"/>
      <name val="Arial"/>
    </font>
    <font>
      <sz val="10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indexed="81"/>
      <name val="Frutiger 55 Roman"/>
      <family val="2"/>
    </font>
    <font>
      <sz val="8"/>
      <color indexed="81"/>
      <name val="Frutiger 55 Roman"/>
      <family val="2"/>
    </font>
    <font>
      <b/>
      <sz val="14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sz val="10"/>
      <color indexed="22"/>
      <name val="Arial"/>
      <family val="2"/>
    </font>
    <font>
      <sz val="9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6">
    <xf numFmtId="0" fontId="0" fillId="0" borderId="0" xfId="0"/>
    <xf numFmtId="0" fontId="2" fillId="2" borderId="0" xfId="0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43" fontId="4" fillId="0" borderId="0" xfId="1" applyFont="1" applyAlignment="1" applyProtection="1">
      <alignment horizontal="left" vertical="center"/>
      <protection hidden="1"/>
    </xf>
    <xf numFmtId="164" fontId="5" fillId="0" borderId="0" xfId="0" applyNumberFormat="1" applyFont="1" applyAlignment="1" applyProtection="1">
      <alignment horizontal="left" vertical="center" indent="2"/>
      <protection hidden="1"/>
    </xf>
    <xf numFmtId="0" fontId="6" fillId="0" borderId="0" xfId="0" applyFont="1" applyAlignment="1" applyProtection="1">
      <alignment vertical="center"/>
      <protection hidden="1"/>
    </xf>
    <xf numFmtId="43" fontId="7" fillId="0" borderId="0" xfId="1" applyFont="1" applyAlignment="1" applyProtection="1">
      <alignment vertical="center"/>
      <protection hidden="1"/>
    </xf>
    <xf numFmtId="0" fontId="2" fillId="2" borderId="0" xfId="0" applyFont="1" applyFill="1" applyAlignment="1" applyProtection="1"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165" fontId="9" fillId="0" borderId="3" xfId="1" applyNumberFormat="1" applyFont="1" applyFill="1" applyBorder="1" applyAlignment="1" applyProtection="1">
      <alignment horizontal="center" vertical="center"/>
      <protection hidden="1"/>
    </xf>
    <xf numFmtId="43" fontId="2" fillId="0" borderId="0" xfId="1" applyFont="1" applyProtection="1">
      <protection hidden="1"/>
    </xf>
    <xf numFmtId="2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43" fontId="9" fillId="0" borderId="0" xfId="1" applyFont="1" applyProtection="1"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166" fontId="10" fillId="0" borderId="4" xfId="1" applyNumberFormat="1" applyFont="1" applyBorder="1" applyAlignment="1" applyProtection="1">
      <alignment vertical="center"/>
      <protection hidden="1"/>
    </xf>
    <xf numFmtId="43" fontId="11" fillId="0" borderId="0" xfId="1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3" fontId="2" fillId="2" borderId="0" xfId="0" applyNumberFormat="1" applyFont="1" applyFill="1" applyProtection="1">
      <protection hidden="1"/>
    </xf>
    <xf numFmtId="167" fontId="2" fillId="2" borderId="0" xfId="0" applyNumberFormat="1" applyFont="1" applyFill="1" applyProtection="1">
      <protection hidden="1"/>
    </xf>
    <xf numFmtId="3" fontId="2" fillId="0" borderId="0" xfId="0" applyNumberFormat="1" applyFont="1" applyProtection="1">
      <protection hidden="1"/>
    </xf>
    <xf numFmtId="167" fontId="2" fillId="0" borderId="0" xfId="0" applyNumberFormat="1" applyFont="1" applyProtection="1">
      <protection hidden="1"/>
    </xf>
    <xf numFmtId="3" fontId="4" fillId="0" borderId="0" xfId="0" applyNumberFormat="1" applyFont="1" applyAlignment="1" applyProtection="1">
      <alignment horizontal="left"/>
      <protection hidden="1"/>
    </xf>
    <xf numFmtId="167" fontId="8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2" fillId="0" borderId="0" xfId="0" applyFont="1" applyFill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2" fillId="0" borderId="0" xfId="0" applyFont="1" applyFill="1" applyAlignment="1" applyProtection="1">
      <alignment horizontal="left" vertical="center"/>
      <protection hidden="1"/>
    </xf>
    <xf numFmtId="4" fontId="7" fillId="0" borderId="0" xfId="0" applyNumberFormat="1" applyFont="1" applyFill="1" applyAlignment="1" applyProtection="1">
      <alignment horizontal="center" vertical="center"/>
      <protection hidden="1"/>
    </xf>
    <xf numFmtId="3" fontId="7" fillId="0" borderId="0" xfId="0" applyNumberFormat="1" applyFont="1" applyFill="1" applyAlignment="1" applyProtection="1">
      <alignment horizontal="center" vertical="center"/>
      <protection hidden="1"/>
    </xf>
    <xf numFmtId="167" fontId="7" fillId="0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4" fontId="9" fillId="0" borderId="0" xfId="0" applyNumberFormat="1" applyFont="1" applyFill="1" applyAlignment="1" applyProtection="1">
      <alignment horizontal="center" vertical="center"/>
      <protection hidden="1"/>
    </xf>
    <xf numFmtId="4" fontId="7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3" fontId="9" fillId="0" borderId="6" xfId="0" applyNumberFormat="1" applyFont="1" applyBorder="1" applyAlignment="1" applyProtection="1">
      <alignment horizontal="center"/>
      <protection hidden="1"/>
    </xf>
    <xf numFmtId="167" fontId="9" fillId="0" borderId="7" xfId="0" applyNumberFormat="1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3" fontId="9" fillId="0" borderId="8" xfId="0" applyNumberFormat="1" applyFont="1" applyBorder="1" applyAlignment="1" applyProtection="1">
      <alignment horizontal="center"/>
      <protection hidden="1"/>
    </xf>
    <xf numFmtId="167" fontId="9" fillId="0" borderId="9" xfId="0" applyNumberFormat="1" applyFont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9" fillId="0" borderId="10" xfId="0" applyFont="1" applyBorder="1" applyProtection="1">
      <protection hidden="1"/>
    </xf>
    <xf numFmtId="0" fontId="9" fillId="0" borderId="11" xfId="0" applyFont="1" applyBorder="1" applyProtection="1">
      <protection hidden="1"/>
    </xf>
    <xf numFmtId="0" fontId="11" fillId="0" borderId="11" xfId="0" applyFont="1" applyFill="1" applyBorder="1" applyAlignment="1" applyProtection="1">
      <alignment horizontal="center"/>
      <protection hidden="1"/>
    </xf>
    <xf numFmtId="0" fontId="9" fillId="0" borderId="12" xfId="0" applyFont="1" applyBorder="1" applyProtection="1">
      <protection hidden="1"/>
    </xf>
    <xf numFmtId="0" fontId="11" fillId="0" borderId="12" xfId="0" applyFont="1" applyFill="1" applyBorder="1" applyAlignment="1" applyProtection="1">
      <alignment horizontal="center"/>
      <protection hidden="1"/>
    </xf>
    <xf numFmtId="3" fontId="9" fillId="0" borderId="0" xfId="1" applyNumberFormat="1" applyFont="1" applyBorder="1" applyAlignment="1" applyProtection="1">
      <alignment horizontal="center" vertical="center"/>
      <protection hidden="1"/>
    </xf>
    <xf numFmtId="3" fontId="15" fillId="0" borderId="2" xfId="1" applyNumberFormat="1" applyFont="1" applyBorder="1" applyAlignment="1" applyProtection="1">
      <alignment horizontal="center" vertical="center"/>
      <protection hidden="1"/>
    </xf>
    <xf numFmtId="167" fontId="11" fillId="0" borderId="13" xfId="1" applyNumberFormat="1" applyFont="1" applyBorder="1" applyAlignment="1" applyProtection="1">
      <alignment horizontal="center" vertical="center"/>
      <protection hidden="1"/>
    </xf>
    <xf numFmtId="0" fontId="2" fillId="0" borderId="14" xfId="0" applyFont="1" applyFill="1" applyBorder="1" applyAlignment="1" applyProtection="1">
      <alignment horizontal="left"/>
      <protection hidden="1"/>
    </xf>
    <xf numFmtId="3" fontId="2" fillId="0" borderId="14" xfId="0" applyNumberFormat="1" applyFont="1" applyFill="1" applyBorder="1" applyAlignment="1" applyProtection="1">
      <alignment horizontal="left"/>
      <protection hidden="1"/>
    </xf>
    <xf numFmtId="167" fontId="2" fillId="0" borderId="14" xfId="0" applyNumberFormat="1" applyFont="1" applyFill="1" applyBorder="1" applyAlignment="1" applyProtection="1">
      <alignment horizontal="left"/>
      <protection hidden="1"/>
    </xf>
    <xf numFmtId="167" fontId="2" fillId="0" borderId="0" xfId="0" applyNumberFormat="1" applyFont="1" applyAlignment="1" applyProtection="1">
      <alignment horizontal="left"/>
      <protection hidden="1"/>
    </xf>
    <xf numFmtId="3" fontId="2" fillId="0" borderId="0" xfId="0" applyNumberFormat="1" applyFont="1" applyAlignment="1" applyProtection="1">
      <alignment horizontal="center"/>
      <protection hidden="1"/>
    </xf>
    <xf numFmtId="167" fontId="2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167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15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169" fontId="10" fillId="0" borderId="4" xfId="1" applyNumberFormat="1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protection hidden="1"/>
    </xf>
    <xf numFmtId="0" fontId="10" fillId="0" borderId="3" xfId="0" applyFont="1" applyBorder="1" applyAlignment="1" applyProtection="1">
      <alignment horizontal="left"/>
      <protection hidden="1"/>
    </xf>
    <xf numFmtId="170" fontId="9" fillId="0" borderId="16" xfId="1" applyNumberFormat="1" applyFont="1" applyBorder="1" applyAlignment="1" applyProtection="1">
      <alignment horizontal="right" vertical="center"/>
      <protection hidden="1"/>
    </xf>
    <xf numFmtId="170" fontId="9" fillId="0" borderId="17" xfId="1" applyNumberFormat="1" applyFont="1" applyBorder="1" applyAlignment="1" applyProtection="1">
      <alignment horizontal="right" vertical="center"/>
      <protection hidden="1"/>
    </xf>
    <xf numFmtId="0" fontId="0" fillId="2" borderId="0" xfId="0" applyFill="1"/>
    <xf numFmtId="0" fontId="9" fillId="0" borderId="11" xfId="0" applyFont="1" applyBorder="1" applyAlignment="1" applyProtection="1">
      <alignment horizontal="left" vertical="center"/>
      <protection hidden="1"/>
    </xf>
    <xf numFmtId="49" fontId="9" fillId="0" borderId="10" xfId="0" applyNumberFormat="1" applyFont="1" applyBorder="1" applyAlignment="1" applyProtection="1">
      <alignment horizontal="left" vertical="center"/>
      <protection hidden="1"/>
    </xf>
    <xf numFmtId="167" fontId="9" fillId="0" borderId="0" xfId="1" applyNumberFormat="1" applyFont="1" applyBorder="1" applyAlignment="1" applyProtection="1">
      <alignment horizontal="center" vertical="center"/>
      <protection hidden="1"/>
    </xf>
    <xf numFmtId="3" fontId="9" fillId="0" borderId="10" xfId="1" applyNumberFormat="1" applyFont="1" applyBorder="1" applyAlignment="1" applyProtection="1">
      <alignment horizontal="center" vertical="center"/>
      <protection hidden="1"/>
    </xf>
    <xf numFmtId="170" fontId="9" fillId="0" borderId="18" xfId="1" applyNumberFormat="1" applyFont="1" applyBorder="1" applyAlignment="1" applyProtection="1">
      <alignment horizontal="right" vertical="center"/>
      <protection hidden="1"/>
    </xf>
    <xf numFmtId="170" fontId="9" fillId="0" borderId="0" xfId="1" applyNumberFormat="1" applyFont="1" applyBorder="1" applyAlignment="1" applyProtection="1">
      <alignment horizontal="right" vertical="center"/>
      <protection hidden="1"/>
    </xf>
    <xf numFmtId="0" fontId="17" fillId="0" borderId="0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8" fillId="0" borderId="19" xfId="0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0" fontId="2" fillId="0" borderId="13" xfId="0" applyFont="1" applyFill="1" applyBorder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10" fillId="0" borderId="2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0" fillId="0" borderId="21" xfId="0" applyFont="1" applyFill="1" applyBorder="1" applyAlignment="1" applyProtection="1">
      <alignment horizontal="center" vertical="center"/>
      <protection hidden="1"/>
    </xf>
    <xf numFmtId="0" fontId="10" fillId="0" borderId="2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10" fillId="0" borderId="22" xfId="0" applyFont="1" applyFill="1" applyBorder="1" applyAlignment="1" applyProtection="1">
      <alignment horizontal="center" vertical="center"/>
      <protection hidden="1"/>
    </xf>
    <xf numFmtId="0" fontId="10" fillId="0" borderId="23" xfId="0" applyFont="1" applyFill="1" applyBorder="1" applyAlignment="1" applyProtection="1">
      <alignment horizontal="center" vertical="center"/>
      <protection hidden="1"/>
    </xf>
    <xf numFmtId="0" fontId="10" fillId="0" borderId="24" xfId="0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10" fillId="0" borderId="25" xfId="0" applyFont="1" applyFill="1" applyBorder="1" applyAlignment="1" applyProtection="1">
      <alignment horizontal="center" vertical="center"/>
      <protection hidden="1"/>
    </xf>
    <xf numFmtId="169" fontId="9" fillId="0" borderId="3" xfId="1" applyNumberFormat="1" applyFont="1" applyFill="1" applyBorder="1" applyAlignment="1" applyProtection="1">
      <alignment vertical="center"/>
      <protection hidden="1"/>
    </xf>
    <xf numFmtId="169" fontId="9" fillId="0" borderId="3" xfId="0" applyNumberFormat="1" applyFont="1" applyFill="1" applyBorder="1" applyAlignment="1" applyProtection="1">
      <alignment vertical="center"/>
      <protection hidden="1"/>
    </xf>
    <xf numFmtId="169" fontId="10" fillId="0" borderId="3" xfId="1" applyNumberFormat="1" applyFont="1" applyFill="1" applyBorder="1" applyAlignment="1" applyProtection="1">
      <alignment vertical="center"/>
      <protection hidden="1"/>
    </xf>
    <xf numFmtId="43" fontId="10" fillId="0" borderId="3" xfId="1" applyFont="1" applyFill="1" applyBorder="1" applyAlignment="1" applyProtection="1">
      <alignment horizontal="center" vertical="center"/>
      <protection hidden="1"/>
    </xf>
    <xf numFmtId="168" fontId="8" fillId="0" borderId="20" xfId="0" applyNumberFormat="1" applyFont="1" applyFill="1" applyBorder="1" applyAlignment="1" applyProtection="1">
      <alignment horizontal="right" vertical="center"/>
      <protection hidden="1"/>
    </xf>
    <xf numFmtId="169" fontId="9" fillId="3" borderId="3" xfId="1" applyNumberFormat="1" applyFont="1" applyFill="1" applyBorder="1" applyAlignment="1" applyProtection="1">
      <alignment vertical="center"/>
      <protection locked="0"/>
    </xf>
    <xf numFmtId="165" fontId="9" fillId="3" borderId="3" xfId="0" applyNumberFormat="1" applyFont="1" applyFill="1" applyBorder="1" applyAlignment="1" applyProtection="1">
      <alignment horizontal="center" vertical="center"/>
      <protection locked="0" hidden="1"/>
    </xf>
    <xf numFmtId="169" fontId="9" fillId="3" borderId="3" xfId="1" applyNumberFormat="1" applyFont="1" applyFill="1" applyBorder="1" applyAlignment="1" applyProtection="1">
      <alignment vertical="center"/>
      <protection hidden="1"/>
    </xf>
    <xf numFmtId="165" fontId="9" fillId="3" borderId="3" xfId="0" applyNumberFormat="1" applyFont="1" applyFill="1" applyBorder="1" applyAlignment="1" applyProtection="1">
      <alignment horizontal="center" vertical="center"/>
      <protection locked="0"/>
    </xf>
    <xf numFmtId="2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hidden="1"/>
    </xf>
    <xf numFmtId="4" fontId="4" fillId="0" borderId="27" xfId="0" applyNumberFormat="1" applyFont="1" applyFill="1" applyBorder="1" applyAlignment="1" applyProtection="1">
      <alignment horizontal="center" vertical="center"/>
      <protection hidden="1"/>
    </xf>
    <xf numFmtId="3" fontId="9" fillId="3" borderId="28" xfId="1" applyNumberFormat="1" applyFont="1" applyFill="1" applyBorder="1" applyAlignment="1" applyProtection="1">
      <alignment horizontal="center" vertical="center"/>
      <protection locked="0"/>
    </xf>
    <xf numFmtId="3" fontId="9" fillId="3" borderId="29" xfId="1" applyNumberFormat="1" applyFont="1" applyFill="1" applyBorder="1" applyAlignment="1" applyProtection="1">
      <alignment horizontal="center" vertical="center"/>
      <protection locked="0"/>
    </xf>
    <xf numFmtId="167" fontId="9" fillId="3" borderId="28" xfId="1" applyNumberFormat="1" applyFont="1" applyFill="1" applyBorder="1" applyAlignment="1" applyProtection="1">
      <alignment horizontal="center" vertical="center"/>
      <protection locked="0"/>
    </xf>
    <xf numFmtId="167" fontId="9" fillId="3" borderId="29" xfId="1" applyNumberFormat="1" applyFont="1" applyFill="1" applyBorder="1" applyAlignment="1" applyProtection="1">
      <alignment horizontal="center" vertical="center"/>
      <protection locked="0"/>
    </xf>
    <xf numFmtId="167" fontId="2" fillId="0" borderId="0" xfId="0" applyNumberFormat="1" applyFont="1" applyAlignment="1" applyProtection="1">
      <alignment horizontal="right"/>
      <protection hidden="1"/>
    </xf>
    <xf numFmtId="2" fontId="8" fillId="3" borderId="30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30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1" xfId="0" applyNumberFormat="1" applyFont="1" applyFill="1" applyBorder="1" applyAlignment="1" applyProtection="1">
      <alignment horizontal="center" vertical="center"/>
      <protection locked="0"/>
    </xf>
    <xf numFmtId="2" fontId="11" fillId="3" borderId="23" xfId="0" applyNumberFormat="1" applyFont="1" applyFill="1" applyBorder="1" applyAlignment="1" applyProtection="1">
      <alignment horizontal="center" vertical="center"/>
      <protection locked="0"/>
    </xf>
    <xf numFmtId="2" fontId="11" fillId="3" borderId="32" xfId="0" applyNumberFormat="1" applyFont="1" applyFill="1" applyBorder="1" applyAlignment="1" applyProtection="1">
      <alignment horizontal="center" vertical="center"/>
      <protection locked="0"/>
    </xf>
    <xf numFmtId="2" fontId="11" fillId="3" borderId="3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right"/>
      <protection hidden="1"/>
    </xf>
    <xf numFmtId="167" fontId="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9" fillId="0" borderId="2" xfId="0" applyFont="1" applyBorder="1" applyProtection="1">
      <protection hidden="1"/>
    </xf>
    <xf numFmtId="170" fontId="9" fillId="0" borderId="11" xfId="1" applyNumberFormat="1" applyFont="1" applyBorder="1" applyAlignment="1" applyProtection="1">
      <alignment horizontal="right" vertical="center"/>
      <protection hidden="1"/>
    </xf>
    <xf numFmtId="3" fontId="9" fillId="0" borderId="11" xfId="1" applyNumberFormat="1" applyFont="1" applyBorder="1" applyAlignment="1" applyProtection="1">
      <alignment horizontal="center" vertical="center"/>
      <protection hidden="1"/>
    </xf>
    <xf numFmtId="0" fontId="19" fillId="2" borderId="0" xfId="0" applyFont="1" applyFill="1" applyProtection="1">
      <protection hidden="1"/>
    </xf>
    <xf numFmtId="0" fontId="19" fillId="2" borderId="0" xfId="0" applyFont="1" applyFill="1" applyAlignment="1" applyProtection="1">
      <protection hidden="1"/>
    </xf>
    <xf numFmtId="4" fontId="4" fillId="3" borderId="3" xfId="0" applyNumberFormat="1" applyFont="1" applyFill="1" applyBorder="1" applyAlignment="1" applyProtection="1">
      <alignment horizontal="center" vertical="center"/>
      <protection locked="0" hidden="1"/>
    </xf>
    <xf numFmtId="14" fontId="9" fillId="3" borderId="0" xfId="0" applyNumberFormat="1" applyFont="1" applyFill="1" applyAlignment="1" applyProtection="1">
      <alignment horizontal="right"/>
      <protection locked="0"/>
    </xf>
    <xf numFmtId="0" fontId="9" fillId="3" borderId="22" xfId="0" applyFont="1" applyFill="1" applyBorder="1" applyAlignment="1" applyProtection="1">
      <alignment horizontal="left" vertical="center" wrapText="1" indent="1"/>
      <protection locked="0"/>
    </xf>
    <xf numFmtId="0" fontId="9" fillId="3" borderId="20" xfId="0" applyFont="1" applyFill="1" applyBorder="1" applyAlignment="1" applyProtection="1">
      <alignment horizontal="left" vertical="center" wrapText="1" indent="1"/>
      <protection locked="0"/>
    </xf>
    <xf numFmtId="0" fontId="9" fillId="3" borderId="3" xfId="0" applyFont="1" applyFill="1" applyBorder="1" applyAlignment="1" applyProtection="1">
      <alignment horizontal="left" vertical="center" wrapText="1" indent="1"/>
      <protection locked="0"/>
    </xf>
    <xf numFmtId="0" fontId="9" fillId="3" borderId="34" xfId="0" applyFont="1" applyFill="1" applyBorder="1" applyAlignment="1" applyProtection="1">
      <alignment horizontal="left" vertical="center" indent="1"/>
      <protection locked="0"/>
    </xf>
    <xf numFmtId="0" fontId="9" fillId="3" borderId="35" xfId="0" applyFont="1" applyFill="1" applyBorder="1" applyAlignment="1" applyProtection="1">
      <alignment horizontal="left" vertical="center" indent="1"/>
      <protection locked="0"/>
    </xf>
    <xf numFmtId="0" fontId="9" fillId="0" borderId="34" xfId="0" applyFont="1" applyFill="1" applyBorder="1" applyAlignment="1" applyProtection="1">
      <alignment vertical="center"/>
      <protection hidden="1"/>
    </xf>
    <xf numFmtId="2" fontId="11" fillId="0" borderId="31" xfId="0" applyNumberFormat="1" applyFont="1" applyFill="1" applyBorder="1" applyAlignment="1" applyProtection="1">
      <alignment horizontal="center" vertical="center"/>
      <protection hidden="1"/>
    </xf>
    <xf numFmtId="0" fontId="9" fillId="0" borderId="20" xfId="0" applyFont="1" applyFill="1" applyBorder="1" applyAlignment="1" applyProtection="1">
      <alignment horizontal="left" vertical="center" wrapText="1" indent="1"/>
      <protection hidden="1"/>
    </xf>
    <xf numFmtId="2" fontId="11" fillId="0" borderId="23" xfId="0" applyNumberFormat="1" applyFont="1" applyFill="1" applyBorder="1" applyAlignment="1" applyProtection="1">
      <alignment horizontal="center" vertical="center"/>
      <protection hidden="1"/>
    </xf>
    <xf numFmtId="0" fontId="9" fillId="0" borderId="22" xfId="0" applyFont="1" applyFill="1" applyBorder="1" applyAlignment="1" applyProtection="1">
      <alignment horizontal="left" vertical="center" wrapText="1" indent="1"/>
      <protection hidden="1"/>
    </xf>
    <xf numFmtId="2" fontId="11" fillId="0" borderId="32" xfId="0" applyNumberFormat="1" applyFont="1" applyFill="1" applyBorder="1" applyAlignment="1" applyProtection="1">
      <alignment horizontal="center" vertical="center"/>
      <protection hidden="1"/>
    </xf>
    <xf numFmtId="0" fontId="9" fillId="0" borderId="35" xfId="0" applyFont="1" applyFill="1" applyBorder="1" applyAlignment="1" applyProtection="1">
      <alignment horizontal="left" vertical="center" indent="1"/>
      <protection hidden="1"/>
    </xf>
    <xf numFmtId="2" fontId="11" fillId="0" borderId="33" xfId="0" applyNumberFormat="1" applyFont="1" applyFill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left" vertical="center" wrapText="1" indent="1"/>
      <protection hidden="1"/>
    </xf>
    <xf numFmtId="2" fontId="11" fillId="0" borderId="3" xfId="0" applyNumberFormat="1" applyFont="1" applyFill="1" applyBorder="1" applyAlignment="1" applyProtection="1">
      <alignment horizontal="center" vertical="center"/>
      <protection hidden="1"/>
    </xf>
    <xf numFmtId="167" fontId="8" fillId="0" borderId="0" xfId="0" applyNumberFormat="1" applyFont="1" applyFill="1" applyBorder="1" applyAlignment="1" applyProtection="1">
      <alignment horizontal="left" vertical="center"/>
      <protection hidden="1"/>
    </xf>
    <xf numFmtId="167" fontId="8" fillId="3" borderId="0" xfId="0" applyNumberFormat="1" applyFont="1" applyFill="1" applyBorder="1" applyAlignment="1" applyProtection="1">
      <alignment horizontal="left" vertical="center"/>
      <protection locked="0" hidden="1"/>
    </xf>
    <xf numFmtId="0" fontId="9" fillId="0" borderId="31" xfId="0" applyFont="1" applyBorder="1" applyAlignment="1" applyProtection="1">
      <alignment horizontal="left" vertical="center" wrapText="1"/>
      <protection hidden="1"/>
    </xf>
    <xf numFmtId="2" fontId="11" fillId="3" borderId="50" xfId="0" applyNumberFormat="1" applyFont="1" applyFill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left" vertical="center" wrapText="1"/>
      <protection hidden="1"/>
    </xf>
    <xf numFmtId="2" fontId="11" fillId="3" borderId="52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left" vertical="center" wrapText="1" indent="1"/>
      <protection hidden="1"/>
    </xf>
    <xf numFmtId="0" fontId="9" fillId="0" borderId="50" xfId="0" applyFont="1" applyBorder="1" applyAlignment="1" applyProtection="1">
      <alignment horizontal="left" vertical="center" wrapText="1" indent="1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167" fontId="15" fillId="0" borderId="13" xfId="1" applyNumberFormat="1" applyFont="1" applyBorder="1" applyAlignment="1" applyProtection="1">
      <alignment horizontal="center" vertical="center"/>
      <protection hidden="1"/>
    </xf>
    <xf numFmtId="1" fontId="11" fillId="3" borderId="2" xfId="0" applyNumberFormat="1" applyFont="1" applyFill="1" applyBorder="1" applyAlignment="1" applyProtection="1">
      <alignment horizontal="center" vertical="center"/>
      <protection locked="0"/>
    </xf>
    <xf numFmtId="1" fontId="15" fillId="0" borderId="2" xfId="0" applyNumberFormat="1" applyFont="1" applyBorder="1" applyAlignment="1" applyProtection="1">
      <alignment horizontal="center" vertical="center"/>
      <protection hidden="1"/>
    </xf>
    <xf numFmtId="0" fontId="9" fillId="3" borderId="52" xfId="0" applyFont="1" applyFill="1" applyBorder="1" applyAlignment="1" applyProtection="1">
      <alignment horizontal="left" vertical="center" wrapText="1" indent="1"/>
      <protection locked="0"/>
    </xf>
    <xf numFmtId="3" fontId="15" fillId="0" borderId="2" xfId="1" applyNumberFormat="1" applyFont="1" applyBorder="1" applyAlignment="1" applyProtection="1">
      <alignment horizontal="right" vertical="center"/>
      <protection hidden="1"/>
    </xf>
    <xf numFmtId="0" fontId="2" fillId="2" borderId="35" xfId="0" applyFont="1" applyFill="1" applyBorder="1" applyAlignment="1" applyProtection="1">
      <alignment horizontal="center" vertical="center" textRotation="90"/>
      <protection hidden="1"/>
    </xf>
    <xf numFmtId="0" fontId="2" fillId="2" borderId="20" xfId="0" applyFont="1" applyFill="1" applyBorder="1" applyAlignment="1" applyProtection="1">
      <alignment horizontal="center" vertical="center" textRotation="90"/>
      <protection hidden="1"/>
    </xf>
    <xf numFmtId="0" fontId="2" fillId="2" borderId="22" xfId="0" applyFont="1" applyFill="1" applyBorder="1" applyAlignment="1" applyProtection="1">
      <alignment horizontal="center" vertical="center" textRotation="90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0" fillId="0" borderId="36" xfId="0" applyFont="1" applyFill="1" applyBorder="1" applyAlignment="1" applyProtection="1">
      <alignment horizontal="center" vertical="center"/>
      <protection hidden="1"/>
    </xf>
    <xf numFmtId="0" fontId="2" fillId="0" borderId="37" xfId="0" applyFont="1" applyFill="1" applyBorder="1" applyAlignment="1" applyProtection="1">
      <alignment horizontal="center" vertical="center"/>
      <protection hidden="1"/>
    </xf>
    <xf numFmtId="164" fontId="20" fillId="0" borderId="0" xfId="0" applyNumberFormat="1" applyFont="1" applyAlignment="1" applyProtection="1">
      <alignment wrapText="1"/>
      <protection hidden="1"/>
    </xf>
    <xf numFmtId="164" fontId="18" fillId="0" borderId="0" xfId="0" applyNumberFormat="1" applyFont="1" applyAlignment="1"/>
    <xf numFmtId="0" fontId="4" fillId="3" borderId="0" xfId="0" applyNumberFormat="1" applyFont="1" applyFill="1" applyAlignment="1" applyProtection="1">
      <alignment horizontal="left" vertical="center"/>
      <protection locked="0" hidden="1"/>
    </xf>
    <xf numFmtId="0" fontId="10" fillId="3" borderId="3" xfId="1" applyNumberFormat="1" applyFont="1" applyFill="1" applyBorder="1" applyAlignment="1" applyProtection="1">
      <alignment vertical="center" wrapText="1"/>
      <protection locked="0"/>
    </xf>
    <xf numFmtId="0" fontId="9" fillId="3" borderId="3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/>
      <protection hidden="1"/>
    </xf>
    <xf numFmtId="43" fontId="10" fillId="0" borderId="3" xfId="1" applyFont="1" applyBorder="1" applyAlignment="1" applyProtection="1">
      <alignment horizontal="center" vertical="center"/>
      <protection hidden="1"/>
    </xf>
    <xf numFmtId="172" fontId="2" fillId="0" borderId="0" xfId="0" applyNumberFormat="1" applyFont="1" applyAlignment="1" applyProtection="1">
      <alignment horizontal="right"/>
      <protection hidden="1"/>
    </xf>
    <xf numFmtId="2" fontId="11" fillId="3" borderId="34" xfId="0" applyNumberFormat="1" applyFont="1" applyFill="1" applyBorder="1" applyAlignment="1" applyProtection="1">
      <alignment horizontal="center" vertical="center"/>
      <protection locked="0"/>
    </xf>
    <xf numFmtId="2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left" vertical="center" wrapText="1" indent="1"/>
      <protection locked="0"/>
    </xf>
    <xf numFmtId="0" fontId="9" fillId="3" borderId="1" xfId="0" applyFont="1" applyFill="1" applyBorder="1" applyAlignment="1" applyProtection="1">
      <alignment horizontal="left" vertical="center" wrapText="1" indent="1"/>
      <protection locked="0"/>
    </xf>
    <xf numFmtId="0" fontId="9" fillId="3" borderId="44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NumberFormat="1" applyFont="1" applyAlignment="1" applyProtection="1">
      <alignment horizontal="left"/>
      <protection hidden="1"/>
    </xf>
    <xf numFmtId="0" fontId="4" fillId="0" borderId="33" xfId="0" applyFont="1" applyFill="1" applyBorder="1" applyAlignment="1" applyProtection="1">
      <alignment horizontal="left" vertical="center"/>
      <protection hidden="1"/>
    </xf>
    <xf numFmtId="0" fontId="2" fillId="0" borderId="15" xfId="0" applyFont="1" applyFill="1" applyBorder="1" applyAlignment="1" applyProtection="1">
      <alignment vertical="center"/>
      <protection hidden="1"/>
    </xf>
    <xf numFmtId="0" fontId="2" fillId="0" borderId="45" xfId="0" applyFont="1" applyFill="1" applyBorder="1" applyAlignment="1" applyProtection="1">
      <alignment vertical="center"/>
      <protection hidden="1"/>
    </xf>
    <xf numFmtId="0" fontId="2" fillId="0" borderId="23" xfId="0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2" fillId="0" borderId="44" xfId="0" applyFont="1" applyFill="1" applyBorder="1" applyAlignment="1" applyProtection="1">
      <alignment vertical="center"/>
      <protection hidden="1"/>
    </xf>
    <xf numFmtId="165" fontId="7" fillId="0" borderId="0" xfId="0" applyNumberFormat="1" applyFont="1" applyFill="1" applyAlignment="1" applyProtection="1">
      <alignment horizontal="left" vertical="center" wrapText="1"/>
      <protection hidden="1"/>
    </xf>
    <xf numFmtId="165" fontId="8" fillId="0" borderId="0" xfId="0" applyNumberFormat="1" applyFont="1" applyFill="1" applyAlignment="1" applyProtection="1">
      <alignment vertical="center"/>
      <protection hidden="1"/>
    </xf>
    <xf numFmtId="49" fontId="9" fillId="0" borderId="38" xfId="0" applyNumberFormat="1" applyFont="1" applyBorder="1" applyAlignment="1" applyProtection="1">
      <alignment horizontal="left" vertical="center"/>
      <protection hidden="1"/>
    </xf>
    <xf numFmtId="49" fontId="9" fillId="0" borderId="39" xfId="0" applyNumberFormat="1" applyFont="1" applyBorder="1" applyAlignment="1" applyProtection="1">
      <alignment horizontal="left" vertical="center"/>
      <protection hidden="1"/>
    </xf>
    <xf numFmtId="49" fontId="9" fillId="0" borderId="40" xfId="0" applyNumberFormat="1" applyFont="1" applyBorder="1" applyAlignment="1" applyProtection="1">
      <alignment horizontal="left" vertical="center"/>
      <protection hidden="1"/>
    </xf>
    <xf numFmtId="0" fontId="9" fillId="0" borderId="42" xfId="0" applyFont="1" applyBorder="1" applyAlignment="1" applyProtection="1">
      <alignment horizontal="left" vertical="center" indent="1"/>
      <protection hidden="1"/>
    </xf>
    <xf numFmtId="0" fontId="9" fillId="0" borderId="43" xfId="0" applyFont="1" applyBorder="1" applyAlignment="1" applyProtection="1">
      <alignment horizontal="left" vertical="center" indent="1"/>
      <protection hidden="1"/>
    </xf>
    <xf numFmtId="0" fontId="9" fillId="0" borderId="44" xfId="0" applyFont="1" applyBorder="1" applyAlignment="1" applyProtection="1">
      <alignment horizontal="left" vertical="center" indent="1"/>
      <protection hidden="1"/>
    </xf>
    <xf numFmtId="2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9" fillId="3" borderId="34" xfId="0" applyFont="1" applyFill="1" applyBorder="1" applyAlignment="1" applyProtection="1">
      <alignment horizontal="left" vertical="center" wrapText="1" indent="1"/>
      <protection locked="0"/>
    </xf>
    <xf numFmtId="0" fontId="9" fillId="3" borderId="22" xfId="0" applyFont="1" applyFill="1" applyBorder="1" applyAlignment="1" applyProtection="1">
      <alignment horizontal="left" vertical="center" wrapText="1" indent="1"/>
      <protection locked="0"/>
    </xf>
    <xf numFmtId="0" fontId="9" fillId="3" borderId="32" xfId="0" applyFont="1" applyFill="1" applyBorder="1" applyAlignment="1" applyProtection="1">
      <alignment horizontal="left" vertical="center" wrapText="1" indent="1"/>
      <protection locked="0"/>
    </xf>
    <xf numFmtId="0" fontId="9" fillId="3" borderId="41" xfId="0" applyFont="1" applyFill="1" applyBorder="1" applyAlignment="1" applyProtection="1">
      <alignment horizontal="left" vertical="center" wrapText="1" indent="1"/>
      <protection locked="0"/>
    </xf>
    <xf numFmtId="0" fontId="9" fillId="3" borderId="48" xfId="0" applyFont="1" applyFill="1" applyBorder="1" applyAlignment="1" applyProtection="1">
      <alignment horizontal="left" vertical="center" wrapText="1" indent="1"/>
      <protection locked="0"/>
    </xf>
    <xf numFmtId="0" fontId="0" fillId="0" borderId="41" xfId="0" applyBorder="1" applyAlignment="1">
      <alignment horizontal="left" vertical="center" wrapText="1" indent="1"/>
    </xf>
    <xf numFmtId="0" fontId="0" fillId="0" borderId="48" xfId="0" applyBorder="1" applyAlignment="1">
      <alignment horizontal="left" vertical="center" wrapText="1" indent="1"/>
    </xf>
    <xf numFmtId="0" fontId="16" fillId="0" borderId="0" xfId="0" applyFont="1" applyAlignment="1" applyProtection="1">
      <alignment horizontal="right"/>
      <protection hidden="1"/>
    </xf>
    <xf numFmtId="2" fontId="11" fillId="3" borderId="35" xfId="0" applyNumberFormat="1" applyFont="1" applyFill="1" applyBorder="1" applyAlignment="1" applyProtection="1">
      <alignment horizontal="center" vertical="center"/>
      <protection locked="0"/>
    </xf>
    <xf numFmtId="0" fontId="9" fillId="3" borderId="35" xfId="0" applyFont="1" applyFill="1" applyBorder="1" applyAlignment="1" applyProtection="1">
      <alignment horizontal="left" vertical="center" wrapText="1" indent="1"/>
      <protection locked="0"/>
    </xf>
    <xf numFmtId="0" fontId="2" fillId="0" borderId="19" xfId="0" applyFont="1" applyBorder="1" applyAlignment="1" applyProtection="1">
      <alignment horizontal="left" vertical="center" wrapText="1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0" fillId="0" borderId="10" xfId="0" applyBorder="1" applyAlignment="1">
      <alignment horizontal="left" vertical="center"/>
    </xf>
    <xf numFmtId="0" fontId="9" fillId="0" borderId="14" xfId="0" applyFont="1" applyBorder="1" applyAlignment="1" applyProtection="1">
      <alignment horizontal="left" vertical="center" indent="1"/>
      <protection hidden="1"/>
    </xf>
    <xf numFmtId="0" fontId="0" fillId="0" borderId="11" xfId="0" applyBorder="1" applyAlignment="1">
      <alignment horizontal="left" vertical="center" indent="1"/>
    </xf>
    <xf numFmtId="170" fontId="9" fillId="0" borderId="55" xfId="1" applyNumberFormat="1" applyFont="1" applyFill="1" applyBorder="1" applyAlignment="1" applyProtection="1">
      <alignment horizontal="right" vertical="center"/>
      <protection hidden="1"/>
    </xf>
    <xf numFmtId="0" fontId="0" fillId="0" borderId="53" xfId="0" applyBorder="1" applyAlignment="1">
      <alignment horizontal="right" vertical="center"/>
    </xf>
    <xf numFmtId="0" fontId="16" fillId="0" borderId="0" xfId="0" applyFont="1" applyAlignment="1" applyProtection="1">
      <alignment horizontal="left"/>
      <protection hidden="1"/>
    </xf>
    <xf numFmtId="0" fontId="4" fillId="0" borderId="0" xfId="0" applyNumberFormat="1" applyFont="1" applyAlignment="1" applyProtection="1">
      <alignment horizontal="left" vertical="center"/>
      <protection hidden="1"/>
    </xf>
    <xf numFmtId="0" fontId="9" fillId="3" borderId="31" xfId="0" applyFont="1" applyFill="1" applyBorder="1" applyAlignment="1" applyProtection="1">
      <alignment horizontal="left" vertical="center" wrapText="1" indent="1"/>
      <protection locked="0"/>
    </xf>
    <xf numFmtId="0" fontId="9" fillId="3" borderId="46" xfId="0" applyFont="1" applyFill="1" applyBorder="1" applyAlignment="1" applyProtection="1">
      <alignment horizontal="left" vertical="center" wrapText="1" indent="1"/>
      <protection locked="0"/>
    </xf>
    <xf numFmtId="0" fontId="9" fillId="3" borderId="47" xfId="0" applyFont="1" applyFill="1" applyBorder="1" applyAlignment="1" applyProtection="1">
      <alignment horizontal="left" vertical="center" wrapText="1" indent="1"/>
      <protection locked="0"/>
    </xf>
    <xf numFmtId="171" fontId="4" fillId="0" borderId="27" xfId="0" applyNumberFormat="1" applyFont="1" applyFill="1" applyBorder="1" applyAlignment="1" applyProtection="1">
      <alignment horizontal="right" vertical="center"/>
      <protection hidden="1"/>
    </xf>
    <xf numFmtId="171" fontId="4" fillId="0" borderId="49" xfId="0" applyNumberFormat="1" applyFont="1" applyFill="1" applyBorder="1" applyAlignment="1" applyProtection="1">
      <alignment horizontal="right" vertical="center"/>
      <protection hidden="1"/>
    </xf>
    <xf numFmtId="170" fontId="9" fillId="0" borderId="38" xfId="1" applyNumberFormat="1" applyFont="1" applyFill="1" applyBorder="1" applyAlignment="1" applyProtection="1">
      <alignment horizontal="right" vertical="center"/>
      <protection hidden="1"/>
    </xf>
    <xf numFmtId="170" fontId="9" fillId="0" borderId="54" xfId="1" applyNumberFormat="1" applyFont="1" applyFill="1" applyBorder="1" applyAlignment="1" applyProtection="1">
      <alignment horizontal="right" vertical="center"/>
      <protection hidden="1"/>
    </xf>
    <xf numFmtId="0" fontId="9" fillId="0" borderId="12" xfId="0" applyFont="1" applyFill="1" applyBorder="1" applyAlignment="1" applyProtection="1">
      <alignment horizontal="left" vertical="center" wrapText="1"/>
      <protection hidden="1"/>
    </xf>
    <xf numFmtId="0" fontId="0" fillId="0" borderId="12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9" fillId="0" borderId="46" xfId="0" applyFont="1" applyFill="1" applyBorder="1" applyAlignment="1" applyProtection="1">
      <alignment horizontal="left" vertical="center" wrapText="1"/>
      <protection hidden="1"/>
    </xf>
    <xf numFmtId="0" fontId="0" fillId="0" borderId="46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43" fontId="7" fillId="0" borderId="0" xfId="0" applyNumberFormat="1" applyFont="1" applyFill="1" applyAlignment="1" applyProtection="1">
      <alignment horizontal="left" vertical="center"/>
      <protection hidden="1"/>
    </xf>
    <xf numFmtId="0" fontId="2" fillId="0" borderId="0" xfId="0" applyFont="1" applyFill="1" applyAlignment="1" applyProtection="1">
      <alignment horizontal="left" vertical="center"/>
      <protection hidden="1"/>
    </xf>
    <xf numFmtId="2" fontId="11" fillId="0" borderId="34" xfId="0" applyNumberFormat="1" applyFont="1" applyFill="1" applyBorder="1" applyAlignment="1" applyProtection="1">
      <alignment horizontal="center" vertical="center"/>
      <protection hidden="1"/>
    </xf>
    <xf numFmtId="2" fontId="11" fillId="0" borderId="20" xfId="0" applyNumberFormat="1" applyFont="1" applyFill="1" applyBorder="1" applyAlignment="1" applyProtection="1">
      <alignment horizontal="center" vertical="center"/>
      <protection hidden="1"/>
    </xf>
    <xf numFmtId="2" fontId="11" fillId="0" borderId="22" xfId="0" applyNumberFormat="1" applyFont="1" applyFill="1" applyBorder="1" applyAlignment="1" applyProtection="1">
      <alignment horizontal="center" vertical="center"/>
      <protection hidden="1"/>
    </xf>
    <xf numFmtId="0" fontId="9" fillId="0" borderId="34" xfId="0" applyFont="1" applyFill="1" applyBorder="1" applyAlignment="1" applyProtection="1">
      <alignment horizontal="left" vertical="center" wrapText="1" indent="1"/>
      <protection hidden="1"/>
    </xf>
    <xf numFmtId="0" fontId="9" fillId="0" borderId="22" xfId="0" applyFont="1" applyFill="1" applyBorder="1" applyAlignment="1" applyProtection="1">
      <alignment horizontal="left" vertical="center" wrapText="1" indent="1"/>
      <protection hidden="1"/>
    </xf>
    <xf numFmtId="2" fontId="11" fillId="0" borderId="35" xfId="0" applyNumberFormat="1" applyFont="1" applyFill="1" applyBorder="1" applyAlignment="1" applyProtection="1">
      <alignment horizontal="center" vertical="center"/>
      <protection hidden="1"/>
    </xf>
    <xf numFmtId="0" fontId="9" fillId="0" borderId="32" xfId="0" applyFont="1" applyFill="1" applyBorder="1" applyAlignment="1" applyProtection="1">
      <alignment horizontal="left" vertical="center" wrapText="1" indent="1"/>
      <protection hidden="1"/>
    </xf>
    <xf numFmtId="0" fontId="9" fillId="0" borderId="41" xfId="0" applyFont="1" applyFill="1" applyBorder="1" applyAlignment="1" applyProtection="1">
      <alignment horizontal="left" vertical="center" wrapText="1" indent="1"/>
      <protection hidden="1"/>
    </xf>
    <xf numFmtId="0" fontId="9" fillId="0" borderId="48" xfId="0" applyFont="1" applyFill="1" applyBorder="1" applyAlignment="1" applyProtection="1">
      <alignment horizontal="left" vertical="center" wrapText="1" indent="1"/>
      <protection hidden="1"/>
    </xf>
    <xf numFmtId="0" fontId="9" fillId="0" borderId="35" xfId="0" applyFont="1" applyFill="1" applyBorder="1" applyAlignment="1" applyProtection="1">
      <alignment horizontal="left" vertical="center" wrapText="1" indent="1"/>
      <protection hidden="1"/>
    </xf>
    <xf numFmtId="0" fontId="9" fillId="0" borderId="31" xfId="0" applyFont="1" applyFill="1" applyBorder="1" applyAlignment="1" applyProtection="1">
      <alignment horizontal="left" vertical="center" wrapText="1" indent="1"/>
      <protection hidden="1"/>
    </xf>
    <xf numFmtId="0" fontId="9" fillId="0" borderId="46" xfId="0" applyFont="1" applyFill="1" applyBorder="1" applyAlignment="1" applyProtection="1">
      <alignment horizontal="left" vertical="center" wrapText="1" indent="1"/>
      <protection hidden="1"/>
    </xf>
    <xf numFmtId="0" fontId="9" fillId="0" borderId="47" xfId="0" applyFont="1" applyFill="1" applyBorder="1" applyAlignment="1" applyProtection="1">
      <alignment horizontal="left" vertical="center" wrapText="1" indent="1"/>
      <protection hidden="1"/>
    </xf>
    <xf numFmtId="0" fontId="9" fillId="0" borderId="23" xfId="0" applyFont="1" applyFill="1" applyBorder="1" applyAlignment="1" applyProtection="1">
      <alignment horizontal="left" vertical="center" wrapText="1" indent="1"/>
      <protection hidden="1"/>
    </xf>
    <xf numFmtId="0" fontId="9" fillId="0" borderId="1" xfId="0" applyFont="1" applyFill="1" applyBorder="1" applyAlignment="1" applyProtection="1">
      <alignment horizontal="left" vertical="center" wrapText="1" indent="1"/>
      <protection hidden="1"/>
    </xf>
    <xf numFmtId="0" fontId="9" fillId="0" borderId="44" xfId="0" applyFont="1" applyFill="1" applyBorder="1" applyAlignment="1" applyProtection="1">
      <alignment horizontal="left" vertical="center" wrapText="1" indent="1"/>
      <protection hidden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762000</xdr:colOff>
      <xdr:row>1</xdr:row>
      <xdr:rowOff>9525</xdr:rowOff>
    </xdr:from>
    <xdr:to>
      <xdr:col>22</xdr:col>
      <xdr:colOff>28575</xdr:colOff>
      <xdr:row>1</xdr:row>
      <xdr:rowOff>219075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66675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142875</xdr:rowOff>
        </xdr:from>
        <xdr:to>
          <xdr:col>4</xdr:col>
          <xdr:colOff>1409700</xdr:colOff>
          <xdr:row>28</xdr:row>
          <xdr:rowOff>38100</xdr:rowOff>
        </xdr:to>
        <xdr:sp macro="" textlink="">
          <xdr:nvSpPr>
            <xdr:cNvPr id="1029" name="CommandButton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18</xdr:col>
      <xdr:colOff>333376</xdr:colOff>
      <xdr:row>1</xdr:row>
      <xdr:rowOff>296335</xdr:rowOff>
    </xdr:from>
    <xdr:to>
      <xdr:col>21</xdr:col>
      <xdr:colOff>186263</xdr:colOff>
      <xdr:row>3</xdr:row>
      <xdr:rowOff>158750</xdr:rowOff>
    </xdr:to>
    <xdr:sp macro="" textlink="">
      <xdr:nvSpPr>
        <xdr:cNvPr id="4" name="Textfeld 3"/>
        <xdr:cNvSpPr txBox="1"/>
      </xdr:nvSpPr>
      <xdr:spPr>
        <a:xfrm>
          <a:off x="10353676" y="353485"/>
          <a:ext cx="1576912" cy="548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VO_0900_22</a:t>
          </a:r>
        </a:p>
        <a:p>
          <a:r>
            <a:rPr lang="de-CH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Auswertung_Bau_Off.xlsm</a:t>
          </a:r>
          <a:br>
            <a:rPr lang="de-CH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800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29.01.2018</a:t>
          </a:r>
        </a:p>
      </xdr:txBody>
    </xdr:sp>
    <xdr:clientData fLocksWithSheet="0"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1371600</xdr:colOff>
      <xdr:row>41</xdr:row>
      <xdr:rowOff>47625</xdr:rowOff>
    </xdr:from>
    <xdr:to>
      <xdr:col>5</xdr:col>
      <xdr:colOff>2600325</xdr:colOff>
      <xdr:row>41</xdr:row>
      <xdr:rowOff>228600</xdr:rowOff>
    </xdr:to>
    <xdr:sp macro="" textlink="">
      <xdr:nvSpPr>
        <xdr:cNvPr id="83970" name="Text Box 2"/>
        <xdr:cNvSpPr txBox="1">
          <a:spLocks noChangeArrowheads="1"/>
        </xdr:cNvSpPr>
      </xdr:nvSpPr>
      <xdr:spPr bwMode="auto">
        <a:xfrm>
          <a:off x="2762250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>
    <xdr:from>
      <xdr:col>5</xdr:col>
      <xdr:colOff>1419225</xdr:colOff>
      <xdr:row>41</xdr:row>
      <xdr:rowOff>47625</xdr:rowOff>
    </xdr:from>
    <xdr:to>
      <xdr:col>6</xdr:col>
      <xdr:colOff>0</xdr:colOff>
      <xdr:row>41</xdr:row>
      <xdr:rowOff>342900</xdr:rowOff>
    </xdr:to>
    <xdr:sp macro="" textlink="">
      <xdr:nvSpPr>
        <xdr:cNvPr id="83972" name="Text Box 4"/>
        <xdr:cNvSpPr txBox="1">
          <a:spLocks noChangeArrowheads="1"/>
        </xdr:cNvSpPr>
      </xdr:nvSpPr>
      <xdr:spPr bwMode="auto">
        <a:xfrm>
          <a:off x="28098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 editAs="oneCell">
    <xdr:from>
      <xdr:col>9</xdr:col>
      <xdr:colOff>9525</xdr:colOff>
      <xdr:row>1</xdr:row>
      <xdr:rowOff>28575</xdr:rowOff>
    </xdr:from>
    <xdr:to>
      <xdr:col>14</xdr:col>
      <xdr:colOff>19050</xdr:colOff>
      <xdr:row>2</xdr:row>
      <xdr:rowOff>200025</xdr:rowOff>
    </xdr:to>
    <xdr:pic>
      <xdr:nvPicPr>
        <xdr:cNvPr id="8397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66675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83974" name="Text Box 6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1371600</xdr:colOff>
      <xdr:row>41</xdr:row>
      <xdr:rowOff>47625</xdr:rowOff>
    </xdr:from>
    <xdr:to>
      <xdr:col>5</xdr:col>
      <xdr:colOff>2600325</xdr:colOff>
      <xdr:row>41</xdr:row>
      <xdr:rowOff>228600</xdr:rowOff>
    </xdr:to>
    <xdr:sp macro="" textlink="">
      <xdr:nvSpPr>
        <xdr:cNvPr id="84994" name="Text Box 2"/>
        <xdr:cNvSpPr txBox="1">
          <a:spLocks noChangeArrowheads="1"/>
        </xdr:cNvSpPr>
      </xdr:nvSpPr>
      <xdr:spPr bwMode="auto">
        <a:xfrm>
          <a:off x="2762250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>
    <xdr:from>
      <xdr:col>5</xdr:col>
      <xdr:colOff>1419225</xdr:colOff>
      <xdr:row>41</xdr:row>
      <xdr:rowOff>47625</xdr:rowOff>
    </xdr:from>
    <xdr:to>
      <xdr:col>6</xdr:col>
      <xdr:colOff>0</xdr:colOff>
      <xdr:row>41</xdr:row>
      <xdr:rowOff>342900</xdr:rowOff>
    </xdr:to>
    <xdr:sp macro="" textlink="">
      <xdr:nvSpPr>
        <xdr:cNvPr id="84996" name="Text Box 4"/>
        <xdr:cNvSpPr txBox="1">
          <a:spLocks noChangeArrowheads="1"/>
        </xdr:cNvSpPr>
      </xdr:nvSpPr>
      <xdr:spPr bwMode="auto">
        <a:xfrm>
          <a:off x="28098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 editAs="oneCell">
    <xdr:from>
      <xdr:col>9</xdr:col>
      <xdr:colOff>9525</xdr:colOff>
      <xdr:row>1</xdr:row>
      <xdr:rowOff>28575</xdr:rowOff>
    </xdr:from>
    <xdr:to>
      <xdr:col>14</xdr:col>
      <xdr:colOff>19050</xdr:colOff>
      <xdr:row>2</xdr:row>
      <xdr:rowOff>200025</xdr:rowOff>
    </xdr:to>
    <xdr:pic>
      <xdr:nvPicPr>
        <xdr:cNvPr id="8499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66675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84998" name="Text Box 6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1381125</xdr:colOff>
      <xdr:row>41</xdr:row>
      <xdr:rowOff>47625</xdr:rowOff>
    </xdr:from>
    <xdr:to>
      <xdr:col>5</xdr:col>
      <xdr:colOff>2609850</xdr:colOff>
      <xdr:row>41</xdr:row>
      <xdr:rowOff>228600</xdr:rowOff>
    </xdr:to>
    <xdr:sp macro="" textlink="">
      <xdr:nvSpPr>
        <xdr:cNvPr id="86018" name="Text Box 2"/>
        <xdr:cNvSpPr txBox="1">
          <a:spLocks noChangeArrowheads="1"/>
        </xdr:cNvSpPr>
      </xdr:nvSpPr>
      <xdr:spPr bwMode="auto">
        <a:xfrm>
          <a:off x="27717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>
    <xdr:from>
      <xdr:col>5</xdr:col>
      <xdr:colOff>1419225</xdr:colOff>
      <xdr:row>41</xdr:row>
      <xdr:rowOff>47625</xdr:rowOff>
    </xdr:from>
    <xdr:to>
      <xdr:col>6</xdr:col>
      <xdr:colOff>0</xdr:colOff>
      <xdr:row>41</xdr:row>
      <xdr:rowOff>342900</xdr:rowOff>
    </xdr:to>
    <xdr:sp macro="" textlink="">
      <xdr:nvSpPr>
        <xdr:cNvPr id="86020" name="Text Box 4"/>
        <xdr:cNvSpPr txBox="1">
          <a:spLocks noChangeArrowheads="1"/>
        </xdr:cNvSpPr>
      </xdr:nvSpPr>
      <xdr:spPr bwMode="auto">
        <a:xfrm>
          <a:off x="28098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 editAs="oneCell">
    <xdr:from>
      <xdr:col>8</xdr:col>
      <xdr:colOff>1704975</xdr:colOff>
      <xdr:row>2</xdr:row>
      <xdr:rowOff>19050</xdr:rowOff>
    </xdr:from>
    <xdr:to>
      <xdr:col>13</xdr:col>
      <xdr:colOff>390525</xdr:colOff>
      <xdr:row>2</xdr:row>
      <xdr:rowOff>228600</xdr:rowOff>
    </xdr:to>
    <xdr:pic>
      <xdr:nvPicPr>
        <xdr:cNvPr id="860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5250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86022" name="Text Box 6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1381125</xdr:colOff>
      <xdr:row>41</xdr:row>
      <xdr:rowOff>47625</xdr:rowOff>
    </xdr:from>
    <xdr:to>
      <xdr:col>5</xdr:col>
      <xdr:colOff>2609850</xdr:colOff>
      <xdr:row>41</xdr:row>
      <xdr:rowOff>228600</xdr:rowOff>
    </xdr:to>
    <xdr:sp macro="" textlink="">
      <xdr:nvSpPr>
        <xdr:cNvPr id="87042" name="Text Box 2"/>
        <xdr:cNvSpPr txBox="1">
          <a:spLocks noChangeArrowheads="1"/>
        </xdr:cNvSpPr>
      </xdr:nvSpPr>
      <xdr:spPr bwMode="auto">
        <a:xfrm>
          <a:off x="27717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>
    <xdr:from>
      <xdr:col>5</xdr:col>
      <xdr:colOff>1419225</xdr:colOff>
      <xdr:row>41</xdr:row>
      <xdr:rowOff>47625</xdr:rowOff>
    </xdr:from>
    <xdr:to>
      <xdr:col>6</xdr:col>
      <xdr:colOff>0</xdr:colOff>
      <xdr:row>41</xdr:row>
      <xdr:rowOff>342900</xdr:rowOff>
    </xdr:to>
    <xdr:sp macro="" textlink="">
      <xdr:nvSpPr>
        <xdr:cNvPr id="87044" name="Text Box 4"/>
        <xdr:cNvSpPr txBox="1">
          <a:spLocks noChangeArrowheads="1"/>
        </xdr:cNvSpPr>
      </xdr:nvSpPr>
      <xdr:spPr bwMode="auto">
        <a:xfrm>
          <a:off x="28098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 editAs="oneCell">
    <xdr:from>
      <xdr:col>8</xdr:col>
      <xdr:colOff>1733550</xdr:colOff>
      <xdr:row>2</xdr:row>
      <xdr:rowOff>0</xdr:rowOff>
    </xdr:from>
    <xdr:to>
      <xdr:col>14</xdr:col>
      <xdr:colOff>0</xdr:colOff>
      <xdr:row>2</xdr:row>
      <xdr:rowOff>209550</xdr:rowOff>
    </xdr:to>
    <xdr:pic>
      <xdr:nvPicPr>
        <xdr:cNvPr id="8704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76200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87046" name="Text Box 6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1381125</xdr:colOff>
      <xdr:row>41</xdr:row>
      <xdr:rowOff>47625</xdr:rowOff>
    </xdr:from>
    <xdr:to>
      <xdr:col>5</xdr:col>
      <xdr:colOff>2609850</xdr:colOff>
      <xdr:row>41</xdr:row>
      <xdr:rowOff>228600</xdr:rowOff>
    </xdr:to>
    <xdr:sp macro="" textlink="">
      <xdr:nvSpPr>
        <xdr:cNvPr id="88066" name="Text Box 2"/>
        <xdr:cNvSpPr txBox="1">
          <a:spLocks noChangeArrowheads="1"/>
        </xdr:cNvSpPr>
      </xdr:nvSpPr>
      <xdr:spPr bwMode="auto">
        <a:xfrm>
          <a:off x="27717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>
    <xdr:from>
      <xdr:col>5</xdr:col>
      <xdr:colOff>1419225</xdr:colOff>
      <xdr:row>41</xdr:row>
      <xdr:rowOff>47625</xdr:rowOff>
    </xdr:from>
    <xdr:to>
      <xdr:col>6</xdr:col>
      <xdr:colOff>0</xdr:colOff>
      <xdr:row>41</xdr:row>
      <xdr:rowOff>342900</xdr:rowOff>
    </xdr:to>
    <xdr:sp macro="" textlink="">
      <xdr:nvSpPr>
        <xdr:cNvPr id="88068" name="Text Box 4"/>
        <xdr:cNvSpPr txBox="1">
          <a:spLocks noChangeArrowheads="1"/>
        </xdr:cNvSpPr>
      </xdr:nvSpPr>
      <xdr:spPr bwMode="auto">
        <a:xfrm>
          <a:off x="28098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 editAs="oneCell">
    <xdr:from>
      <xdr:col>9</xdr:col>
      <xdr:colOff>9525</xdr:colOff>
      <xdr:row>1</xdr:row>
      <xdr:rowOff>28575</xdr:rowOff>
    </xdr:from>
    <xdr:to>
      <xdr:col>14</xdr:col>
      <xdr:colOff>19050</xdr:colOff>
      <xdr:row>2</xdr:row>
      <xdr:rowOff>200025</xdr:rowOff>
    </xdr:to>
    <xdr:pic>
      <xdr:nvPicPr>
        <xdr:cNvPr id="880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66675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88070" name="Text Box 6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1390650</xdr:colOff>
      <xdr:row>41</xdr:row>
      <xdr:rowOff>47625</xdr:rowOff>
    </xdr:from>
    <xdr:to>
      <xdr:col>5</xdr:col>
      <xdr:colOff>2619375</xdr:colOff>
      <xdr:row>41</xdr:row>
      <xdr:rowOff>228600</xdr:rowOff>
    </xdr:to>
    <xdr:sp macro="" textlink="">
      <xdr:nvSpPr>
        <xdr:cNvPr id="89090" name="Text Box 2"/>
        <xdr:cNvSpPr txBox="1">
          <a:spLocks noChangeArrowheads="1"/>
        </xdr:cNvSpPr>
      </xdr:nvSpPr>
      <xdr:spPr bwMode="auto">
        <a:xfrm>
          <a:off x="2781300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>
    <xdr:from>
      <xdr:col>5</xdr:col>
      <xdr:colOff>1419225</xdr:colOff>
      <xdr:row>41</xdr:row>
      <xdr:rowOff>47625</xdr:rowOff>
    </xdr:from>
    <xdr:to>
      <xdr:col>6</xdr:col>
      <xdr:colOff>0</xdr:colOff>
      <xdr:row>41</xdr:row>
      <xdr:rowOff>342900</xdr:rowOff>
    </xdr:to>
    <xdr:sp macro="" textlink="">
      <xdr:nvSpPr>
        <xdr:cNvPr id="89092" name="Text Box 4"/>
        <xdr:cNvSpPr txBox="1">
          <a:spLocks noChangeArrowheads="1"/>
        </xdr:cNvSpPr>
      </xdr:nvSpPr>
      <xdr:spPr bwMode="auto">
        <a:xfrm>
          <a:off x="28098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 editAs="oneCell">
    <xdr:from>
      <xdr:col>9</xdr:col>
      <xdr:colOff>9525</xdr:colOff>
      <xdr:row>1</xdr:row>
      <xdr:rowOff>28575</xdr:rowOff>
    </xdr:from>
    <xdr:to>
      <xdr:col>14</xdr:col>
      <xdr:colOff>19050</xdr:colOff>
      <xdr:row>2</xdr:row>
      <xdr:rowOff>200025</xdr:rowOff>
    </xdr:to>
    <xdr:pic>
      <xdr:nvPicPr>
        <xdr:cNvPr id="8909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66675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89094" name="Text Box 6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1381125</xdr:colOff>
      <xdr:row>41</xdr:row>
      <xdr:rowOff>47625</xdr:rowOff>
    </xdr:from>
    <xdr:to>
      <xdr:col>5</xdr:col>
      <xdr:colOff>2609850</xdr:colOff>
      <xdr:row>41</xdr:row>
      <xdr:rowOff>228600</xdr:rowOff>
    </xdr:to>
    <xdr:sp macro="" textlink="">
      <xdr:nvSpPr>
        <xdr:cNvPr id="90114" name="Text Box 2"/>
        <xdr:cNvSpPr txBox="1">
          <a:spLocks noChangeArrowheads="1"/>
        </xdr:cNvSpPr>
      </xdr:nvSpPr>
      <xdr:spPr bwMode="auto">
        <a:xfrm>
          <a:off x="27717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>
    <xdr:from>
      <xdr:col>5</xdr:col>
      <xdr:colOff>1419225</xdr:colOff>
      <xdr:row>41</xdr:row>
      <xdr:rowOff>47625</xdr:rowOff>
    </xdr:from>
    <xdr:to>
      <xdr:col>6</xdr:col>
      <xdr:colOff>0</xdr:colOff>
      <xdr:row>41</xdr:row>
      <xdr:rowOff>342900</xdr:rowOff>
    </xdr:to>
    <xdr:sp macro="" textlink="">
      <xdr:nvSpPr>
        <xdr:cNvPr id="90116" name="Text Box 4"/>
        <xdr:cNvSpPr txBox="1">
          <a:spLocks noChangeArrowheads="1"/>
        </xdr:cNvSpPr>
      </xdr:nvSpPr>
      <xdr:spPr bwMode="auto">
        <a:xfrm>
          <a:off x="28098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 editAs="oneCell">
    <xdr:from>
      <xdr:col>9</xdr:col>
      <xdr:colOff>9525</xdr:colOff>
      <xdr:row>1</xdr:row>
      <xdr:rowOff>28575</xdr:rowOff>
    </xdr:from>
    <xdr:to>
      <xdr:col>14</xdr:col>
      <xdr:colOff>19050</xdr:colOff>
      <xdr:row>2</xdr:row>
      <xdr:rowOff>200025</xdr:rowOff>
    </xdr:to>
    <xdr:pic>
      <xdr:nvPicPr>
        <xdr:cNvPr id="9011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66675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90118" name="Text Box 6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1381125</xdr:colOff>
      <xdr:row>41</xdr:row>
      <xdr:rowOff>47625</xdr:rowOff>
    </xdr:from>
    <xdr:to>
      <xdr:col>5</xdr:col>
      <xdr:colOff>2609850</xdr:colOff>
      <xdr:row>41</xdr:row>
      <xdr:rowOff>228600</xdr:rowOff>
    </xdr:to>
    <xdr:sp macro="" textlink="">
      <xdr:nvSpPr>
        <xdr:cNvPr id="91138" name="Text Box 2"/>
        <xdr:cNvSpPr txBox="1">
          <a:spLocks noChangeArrowheads="1"/>
        </xdr:cNvSpPr>
      </xdr:nvSpPr>
      <xdr:spPr bwMode="auto">
        <a:xfrm>
          <a:off x="27717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>
    <xdr:from>
      <xdr:col>5</xdr:col>
      <xdr:colOff>1419225</xdr:colOff>
      <xdr:row>41</xdr:row>
      <xdr:rowOff>47625</xdr:rowOff>
    </xdr:from>
    <xdr:to>
      <xdr:col>6</xdr:col>
      <xdr:colOff>0</xdr:colOff>
      <xdr:row>41</xdr:row>
      <xdr:rowOff>342900</xdr:rowOff>
    </xdr:to>
    <xdr:sp macro="" textlink="">
      <xdr:nvSpPr>
        <xdr:cNvPr id="91140" name="Text Box 4"/>
        <xdr:cNvSpPr txBox="1">
          <a:spLocks noChangeArrowheads="1"/>
        </xdr:cNvSpPr>
      </xdr:nvSpPr>
      <xdr:spPr bwMode="auto">
        <a:xfrm>
          <a:off x="28098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 editAs="oneCell">
    <xdr:from>
      <xdr:col>9</xdr:col>
      <xdr:colOff>9525</xdr:colOff>
      <xdr:row>1</xdr:row>
      <xdr:rowOff>28575</xdr:rowOff>
    </xdr:from>
    <xdr:to>
      <xdr:col>14</xdr:col>
      <xdr:colOff>19050</xdr:colOff>
      <xdr:row>2</xdr:row>
      <xdr:rowOff>200025</xdr:rowOff>
    </xdr:to>
    <xdr:pic>
      <xdr:nvPicPr>
        <xdr:cNvPr id="9114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66675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91142" name="Text Box 6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1390650</xdr:colOff>
      <xdr:row>41</xdr:row>
      <xdr:rowOff>47625</xdr:rowOff>
    </xdr:from>
    <xdr:to>
      <xdr:col>5</xdr:col>
      <xdr:colOff>2619375</xdr:colOff>
      <xdr:row>41</xdr:row>
      <xdr:rowOff>228600</xdr:rowOff>
    </xdr:to>
    <xdr:sp macro="" textlink="">
      <xdr:nvSpPr>
        <xdr:cNvPr id="92162" name="Text Box 2"/>
        <xdr:cNvSpPr txBox="1">
          <a:spLocks noChangeArrowheads="1"/>
        </xdr:cNvSpPr>
      </xdr:nvSpPr>
      <xdr:spPr bwMode="auto">
        <a:xfrm>
          <a:off x="2781300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>
    <xdr:from>
      <xdr:col>5</xdr:col>
      <xdr:colOff>1419225</xdr:colOff>
      <xdr:row>41</xdr:row>
      <xdr:rowOff>47625</xdr:rowOff>
    </xdr:from>
    <xdr:to>
      <xdr:col>6</xdr:col>
      <xdr:colOff>0</xdr:colOff>
      <xdr:row>41</xdr:row>
      <xdr:rowOff>342900</xdr:rowOff>
    </xdr:to>
    <xdr:sp macro="" textlink="">
      <xdr:nvSpPr>
        <xdr:cNvPr id="92164" name="Text Box 4"/>
        <xdr:cNvSpPr txBox="1">
          <a:spLocks noChangeArrowheads="1"/>
        </xdr:cNvSpPr>
      </xdr:nvSpPr>
      <xdr:spPr bwMode="auto">
        <a:xfrm>
          <a:off x="28098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 editAs="oneCell">
    <xdr:from>
      <xdr:col>9</xdr:col>
      <xdr:colOff>9525</xdr:colOff>
      <xdr:row>1</xdr:row>
      <xdr:rowOff>28575</xdr:rowOff>
    </xdr:from>
    <xdr:to>
      <xdr:col>14</xdr:col>
      <xdr:colOff>19050</xdr:colOff>
      <xdr:row>2</xdr:row>
      <xdr:rowOff>200025</xdr:rowOff>
    </xdr:to>
    <xdr:pic>
      <xdr:nvPicPr>
        <xdr:cNvPr id="9216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66675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92166" name="Text Box 6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1724025</xdr:colOff>
      <xdr:row>2</xdr:row>
      <xdr:rowOff>28575</xdr:rowOff>
    </xdr:from>
    <xdr:to>
      <xdr:col>13</xdr:col>
      <xdr:colOff>409575</xdr:colOff>
      <xdr:row>2</xdr:row>
      <xdr:rowOff>238125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104775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1</xdr:row>
      <xdr:rowOff>28575</xdr:rowOff>
    </xdr:from>
    <xdr:to>
      <xdr:col>14</xdr:col>
      <xdr:colOff>19050</xdr:colOff>
      <xdr:row>2</xdr:row>
      <xdr:rowOff>200025</xdr:rowOff>
    </xdr:to>
    <xdr:pic>
      <xdr:nvPicPr>
        <xdr:cNvPr id="7680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66675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76804" name="Text Box 4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1381125</xdr:colOff>
      <xdr:row>41</xdr:row>
      <xdr:rowOff>47625</xdr:rowOff>
    </xdr:from>
    <xdr:to>
      <xdr:col>5</xdr:col>
      <xdr:colOff>2609850</xdr:colOff>
      <xdr:row>41</xdr:row>
      <xdr:rowOff>228600</xdr:rowOff>
    </xdr:to>
    <xdr:sp macro="" textlink="">
      <xdr:nvSpPr>
        <xdr:cNvPr id="77826" name="Text Box 2"/>
        <xdr:cNvSpPr txBox="1">
          <a:spLocks noChangeArrowheads="1"/>
        </xdr:cNvSpPr>
      </xdr:nvSpPr>
      <xdr:spPr bwMode="auto">
        <a:xfrm>
          <a:off x="27717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>
    <xdr:from>
      <xdr:col>5</xdr:col>
      <xdr:colOff>1419225</xdr:colOff>
      <xdr:row>41</xdr:row>
      <xdr:rowOff>47625</xdr:rowOff>
    </xdr:from>
    <xdr:to>
      <xdr:col>6</xdr:col>
      <xdr:colOff>0</xdr:colOff>
      <xdr:row>41</xdr:row>
      <xdr:rowOff>342900</xdr:rowOff>
    </xdr:to>
    <xdr:sp macro="" textlink="">
      <xdr:nvSpPr>
        <xdr:cNvPr id="77828" name="Text Box 4"/>
        <xdr:cNvSpPr txBox="1">
          <a:spLocks noChangeArrowheads="1"/>
        </xdr:cNvSpPr>
      </xdr:nvSpPr>
      <xdr:spPr bwMode="auto">
        <a:xfrm>
          <a:off x="28098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 editAs="oneCell">
    <xdr:from>
      <xdr:col>9</xdr:col>
      <xdr:colOff>9525</xdr:colOff>
      <xdr:row>1</xdr:row>
      <xdr:rowOff>19050</xdr:rowOff>
    </xdr:from>
    <xdr:to>
      <xdr:col>14</xdr:col>
      <xdr:colOff>19050</xdr:colOff>
      <xdr:row>2</xdr:row>
      <xdr:rowOff>190500</xdr:rowOff>
    </xdr:to>
    <xdr:pic>
      <xdr:nvPicPr>
        <xdr:cNvPr id="778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57150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77830" name="Text Box 6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1381125</xdr:colOff>
      <xdr:row>41</xdr:row>
      <xdr:rowOff>47625</xdr:rowOff>
    </xdr:from>
    <xdr:to>
      <xdr:col>5</xdr:col>
      <xdr:colOff>2609850</xdr:colOff>
      <xdr:row>41</xdr:row>
      <xdr:rowOff>228600</xdr:rowOff>
    </xdr:to>
    <xdr:sp macro="" textlink="">
      <xdr:nvSpPr>
        <xdr:cNvPr id="78850" name="Text Box 2"/>
        <xdr:cNvSpPr txBox="1">
          <a:spLocks noChangeArrowheads="1"/>
        </xdr:cNvSpPr>
      </xdr:nvSpPr>
      <xdr:spPr bwMode="auto">
        <a:xfrm>
          <a:off x="27717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>
    <xdr:from>
      <xdr:col>5</xdr:col>
      <xdr:colOff>1419225</xdr:colOff>
      <xdr:row>41</xdr:row>
      <xdr:rowOff>47625</xdr:rowOff>
    </xdr:from>
    <xdr:to>
      <xdr:col>6</xdr:col>
      <xdr:colOff>0</xdr:colOff>
      <xdr:row>41</xdr:row>
      <xdr:rowOff>342900</xdr:rowOff>
    </xdr:to>
    <xdr:sp macro="" textlink="">
      <xdr:nvSpPr>
        <xdr:cNvPr id="78852" name="Text Box 4"/>
        <xdr:cNvSpPr txBox="1">
          <a:spLocks noChangeArrowheads="1"/>
        </xdr:cNvSpPr>
      </xdr:nvSpPr>
      <xdr:spPr bwMode="auto">
        <a:xfrm>
          <a:off x="28098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 editAs="oneCell">
    <xdr:from>
      <xdr:col>9</xdr:col>
      <xdr:colOff>9525</xdr:colOff>
      <xdr:row>1</xdr:row>
      <xdr:rowOff>28575</xdr:rowOff>
    </xdr:from>
    <xdr:to>
      <xdr:col>14</xdr:col>
      <xdr:colOff>19050</xdr:colOff>
      <xdr:row>2</xdr:row>
      <xdr:rowOff>200025</xdr:rowOff>
    </xdr:to>
    <xdr:pic>
      <xdr:nvPicPr>
        <xdr:cNvPr id="788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66675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78854" name="Text Box 6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1381125</xdr:colOff>
      <xdr:row>41</xdr:row>
      <xdr:rowOff>47625</xdr:rowOff>
    </xdr:from>
    <xdr:to>
      <xdr:col>5</xdr:col>
      <xdr:colOff>2609850</xdr:colOff>
      <xdr:row>41</xdr:row>
      <xdr:rowOff>228600</xdr:rowOff>
    </xdr:to>
    <xdr:sp macro="" textlink="">
      <xdr:nvSpPr>
        <xdr:cNvPr id="79874" name="Text Box 2"/>
        <xdr:cNvSpPr txBox="1">
          <a:spLocks noChangeArrowheads="1"/>
        </xdr:cNvSpPr>
      </xdr:nvSpPr>
      <xdr:spPr bwMode="auto">
        <a:xfrm>
          <a:off x="27717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>
    <xdr:from>
      <xdr:col>5</xdr:col>
      <xdr:colOff>1419225</xdr:colOff>
      <xdr:row>41</xdr:row>
      <xdr:rowOff>47625</xdr:rowOff>
    </xdr:from>
    <xdr:to>
      <xdr:col>6</xdr:col>
      <xdr:colOff>0</xdr:colOff>
      <xdr:row>41</xdr:row>
      <xdr:rowOff>342900</xdr:rowOff>
    </xdr:to>
    <xdr:sp macro="" textlink="">
      <xdr:nvSpPr>
        <xdr:cNvPr id="79876" name="Text Box 4"/>
        <xdr:cNvSpPr txBox="1">
          <a:spLocks noChangeArrowheads="1"/>
        </xdr:cNvSpPr>
      </xdr:nvSpPr>
      <xdr:spPr bwMode="auto">
        <a:xfrm>
          <a:off x="28098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 editAs="oneCell">
    <xdr:from>
      <xdr:col>9</xdr:col>
      <xdr:colOff>9525</xdr:colOff>
      <xdr:row>1</xdr:row>
      <xdr:rowOff>19050</xdr:rowOff>
    </xdr:from>
    <xdr:to>
      <xdr:col>14</xdr:col>
      <xdr:colOff>19050</xdr:colOff>
      <xdr:row>2</xdr:row>
      <xdr:rowOff>190500</xdr:rowOff>
    </xdr:to>
    <xdr:pic>
      <xdr:nvPicPr>
        <xdr:cNvPr id="798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57150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79878" name="Text Box 6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1381125</xdr:colOff>
      <xdr:row>41</xdr:row>
      <xdr:rowOff>47625</xdr:rowOff>
    </xdr:from>
    <xdr:to>
      <xdr:col>5</xdr:col>
      <xdr:colOff>2609850</xdr:colOff>
      <xdr:row>41</xdr:row>
      <xdr:rowOff>228600</xdr:rowOff>
    </xdr:to>
    <xdr:sp macro="" textlink="">
      <xdr:nvSpPr>
        <xdr:cNvPr id="80898" name="Text Box 2"/>
        <xdr:cNvSpPr txBox="1">
          <a:spLocks noChangeArrowheads="1"/>
        </xdr:cNvSpPr>
      </xdr:nvSpPr>
      <xdr:spPr bwMode="auto">
        <a:xfrm>
          <a:off x="27717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>
    <xdr:from>
      <xdr:col>5</xdr:col>
      <xdr:colOff>1419225</xdr:colOff>
      <xdr:row>41</xdr:row>
      <xdr:rowOff>47625</xdr:rowOff>
    </xdr:from>
    <xdr:to>
      <xdr:col>6</xdr:col>
      <xdr:colOff>0</xdr:colOff>
      <xdr:row>41</xdr:row>
      <xdr:rowOff>342900</xdr:rowOff>
    </xdr:to>
    <xdr:sp macro="" textlink="">
      <xdr:nvSpPr>
        <xdr:cNvPr id="80900" name="Text Box 4"/>
        <xdr:cNvSpPr txBox="1">
          <a:spLocks noChangeArrowheads="1"/>
        </xdr:cNvSpPr>
      </xdr:nvSpPr>
      <xdr:spPr bwMode="auto">
        <a:xfrm>
          <a:off x="28098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 editAs="oneCell">
    <xdr:from>
      <xdr:col>9</xdr:col>
      <xdr:colOff>9525</xdr:colOff>
      <xdr:row>1</xdr:row>
      <xdr:rowOff>28575</xdr:rowOff>
    </xdr:from>
    <xdr:to>
      <xdr:col>14</xdr:col>
      <xdr:colOff>19050</xdr:colOff>
      <xdr:row>2</xdr:row>
      <xdr:rowOff>200025</xdr:rowOff>
    </xdr:to>
    <xdr:pic>
      <xdr:nvPicPr>
        <xdr:cNvPr id="809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66675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80902" name="Text Box 6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1381125</xdr:colOff>
      <xdr:row>41</xdr:row>
      <xdr:rowOff>47625</xdr:rowOff>
    </xdr:from>
    <xdr:to>
      <xdr:col>5</xdr:col>
      <xdr:colOff>2609850</xdr:colOff>
      <xdr:row>41</xdr:row>
      <xdr:rowOff>228600</xdr:rowOff>
    </xdr:to>
    <xdr:sp macro="" textlink="">
      <xdr:nvSpPr>
        <xdr:cNvPr id="81922" name="Text Box 2"/>
        <xdr:cNvSpPr txBox="1">
          <a:spLocks noChangeArrowheads="1"/>
        </xdr:cNvSpPr>
      </xdr:nvSpPr>
      <xdr:spPr bwMode="auto">
        <a:xfrm>
          <a:off x="27717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>
    <xdr:from>
      <xdr:col>5</xdr:col>
      <xdr:colOff>1419225</xdr:colOff>
      <xdr:row>41</xdr:row>
      <xdr:rowOff>47625</xdr:rowOff>
    </xdr:from>
    <xdr:to>
      <xdr:col>6</xdr:col>
      <xdr:colOff>0</xdr:colOff>
      <xdr:row>41</xdr:row>
      <xdr:rowOff>342900</xdr:rowOff>
    </xdr:to>
    <xdr:sp macro="" textlink="">
      <xdr:nvSpPr>
        <xdr:cNvPr id="81924" name="Text Box 4"/>
        <xdr:cNvSpPr txBox="1">
          <a:spLocks noChangeArrowheads="1"/>
        </xdr:cNvSpPr>
      </xdr:nvSpPr>
      <xdr:spPr bwMode="auto">
        <a:xfrm>
          <a:off x="28098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 editAs="oneCell">
    <xdr:from>
      <xdr:col>9</xdr:col>
      <xdr:colOff>9525</xdr:colOff>
      <xdr:row>1</xdr:row>
      <xdr:rowOff>28575</xdr:rowOff>
    </xdr:from>
    <xdr:to>
      <xdr:col>14</xdr:col>
      <xdr:colOff>19050</xdr:colOff>
      <xdr:row>2</xdr:row>
      <xdr:rowOff>200025</xdr:rowOff>
    </xdr:to>
    <xdr:pic>
      <xdr:nvPicPr>
        <xdr:cNvPr id="819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66675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81926" name="Text Box 6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1381125</xdr:colOff>
      <xdr:row>41</xdr:row>
      <xdr:rowOff>47625</xdr:rowOff>
    </xdr:from>
    <xdr:to>
      <xdr:col>5</xdr:col>
      <xdr:colOff>2609850</xdr:colOff>
      <xdr:row>41</xdr:row>
      <xdr:rowOff>228600</xdr:rowOff>
    </xdr:to>
    <xdr:sp macro="" textlink="">
      <xdr:nvSpPr>
        <xdr:cNvPr id="82946" name="Text Box 2"/>
        <xdr:cNvSpPr txBox="1">
          <a:spLocks noChangeArrowheads="1"/>
        </xdr:cNvSpPr>
      </xdr:nvSpPr>
      <xdr:spPr bwMode="auto">
        <a:xfrm>
          <a:off x="27717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>
    <xdr:from>
      <xdr:col>5</xdr:col>
      <xdr:colOff>1419225</xdr:colOff>
      <xdr:row>41</xdr:row>
      <xdr:rowOff>47625</xdr:rowOff>
    </xdr:from>
    <xdr:to>
      <xdr:col>6</xdr:col>
      <xdr:colOff>0</xdr:colOff>
      <xdr:row>41</xdr:row>
      <xdr:rowOff>342900</xdr:rowOff>
    </xdr:to>
    <xdr:sp macro="" textlink="">
      <xdr:nvSpPr>
        <xdr:cNvPr id="82948" name="Text Box 4"/>
        <xdr:cNvSpPr txBox="1">
          <a:spLocks noChangeArrowheads="1"/>
        </xdr:cNvSpPr>
      </xdr:nvSpPr>
      <xdr:spPr bwMode="auto">
        <a:xfrm>
          <a:off x="2809875" y="6105525"/>
          <a:ext cx="1228725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  <xdr:twoCellAnchor editAs="oneCell">
    <xdr:from>
      <xdr:col>9</xdr:col>
      <xdr:colOff>9525</xdr:colOff>
      <xdr:row>1</xdr:row>
      <xdr:rowOff>19050</xdr:rowOff>
    </xdr:from>
    <xdr:to>
      <xdr:col>14</xdr:col>
      <xdr:colOff>19050</xdr:colOff>
      <xdr:row>2</xdr:row>
      <xdr:rowOff>190500</xdr:rowOff>
    </xdr:to>
    <xdr:pic>
      <xdr:nvPicPr>
        <xdr:cNvPr id="829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57150"/>
          <a:ext cx="2143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1419225</xdr:colOff>
      <xdr:row>42</xdr:row>
      <xdr:rowOff>38100</xdr:rowOff>
    </xdr:from>
    <xdr:to>
      <xdr:col>6</xdr:col>
      <xdr:colOff>0</xdr:colOff>
      <xdr:row>42</xdr:row>
      <xdr:rowOff>333375</xdr:rowOff>
    </xdr:to>
    <xdr:sp macro="" textlink="">
      <xdr:nvSpPr>
        <xdr:cNvPr id="82950" name="Text Box 6"/>
        <xdr:cNvSpPr txBox="1">
          <a:spLocks noChangeArrowheads="1"/>
        </xdr:cNvSpPr>
      </xdr:nvSpPr>
      <xdr:spPr bwMode="auto">
        <a:xfrm>
          <a:off x="2809875" y="6153150"/>
          <a:ext cx="12287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Faktor P 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(0.40 - 0.90)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W83"/>
  <sheetViews>
    <sheetView showGridLines="0" tabSelected="1" zoomScaleNormal="100" workbookViewId="0">
      <selection activeCell="F11" sqref="F11"/>
    </sheetView>
  </sheetViews>
  <sheetFormatPr baseColWidth="10" defaultColWidth="0" defaultRowHeight="0" customHeight="1" zeroHeight="1"/>
  <cols>
    <col min="1" max="2" width="0.85546875" customWidth="1"/>
    <col min="3" max="3" width="2.5703125" style="3" customWidth="1"/>
    <col min="4" max="4" width="10.28515625" style="3" customWidth="1"/>
    <col min="5" max="5" width="47" style="3" customWidth="1"/>
    <col min="6" max="6" width="12.28515625" style="3" bestFit="1" customWidth="1"/>
    <col min="7" max="7" width="3.140625" style="3" hidden="1" customWidth="1"/>
    <col min="8" max="8" width="10.140625" style="3" hidden="1" customWidth="1"/>
    <col min="9" max="9" width="11.85546875" style="3" hidden="1" customWidth="1"/>
    <col min="10" max="10" width="3.7109375" style="3" customWidth="1"/>
    <col min="11" max="11" width="10.5703125" style="3" customWidth="1"/>
    <col min="12" max="12" width="10.7109375" style="3" customWidth="1"/>
    <col min="13" max="13" width="3.140625" style="3" customWidth="1"/>
    <col min="14" max="14" width="9.42578125" style="3" customWidth="1"/>
    <col min="15" max="15" width="11.85546875" style="3" bestFit="1" customWidth="1"/>
    <col min="16" max="16" width="3.140625" style="3" customWidth="1"/>
    <col min="17" max="17" width="10.42578125" style="3" customWidth="1"/>
    <col min="18" max="18" width="13.42578125" style="3" customWidth="1"/>
    <col min="19" max="19" width="8.85546875" style="3" customWidth="1"/>
    <col min="20" max="20" width="13.7109375" style="3" customWidth="1"/>
    <col min="21" max="21" width="3.28515625" style="3" customWidth="1"/>
    <col min="22" max="22" width="3.85546875" style="2" bestFit="1" customWidth="1"/>
    <col min="23" max="23" width="0.5703125" customWidth="1"/>
    <col min="24" max="16384" width="11.5703125" hidden="1"/>
  </cols>
  <sheetData>
    <row r="1" spans="1:22" s="82" customFormat="1" ht="5.0999999999999996" customHeight="1"/>
    <row r="2" spans="1:22" ht="24.95" customHeight="1">
      <c r="A2" s="82"/>
      <c r="C2" s="4" t="s">
        <v>0</v>
      </c>
      <c r="V2" s="72"/>
    </row>
    <row r="3" spans="1:22" ht="29.25" customHeight="1">
      <c r="A3" s="82"/>
      <c r="C3" s="5" t="s">
        <v>39</v>
      </c>
      <c r="G3" s="5"/>
      <c r="S3" s="177" t="s">
        <v>74</v>
      </c>
      <c r="T3" s="178"/>
      <c r="V3" s="3"/>
    </row>
    <row r="4" spans="1:22" ht="23.25" customHeight="1">
      <c r="A4" s="82"/>
      <c r="C4" s="8" t="s">
        <v>1</v>
      </c>
      <c r="D4" s="7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6"/>
      <c r="S4" s="178"/>
      <c r="T4" s="178"/>
      <c r="U4" s="7"/>
      <c r="V4" s="73"/>
    </row>
    <row r="5" spans="1:22" ht="5.0999999999999996" customHeight="1" thickBot="1">
      <c r="A5" s="82"/>
      <c r="C5" s="11"/>
      <c r="D5" s="11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74"/>
    </row>
    <row r="6" spans="1:22" ht="22.5" customHeight="1" thickBot="1">
      <c r="A6" s="82"/>
      <c r="C6" s="13"/>
      <c r="D6" s="14"/>
      <c r="E6" s="14"/>
      <c r="F6" s="93" t="s">
        <v>2</v>
      </c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  <c r="U6" s="96"/>
      <c r="V6" s="170" t="s">
        <v>3</v>
      </c>
    </row>
    <row r="7" spans="1:22" ht="27" customHeight="1">
      <c r="A7" s="82"/>
      <c r="C7" s="173" t="s">
        <v>4</v>
      </c>
      <c r="D7" s="174"/>
      <c r="E7" s="174"/>
      <c r="F7" s="97" t="s">
        <v>5</v>
      </c>
      <c r="G7" s="175" t="s">
        <v>6</v>
      </c>
      <c r="H7" s="176"/>
      <c r="I7" s="98" t="s">
        <v>62</v>
      </c>
      <c r="J7" s="175" t="s">
        <v>8</v>
      </c>
      <c r="K7" s="176"/>
      <c r="L7" s="99" t="s">
        <v>7</v>
      </c>
      <c r="M7" s="175" t="s">
        <v>10</v>
      </c>
      <c r="N7" s="176"/>
      <c r="O7" s="99" t="s">
        <v>9</v>
      </c>
      <c r="P7" s="175" t="s">
        <v>11</v>
      </c>
      <c r="Q7" s="176"/>
      <c r="R7" s="100" t="s">
        <v>12</v>
      </c>
      <c r="S7" s="101" t="s">
        <v>13</v>
      </c>
      <c r="T7" s="101" t="s">
        <v>73</v>
      </c>
      <c r="U7" s="102"/>
      <c r="V7" s="171"/>
    </row>
    <row r="8" spans="1:22" ht="12.75" customHeight="1">
      <c r="A8" s="82"/>
      <c r="C8" s="79" t="s">
        <v>14</v>
      </c>
      <c r="D8" s="183" t="s">
        <v>15</v>
      </c>
      <c r="E8" s="174"/>
      <c r="F8" s="103" t="s">
        <v>16</v>
      </c>
      <c r="G8" s="104" t="s">
        <v>17</v>
      </c>
      <c r="H8" s="105" t="s">
        <v>16</v>
      </c>
      <c r="I8" s="106" t="s">
        <v>16</v>
      </c>
      <c r="J8" s="104" t="s">
        <v>17</v>
      </c>
      <c r="K8" s="105" t="s">
        <v>16</v>
      </c>
      <c r="L8" s="106" t="s">
        <v>16</v>
      </c>
      <c r="M8" s="104" t="s">
        <v>17</v>
      </c>
      <c r="N8" s="105" t="s">
        <v>16</v>
      </c>
      <c r="O8" s="106" t="s">
        <v>16</v>
      </c>
      <c r="P8" s="104" t="s">
        <v>17</v>
      </c>
      <c r="Q8" s="105" t="s">
        <v>16</v>
      </c>
      <c r="R8" s="103" t="s">
        <v>16</v>
      </c>
      <c r="S8" s="103" t="s">
        <v>17</v>
      </c>
      <c r="T8" s="107" t="s">
        <v>16</v>
      </c>
      <c r="U8" s="102"/>
      <c r="V8" s="172"/>
    </row>
    <row r="9" spans="1:22" ht="24.95" customHeight="1">
      <c r="A9" s="82"/>
      <c r="C9" s="16">
        <v>1</v>
      </c>
      <c r="D9" s="180"/>
      <c r="E9" s="181"/>
      <c r="F9" s="113"/>
      <c r="G9" s="114"/>
      <c r="H9" s="115"/>
      <c r="I9" s="115"/>
      <c r="J9" s="116"/>
      <c r="K9" s="108" t="str">
        <f>IF(ISNUMBER(F9),ROUND(F9*J9/100*2,1)/2,"")</f>
        <v/>
      </c>
      <c r="L9" s="109" t="str">
        <f>IF(ISNUMBER(F9),F9-K9,K9)</f>
        <v/>
      </c>
      <c r="M9" s="116"/>
      <c r="N9" s="108" t="str">
        <f>IF(ISNUMBER(F9),ROUND(L9*M9/100*2,1)/2,"")</f>
        <v/>
      </c>
      <c r="O9" s="109" t="str">
        <f>IF(ISNUMBER(F9),L9-N9,L9)</f>
        <v/>
      </c>
      <c r="P9" s="17" t="str">
        <f>IF(ISNUMBER(F9),8.1,"")</f>
        <v/>
      </c>
      <c r="Q9" s="108" t="str">
        <f>IF(ISNUMBER(F9),ROUND(P9/100*O9*2,1)/2,"")</f>
        <v/>
      </c>
      <c r="R9" s="110" t="str">
        <f>IF(ISNUMBER(F9),O9+Q9,"")</f>
        <v/>
      </c>
      <c r="S9" s="111" t="str">
        <f>IF('1'!$N$43&gt;0,'1'!$N$43,"")</f>
        <v/>
      </c>
      <c r="T9" s="110" t="str">
        <f>IF(ISNUMBER(F9),IF(ISNUMBER(S9),ROUND(R9/(Faktor+(1-Faktor)*S9/100)*2,1)/2,R9),"")</f>
        <v/>
      </c>
      <c r="U9" s="102"/>
      <c r="V9" s="112" t="str">
        <f t="shared" ref="V9:V25" si="0">IF(ISNUMBER(T9),RANK(T9,$T$9:$T$25,-1),"")</f>
        <v/>
      </c>
    </row>
    <row r="10" spans="1:22" ht="24.95" customHeight="1">
      <c r="A10" s="82"/>
      <c r="C10" s="16">
        <v>2</v>
      </c>
      <c r="D10" s="180"/>
      <c r="E10" s="181"/>
      <c r="F10" s="113"/>
      <c r="G10" s="114"/>
      <c r="H10" s="115"/>
      <c r="I10" s="115"/>
      <c r="J10" s="116"/>
      <c r="K10" s="108" t="str">
        <f t="shared" ref="K10:K25" si="1">IF(ISNUMBER(F10),ROUND(F10*J10/100*2,1)/2,"")</f>
        <v/>
      </c>
      <c r="L10" s="109" t="str">
        <f t="shared" ref="L10:L25" si="2">IF(ISNUMBER(F10),F10-K10,K10)</f>
        <v/>
      </c>
      <c r="M10" s="116"/>
      <c r="N10" s="108" t="str">
        <f t="shared" ref="N10:N25" si="3">IF(ISNUMBER(F10),ROUND(L10*M10/100*2,1)/2,"")</f>
        <v/>
      </c>
      <c r="O10" s="109" t="str">
        <f t="shared" ref="O10:O21" si="4">IF(ISNUMBER(F10),L10-N10,L10)</f>
        <v/>
      </c>
      <c r="P10" s="17" t="str">
        <f t="shared" ref="P10:P25" si="5">IF(ISNUMBER(F10),8.1,"")</f>
        <v/>
      </c>
      <c r="Q10" s="108" t="str">
        <f t="shared" ref="Q10:Q25" si="6">IF(ISNUMBER(F10),ROUND(P10/100*O10*2,1)/2,"")</f>
        <v/>
      </c>
      <c r="R10" s="110" t="str">
        <f>IF(ISNUMBER(F10),O10+Q10,"")</f>
        <v/>
      </c>
      <c r="S10" s="111" t="str">
        <f>IF('2'!$N$43&gt;0,'2'!$N$43,"")</f>
        <v/>
      </c>
      <c r="T10" s="110" t="str">
        <f t="shared" ref="T10:T25" si="7">IF(ISNUMBER(F10),IF(ISNUMBER(S10),ROUND(R10/(Faktor+(1-Faktor)*S10/100)*2,1)/2,R10),"")</f>
        <v/>
      </c>
      <c r="U10" s="102"/>
      <c r="V10" s="112" t="str">
        <f t="shared" si="0"/>
        <v/>
      </c>
    </row>
    <row r="11" spans="1:22" ht="24.95" customHeight="1">
      <c r="A11" s="82"/>
      <c r="C11" s="16">
        <v>3</v>
      </c>
      <c r="D11" s="180"/>
      <c r="E11" s="181"/>
      <c r="F11" s="113"/>
      <c r="G11" s="114"/>
      <c r="H11" s="115"/>
      <c r="I11" s="115"/>
      <c r="J11" s="116"/>
      <c r="K11" s="108" t="str">
        <f t="shared" si="1"/>
        <v/>
      </c>
      <c r="L11" s="109" t="str">
        <f t="shared" si="2"/>
        <v/>
      </c>
      <c r="M11" s="116"/>
      <c r="N11" s="108" t="str">
        <f t="shared" si="3"/>
        <v/>
      </c>
      <c r="O11" s="109" t="str">
        <f t="shared" si="4"/>
        <v/>
      </c>
      <c r="P11" s="17" t="str">
        <f t="shared" si="5"/>
        <v/>
      </c>
      <c r="Q11" s="108" t="str">
        <f t="shared" si="6"/>
        <v/>
      </c>
      <c r="R11" s="110" t="str">
        <f t="shared" ref="R11:R21" si="8">IF(ISNUMBER(F11),O11+Q11,"")</f>
        <v/>
      </c>
      <c r="S11" s="111" t="str">
        <f>IF('3'!$N$43&gt;0,'3'!$N$43,"")</f>
        <v/>
      </c>
      <c r="T11" s="110" t="str">
        <f t="shared" si="7"/>
        <v/>
      </c>
      <c r="U11" s="102"/>
      <c r="V11" s="112" t="str">
        <f t="shared" si="0"/>
        <v/>
      </c>
    </row>
    <row r="12" spans="1:22" ht="24.95" customHeight="1">
      <c r="A12" s="82"/>
      <c r="C12" s="16">
        <v>4</v>
      </c>
      <c r="D12" s="180"/>
      <c r="E12" s="181"/>
      <c r="F12" s="113"/>
      <c r="G12" s="114"/>
      <c r="H12" s="115"/>
      <c r="I12" s="115"/>
      <c r="J12" s="116"/>
      <c r="K12" s="108" t="str">
        <f t="shared" si="1"/>
        <v/>
      </c>
      <c r="L12" s="109" t="str">
        <f t="shared" si="2"/>
        <v/>
      </c>
      <c r="M12" s="116"/>
      <c r="N12" s="108" t="str">
        <f t="shared" si="3"/>
        <v/>
      </c>
      <c r="O12" s="109" t="str">
        <f t="shared" si="4"/>
        <v/>
      </c>
      <c r="P12" s="17" t="str">
        <f t="shared" si="5"/>
        <v/>
      </c>
      <c r="Q12" s="108" t="str">
        <f t="shared" si="6"/>
        <v/>
      </c>
      <c r="R12" s="110" t="str">
        <f t="shared" si="8"/>
        <v/>
      </c>
      <c r="S12" s="111" t="str">
        <f>IF('4'!$N$43&gt;0,'4'!$N$43,"")</f>
        <v/>
      </c>
      <c r="T12" s="110" t="str">
        <f t="shared" si="7"/>
        <v/>
      </c>
      <c r="U12" s="102"/>
      <c r="V12" s="112" t="str">
        <f t="shared" si="0"/>
        <v/>
      </c>
    </row>
    <row r="13" spans="1:22" ht="24.95" customHeight="1">
      <c r="A13" s="82"/>
      <c r="C13" s="16">
        <v>5</v>
      </c>
      <c r="D13" s="180"/>
      <c r="E13" s="181"/>
      <c r="F13" s="113"/>
      <c r="G13" s="114"/>
      <c r="H13" s="115"/>
      <c r="I13" s="115"/>
      <c r="J13" s="116"/>
      <c r="K13" s="108" t="str">
        <f t="shared" si="1"/>
        <v/>
      </c>
      <c r="L13" s="109" t="str">
        <f t="shared" si="2"/>
        <v/>
      </c>
      <c r="M13" s="116"/>
      <c r="N13" s="108" t="str">
        <f t="shared" si="3"/>
        <v/>
      </c>
      <c r="O13" s="109" t="str">
        <f t="shared" si="4"/>
        <v/>
      </c>
      <c r="P13" s="17" t="str">
        <f t="shared" si="5"/>
        <v/>
      </c>
      <c r="Q13" s="108" t="str">
        <f t="shared" si="6"/>
        <v/>
      </c>
      <c r="R13" s="110" t="str">
        <f t="shared" si="8"/>
        <v/>
      </c>
      <c r="S13" s="111" t="str">
        <f>IF('5'!$N$43&gt;0,'5'!$N$43,"")</f>
        <v/>
      </c>
      <c r="T13" s="110" t="str">
        <f t="shared" si="7"/>
        <v/>
      </c>
      <c r="U13" s="102"/>
      <c r="V13" s="112" t="str">
        <f t="shared" si="0"/>
        <v/>
      </c>
    </row>
    <row r="14" spans="1:22" ht="24.95" customHeight="1">
      <c r="A14" s="82"/>
      <c r="C14" s="16">
        <v>6</v>
      </c>
      <c r="D14" s="180"/>
      <c r="E14" s="181"/>
      <c r="F14" s="113"/>
      <c r="G14" s="114"/>
      <c r="H14" s="115"/>
      <c r="I14" s="115"/>
      <c r="J14" s="116"/>
      <c r="K14" s="108" t="str">
        <f t="shared" si="1"/>
        <v/>
      </c>
      <c r="L14" s="109" t="str">
        <f t="shared" si="2"/>
        <v/>
      </c>
      <c r="M14" s="116"/>
      <c r="N14" s="108" t="str">
        <f t="shared" si="3"/>
        <v/>
      </c>
      <c r="O14" s="109" t="str">
        <f t="shared" si="4"/>
        <v/>
      </c>
      <c r="P14" s="17" t="str">
        <f t="shared" si="5"/>
        <v/>
      </c>
      <c r="Q14" s="108" t="str">
        <f t="shared" si="6"/>
        <v/>
      </c>
      <c r="R14" s="110" t="str">
        <f t="shared" si="8"/>
        <v/>
      </c>
      <c r="S14" s="111" t="str">
        <f>IF('6'!$N$43&gt;0,'6'!$N$43,"")</f>
        <v/>
      </c>
      <c r="T14" s="110" t="str">
        <f t="shared" si="7"/>
        <v/>
      </c>
      <c r="U14" s="102"/>
      <c r="V14" s="112" t="str">
        <f t="shared" si="0"/>
        <v/>
      </c>
    </row>
    <row r="15" spans="1:22" ht="24.95" customHeight="1">
      <c r="A15" s="82"/>
      <c r="C15" s="16">
        <v>7</v>
      </c>
      <c r="D15" s="180"/>
      <c r="E15" s="181"/>
      <c r="F15" s="113"/>
      <c r="G15" s="114"/>
      <c r="H15" s="115"/>
      <c r="I15" s="115"/>
      <c r="J15" s="116"/>
      <c r="K15" s="108" t="str">
        <f t="shared" si="1"/>
        <v/>
      </c>
      <c r="L15" s="109" t="str">
        <f t="shared" si="2"/>
        <v/>
      </c>
      <c r="M15" s="116"/>
      <c r="N15" s="108" t="str">
        <f t="shared" si="3"/>
        <v/>
      </c>
      <c r="O15" s="109" t="str">
        <f t="shared" si="4"/>
        <v/>
      </c>
      <c r="P15" s="17" t="str">
        <f t="shared" si="5"/>
        <v/>
      </c>
      <c r="Q15" s="108" t="str">
        <f t="shared" si="6"/>
        <v/>
      </c>
      <c r="R15" s="110" t="str">
        <f t="shared" si="8"/>
        <v/>
      </c>
      <c r="S15" s="111" t="str">
        <f>IF('7'!$N$43&gt;0,'7'!$N$43,"")</f>
        <v/>
      </c>
      <c r="T15" s="110" t="str">
        <f t="shared" si="7"/>
        <v/>
      </c>
      <c r="U15" s="102"/>
      <c r="V15" s="112" t="str">
        <f t="shared" si="0"/>
        <v/>
      </c>
    </row>
    <row r="16" spans="1:22" ht="24.95" customHeight="1">
      <c r="A16" s="82"/>
      <c r="C16" s="16">
        <v>8</v>
      </c>
      <c r="D16" s="180"/>
      <c r="E16" s="181"/>
      <c r="F16" s="113"/>
      <c r="G16" s="114"/>
      <c r="H16" s="115"/>
      <c r="I16" s="115"/>
      <c r="J16" s="116"/>
      <c r="K16" s="108" t="str">
        <f t="shared" si="1"/>
        <v/>
      </c>
      <c r="L16" s="109" t="str">
        <f t="shared" si="2"/>
        <v/>
      </c>
      <c r="M16" s="116"/>
      <c r="N16" s="108" t="str">
        <f t="shared" si="3"/>
        <v/>
      </c>
      <c r="O16" s="109" t="str">
        <f t="shared" si="4"/>
        <v/>
      </c>
      <c r="P16" s="17" t="str">
        <f t="shared" si="5"/>
        <v/>
      </c>
      <c r="Q16" s="108" t="str">
        <f t="shared" si="6"/>
        <v/>
      </c>
      <c r="R16" s="110" t="str">
        <f t="shared" si="8"/>
        <v/>
      </c>
      <c r="S16" s="111" t="str">
        <f>IF('8'!$N$43&gt;0,'8'!$N$43,"")</f>
        <v/>
      </c>
      <c r="T16" s="110" t="str">
        <f t="shared" si="7"/>
        <v/>
      </c>
      <c r="U16" s="102"/>
      <c r="V16" s="112" t="str">
        <f t="shared" si="0"/>
        <v/>
      </c>
    </row>
    <row r="17" spans="1:22" ht="24.95" customHeight="1">
      <c r="A17" s="82"/>
      <c r="C17" s="16">
        <v>9</v>
      </c>
      <c r="D17" s="180"/>
      <c r="E17" s="181"/>
      <c r="F17" s="113"/>
      <c r="G17" s="114"/>
      <c r="H17" s="115"/>
      <c r="I17" s="115"/>
      <c r="J17" s="116"/>
      <c r="K17" s="108" t="str">
        <f t="shared" si="1"/>
        <v/>
      </c>
      <c r="L17" s="109" t="str">
        <f t="shared" si="2"/>
        <v/>
      </c>
      <c r="M17" s="116"/>
      <c r="N17" s="108" t="str">
        <f t="shared" si="3"/>
        <v/>
      </c>
      <c r="O17" s="109" t="str">
        <f t="shared" si="4"/>
        <v/>
      </c>
      <c r="P17" s="17" t="str">
        <f t="shared" si="5"/>
        <v/>
      </c>
      <c r="Q17" s="108" t="str">
        <f t="shared" si="6"/>
        <v/>
      </c>
      <c r="R17" s="110" t="str">
        <f t="shared" si="8"/>
        <v/>
      </c>
      <c r="S17" s="111" t="str">
        <f>IF('9'!$N$43&gt;0,'9'!$N$43,"")</f>
        <v/>
      </c>
      <c r="T17" s="110" t="str">
        <f t="shared" si="7"/>
        <v/>
      </c>
      <c r="U17" s="102"/>
      <c r="V17" s="112" t="str">
        <f t="shared" si="0"/>
        <v/>
      </c>
    </row>
    <row r="18" spans="1:22" ht="24.95" customHeight="1">
      <c r="A18" s="82"/>
      <c r="C18" s="16">
        <v>10</v>
      </c>
      <c r="D18" s="180"/>
      <c r="E18" s="181"/>
      <c r="F18" s="113"/>
      <c r="G18" s="114"/>
      <c r="H18" s="115"/>
      <c r="I18" s="115"/>
      <c r="J18" s="116"/>
      <c r="K18" s="108" t="str">
        <f t="shared" si="1"/>
        <v/>
      </c>
      <c r="L18" s="109" t="str">
        <f t="shared" si="2"/>
        <v/>
      </c>
      <c r="M18" s="116"/>
      <c r="N18" s="108" t="str">
        <f t="shared" si="3"/>
        <v/>
      </c>
      <c r="O18" s="109" t="str">
        <f t="shared" si="4"/>
        <v/>
      </c>
      <c r="P18" s="17" t="str">
        <f t="shared" si="5"/>
        <v/>
      </c>
      <c r="Q18" s="108" t="str">
        <f t="shared" si="6"/>
        <v/>
      </c>
      <c r="R18" s="110" t="str">
        <f t="shared" si="8"/>
        <v/>
      </c>
      <c r="S18" s="111" t="str">
        <f>IF('10'!$N$43&gt;0,'10'!$N$43,"")</f>
        <v/>
      </c>
      <c r="T18" s="110" t="str">
        <f t="shared" si="7"/>
        <v/>
      </c>
      <c r="U18" s="102"/>
      <c r="V18" s="112" t="str">
        <f t="shared" si="0"/>
        <v/>
      </c>
    </row>
    <row r="19" spans="1:22" ht="24.95" customHeight="1">
      <c r="A19" s="82"/>
      <c r="C19" s="16">
        <v>11</v>
      </c>
      <c r="D19" s="180"/>
      <c r="E19" s="181"/>
      <c r="F19" s="113"/>
      <c r="G19" s="114"/>
      <c r="H19" s="115"/>
      <c r="I19" s="115"/>
      <c r="J19" s="116"/>
      <c r="K19" s="108" t="str">
        <f t="shared" si="1"/>
        <v/>
      </c>
      <c r="L19" s="109" t="str">
        <f t="shared" si="2"/>
        <v/>
      </c>
      <c r="M19" s="116"/>
      <c r="N19" s="108" t="str">
        <f t="shared" si="3"/>
        <v/>
      </c>
      <c r="O19" s="109" t="str">
        <f t="shared" si="4"/>
        <v/>
      </c>
      <c r="P19" s="17" t="str">
        <f t="shared" si="5"/>
        <v/>
      </c>
      <c r="Q19" s="108" t="str">
        <f t="shared" si="6"/>
        <v/>
      </c>
      <c r="R19" s="110" t="str">
        <f t="shared" si="8"/>
        <v/>
      </c>
      <c r="S19" s="111" t="str">
        <f>IF('11'!$N$43&gt;0,'11'!$N$43,"")</f>
        <v/>
      </c>
      <c r="T19" s="110" t="str">
        <f t="shared" si="7"/>
        <v/>
      </c>
      <c r="U19" s="102"/>
      <c r="V19" s="112" t="str">
        <f t="shared" si="0"/>
        <v/>
      </c>
    </row>
    <row r="20" spans="1:22" ht="24.95" customHeight="1">
      <c r="A20" s="82"/>
      <c r="C20" s="16">
        <v>12</v>
      </c>
      <c r="D20" s="180"/>
      <c r="E20" s="181"/>
      <c r="F20" s="113"/>
      <c r="G20" s="114"/>
      <c r="H20" s="115"/>
      <c r="I20" s="115"/>
      <c r="J20" s="116"/>
      <c r="K20" s="108" t="str">
        <f t="shared" si="1"/>
        <v/>
      </c>
      <c r="L20" s="109" t="str">
        <f t="shared" si="2"/>
        <v/>
      </c>
      <c r="M20" s="116"/>
      <c r="N20" s="108" t="str">
        <f t="shared" si="3"/>
        <v/>
      </c>
      <c r="O20" s="109" t="str">
        <f t="shared" si="4"/>
        <v/>
      </c>
      <c r="P20" s="17" t="str">
        <f t="shared" si="5"/>
        <v/>
      </c>
      <c r="Q20" s="108" t="str">
        <f t="shared" si="6"/>
        <v/>
      </c>
      <c r="R20" s="110" t="str">
        <f t="shared" si="8"/>
        <v/>
      </c>
      <c r="S20" s="111" t="str">
        <f>IF('12'!$N$43&gt;0,'12'!$N$43,"")</f>
        <v/>
      </c>
      <c r="T20" s="110" t="str">
        <f t="shared" si="7"/>
        <v/>
      </c>
      <c r="U20" s="102"/>
      <c r="V20" s="112" t="str">
        <f t="shared" si="0"/>
        <v/>
      </c>
    </row>
    <row r="21" spans="1:22" ht="24.95" customHeight="1">
      <c r="A21" s="82"/>
      <c r="C21" s="16">
        <v>13</v>
      </c>
      <c r="D21" s="180"/>
      <c r="E21" s="181"/>
      <c r="F21" s="113"/>
      <c r="G21" s="114"/>
      <c r="H21" s="115"/>
      <c r="I21" s="115"/>
      <c r="J21" s="116"/>
      <c r="K21" s="108" t="str">
        <f t="shared" si="1"/>
        <v/>
      </c>
      <c r="L21" s="109" t="str">
        <f t="shared" si="2"/>
        <v/>
      </c>
      <c r="M21" s="116"/>
      <c r="N21" s="108" t="str">
        <f t="shared" si="3"/>
        <v/>
      </c>
      <c r="O21" s="109" t="str">
        <f t="shared" si="4"/>
        <v/>
      </c>
      <c r="P21" s="17" t="str">
        <f t="shared" si="5"/>
        <v/>
      </c>
      <c r="Q21" s="108" t="str">
        <f t="shared" si="6"/>
        <v/>
      </c>
      <c r="R21" s="110" t="str">
        <f t="shared" si="8"/>
        <v/>
      </c>
      <c r="S21" s="111" t="str">
        <f>IF('13'!$N$43&gt;0,'13'!$N$43,"")</f>
        <v/>
      </c>
      <c r="T21" s="110" t="str">
        <f t="shared" si="7"/>
        <v/>
      </c>
      <c r="U21" s="102"/>
      <c r="V21" s="112" t="str">
        <f t="shared" si="0"/>
        <v/>
      </c>
    </row>
    <row r="22" spans="1:22" ht="24.95" customHeight="1">
      <c r="A22" s="82"/>
      <c r="C22" s="16">
        <v>14</v>
      </c>
      <c r="D22" s="180"/>
      <c r="E22" s="181"/>
      <c r="F22" s="113"/>
      <c r="G22" s="114"/>
      <c r="H22" s="115"/>
      <c r="I22" s="115"/>
      <c r="J22" s="116"/>
      <c r="K22" s="108" t="str">
        <f t="shared" si="1"/>
        <v/>
      </c>
      <c r="L22" s="109" t="str">
        <f t="shared" si="2"/>
        <v/>
      </c>
      <c r="M22" s="116"/>
      <c r="N22" s="108" t="str">
        <f t="shared" si="3"/>
        <v/>
      </c>
      <c r="O22" s="109" t="str">
        <f>IF(ISNUMBER(F22),L22-N22,L22)</f>
        <v/>
      </c>
      <c r="P22" s="17" t="str">
        <f t="shared" si="5"/>
        <v/>
      </c>
      <c r="Q22" s="108" t="str">
        <f t="shared" si="6"/>
        <v/>
      </c>
      <c r="R22" s="110" t="str">
        <f>IF(ISNUMBER(F22),O22+Q22,"")</f>
        <v/>
      </c>
      <c r="S22" s="111" t="str">
        <f>IF('14'!$N$43&gt;0,'14'!$N$43,"")</f>
        <v/>
      </c>
      <c r="T22" s="110" t="str">
        <f t="shared" si="7"/>
        <v/>
      </c>
      <c r="U22" s="102"/>
      <c r="V22" s="112" t="str">
        <f t="shared" si="0"/>
        <v/>
      </c>
    </row>
    <row r="23" spans="1:22" ht="24.95" customHeight="1">
      <c r="A23" s="82"/>
      <c r="C23" s="16">
        <v>15</v>
      </c>
      <c r="D23" s="180"/>
      <c r="E23" s="181"/>
      <c r="F23" s="113"/>
      <c r="G23" s="114"/>
      <c r="H23" s="115"/>
      <c r="I23" s="115"/>
      <c r="J23" s="116"/>
      <c r="K23" s="108" t="str">
        <f t="shared" si="1"/>
        <v/>
      </c>
      <c r="L23" s="109" t="str">
        <f t="shared" si="2"/>
        <v/>
      </c>
      <c r="M23" s="116"/>
      <c r="N23" s="108" t="str">
        <f t="shared" si="3"/>
        <v/>
      </c>
      <c r="O23" s="109" t="str">
        <f>IF(ISNUMBER(F23),L23-N23,L23)</f>
        <v/>
      </c>
      <c r="P23" s="17" t="str">
        <f t="shared" si="5"/>
        <v/>
      </c>
      <c r="Q23" s="108" t="str">
        <f t="shared" si="6"/>
        <v/>
      </c>
      <c r="R23" s="110" t="str">
        <f>IF(ISNUMBER(F23),O23+Q23,"")</f>
        <v/>
      </c>
      <c r="S23" s="111" t="str">
        <f>IF('15'!$N$43&gt;0,'15'!$N$43,"")</f>
        <v/>
      </c>
      <c r="T23" s="110" t="str">
        <f t="shared" si="7"/>
        <v/>
      </c>
      <c r="U23" s="102"/>
      <c r="V23" s="112" t="str">
        <f t="shared" si="0"/>
        <v/>
      </c>
    </row>
    <row r="24" spans="1:22" ht="24.95" customHeight="1">
      <c r="A24" s="82"/>
      <c r="C24" s="16">
        <v>16</v>
      </c>
      <c r="D24" s="180"/>
      <c r="E24" s="181"/>
      <c r="F24" s="113"/>
      <c r="G24" s="114"/>
      <c r="H24" s="115"/>
      <c r="I24" s="115"/>
      <c r="J24" s="116"/>
      <c r="K24" s="108" t="str">
        <f t="shared" si="1"/>
        <v/>
      </c>
      <c r="L24" s="109" t="str">
        <f t="shared" si="2"/>
        <v/>
      </c>
      <c r="M24" s="116"/>
      <c r="N24" s="108" t="str">
        <f t="shared" si="3"/>
        <v/>
      </c>
      <c r="O24" s="109" t="str">
        <f>IF(ISNUMBER(F24),L24-N24,L24)</f>
        <v/>
      </c>
      <c r="P24" s="17" t="str">
        <f t="shared" si="5"/>
        <v/>
      </c>
      <c r="Q24" s="108" t="str">
        <f t="shared" si="6"/>
        <v/>
      </c>
      <c r="R24" s="110" t="str">
        <f>IF(ISNUMBER(F24),O24+Q24,"")</f>
        <v/>
      </c>
      <c r="S24" s="111" t="str">
        <f>IF('16'!$N$43&gt;0,'16'!$N$43,"")</f>
        <v/>
      </c>
      <c r="T24" s="110" t="str">
        <f t="shared" si="7"/>
        <v/>
      </c>
      <c r="U24" s="102"/>
      <c r="V24" s="112" t="str">
        <f t="shared" si="0"/>
        <v/>
      </c>
    </row>
    <row r="25" spans="1:22" ht="24.95" customHeight="1">
      <c r="A25" s="82"/>
      <c r="C25" s="16">
        <v>17</v>
      </c>
      <c r="D25" s="180"/>
      <c r="E25" s="181"/>
      <c r="F25" s="113"/>
      <c r="G25" s="114"/>
      <c r="H25" s="115"/>
      <c r="I25" s="115"/>
      <c r="J25" s="116"/>
      <c r="K25" s="108" t="str">
        <f t="shared" si="1"/>
        <v/>
      </c>
      <c r="L25" s="109" t="str">
        <f t="shared" si="2"/>
        <v/>
      </c>
      <c r="M25" s="116"/>
      <c r="N25" s="108" t="str">
        <f t="shared" si="3"/>
        <v/>
      </c>
      <c r="O25" s="109" t="str">
        <f>IF(ISNUMBER(F25),L25-N25,L25)</f>
        <v/>
      </c>
      <c r="P25" s="17" t="str">
        <f t="shared" si="5"/>
        <v/>
      </c>
      <c r="Q25" s="108" t="str">
        <f t="shared" si="6"/>
        <v/>
      </c>
      <c r="R25" s="110" t="str">
        <f>IF(ISNUMBER(F25),O25+Q25,"")</f>
        <v/>
      </c>
      <c r="S25" s="111" t="str">
        <f>IF('17'!$N$43&gt;0,'17'!$N$43,"")</f>
        <v/>
      </c>
      <c r="T25" s="110" t="str">
        <f t="shared" si="7"/>
        <v/>
      </c>
      <c r="U25" s="102"/>
      <c r="V25" s="112" t="str">
        <f t="shared" si="0"/>
        <v/>
      </c>
    </row>
    <row r="26" spans="1:22" ht="5.0999999999999996" customHeight="1">
      <c r="A26" s="82"/>
      <c r="D26" s="18"/>
      <c r="E26" s="18"/>
      <c r="F26" s="18"/>
      <c r="G26" s="19"/>
      <c r="H26" s="18"/>
      <c r="J26" s="19"/>
      <c r="K26" s="18"/>
      <c r="L26" s="18"/>
      <c r="M26" s="19"/>
      <c r="N26" s="18"/>
      <c r="P26" s="18"/>
      <c r="Q26" s="18"/>
      <c r="R26" s="18"/>
      <c r="S26" s="18"/>
      <c r="V26" s="75"/>
    </row>
    <row r="27" spans="1:22" ht="22.5" customHeight="1" thickBot="1">
      <c r="A27" s="82"/>
      <c r="C27" s="21"/>
      <c r="D27" s="22"/>
      <c r="E27" s="22"/>
      <c r="F27" s="22"/>
      <c r="G27" s="23"/>
      <c r="H27" s="22"/>
      <c r="I27" s="21"/>
      <c r="J27" s="23"/>
      <c r="K27" s="22"/>
      <c r="L27" s="22"/>
      <c r="M27" s="23"/>
      <c r="N27" s="22"/>
      <c r="O27" s="21"/>
      <c r="P27" s="25" t="s">
        <v>38</v>
      </c>
      <c r="Q27" s="21"/>
      <c r="R27" s="77" t="str">
        <f>IF(SUM(Angebot_netto)&gt;0,MIN(Angebot_netto),"")</f>
        <v/>
      </c>
      <c r="S27" s="24" t="str">
        <f>IF(SUM(S9:S25)&gt;0,MIN(S9:S25),"")</f>
        <v/>
      </c>
      <c r="T27" s="77" t="str">
        <f>IF(SUM(T9:T25)&gt;0,MIN(T9:T25),"")</f>
        <v/>
      </c>
      <c r="U27" s="21"/>
      <c r="V27" s="76"/>
    </row>
    <row r="28" spans="1:22" ht="22.5" customHeight="1" thickTop="1" thickBot="1">
      <c r="A28" s="82"/>
      <c r="C28" s="22"/>
      <c r="D28" s="21"/>
      <c r="E28" s="22"/>
      <c r="F28" s="22"/>
      <c r="G28" s="23"/>
      <c r="H28" s="22"/>
      <c r="I28" s="21"/>
      <c r="J28" s="23"/>
      <c r="K28" s="22"/>
      <c r="L28" s="22"/>
      <c r="M28" s="23"/>
      <c r="N28" s="22"/>
      <c r="O28" s="21"/>
      <c r="P28" s="25" t="s">
        <v>18</v>
      </c>
      <c r="Q28" s="21"/>
      <c r="R28" s="77" t="str">
        <f>IF(SUM(Angebot_netto)&gt;0,MAX(Angebot_netto),"")</f>
        <v/>
      </c>
      <c r="S28" s="24" t="str">
        <f>IF(SUM(S9:S25)&gt;0,MAX(S9:S25),"")</f>
        <v/>
      </c>
      <c r="T28" s="77" t="str">
        <f>IF(SUM(T9:T25)&gt;0,MAX(T9:T25),"")</f>
        <v/>
      </c>
      <c r="U28" s="21"/>
      <c r="V28" s="76"/>
    </row>
    <row r="29" spans="1:22" ht="21.75" customHeight="1" thickTop="1">
      <c r="A29" s="82"/>
      <c r="C29" s="182" t="str">
        <f ca="1">CELL("dateiname")</f>
        <v/>
      </c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21"/>
      <c r="S29" s="132" t="s">
        <v>65</v>
      </c>
      <c r="T29" s="140"/>
      <c r="U29" s="21"/>
      <c r="V29" s="76"/>
    </row>
    <row r="30" spans="1:22" ht="12.75" hidden="1"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hidden="1"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hidden="1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3:22" ht="12.75" hidden="1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3:22" ht="12.75" hidden="1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3:22" ht="12.75" hidden="1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3:22" ht="12.75" hidden="1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3:22" ht="12.75" hidden="1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3:22" ht="12.75" hidden="1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3:22" ht="12.75" hidden="1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3:22" ht="12.75" hidden="1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3:22" ht="12.75" hidden="1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3:22" ht="12.75" hidden="1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3:22" ht="12.75" hidden="1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3:22" ht="12.75" hidden="1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3:22" ht="12.75" hidden="1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3:22" ht="12.75" hidden="1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3:22" ht="12.75" hidden="1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3:22" ht="12.75" hidden="1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3:22" ht="12.75" hidden="1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3:22" ht="12.75" hidden="1"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3:22" ht="12.75" hidden="1"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3:22" ht="12.75" hidden="1"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3:22" ht="12.75" hidden="1"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3:22" ht="12.75" hidden="1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3:22" ht="11.45" hidden="1" customHeight="1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3:22" ht="24.6" hidden="1" customHeight="1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3:22" ht="12.75" hidden="1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3:22" ht="12.75" hidden="1"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3:22" ht="12.75" hidden="1"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3:22" ht="12.75" hidden="1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3:22" ht="12.75" hidden="1"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3:22" ht="12.75" hidden="1"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3:22" ht="12.75" hidden="1"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3:22" ht="12.75" hidden="1"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3:22" ht="12.75" hidden="1"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3:22" ht="12.75" hidden="1"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3:22" ht="12.75" hidden="1"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3:22" ht="12.75" hidden="1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3:22" ht="12.75" hidden="1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3:22" ht="12.75" hidden="1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3:22" ht="12.75" hidden="1"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3:22" ht="12.75" hidden="1"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3:22" ht="12.75" hidden="1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3:22" ht="12.75" hidden="1"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3:22" ht="12.75" hidden="1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3:22" ht="12.75" hidden="1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3:22" ht="12.75" hidden="1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3:22" ht="12.75" hidden="1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3:22" ht="12.75" hidden="1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3:22" ht="12.75" hidden="1" customHeight="1"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3:22" ht="12.75" hidden="1" customHeight="1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3:22" ht="12.75" hidden="1" customHeight="1"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3:22" ht="12.75" hidden="1" customHeight="1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</sheetData>
  <sheetProtection password="CA7F" sheet="1" objects="1" scenarios="1"/>
  <mergeCells count="27">
    <mergeCell ref="C29:Q2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5:E25"/>
    <mergeCell ref="D21:E21"/>
    <mergeCell ref="D22:E22"/>
    <mergeCell ref="D24:E24"/>
    <mergeCell ref="D23:E23"/>
    <mergeCell ref="D17:E17"/>
    <mergeCell ref="S3:T4"/>
    <mergeCell ref="E4:Q4"/>
    <mergeCell ref="D18:E18"/>
    <mergeCell ref="D19:E19"/>
    <mergeCell ref="D20:E20"/>
    <mergeCell ref="V6:V8"/>
    <mergeCell ref="C7:E7"/>
    <mergeCell ref="G7:H7"/>
    <mergeCell ref="J7:K7"/>
    <mergeCell ref="M7:N7"/>
    <mergeCell ref="P7:Q7"/>
  </mergeCells>
  <printOptions verticalCentered="1"/>
  <pageMargins left="0.59055118110236227" right="0.27559055118110237" top="0.39370078740157483" bottom="0.51181102362204722" header="0" footer="0"/>
  <pageSetup paperSize="9" scale="77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9" r:id="rId4" name="CommandButton1">
          <controlPr defaultSize="0" print="0" autoLine="0" r:id="rId5">
            <anchor moveWithCells="1">
              <from>
                <xdr:col>2</xdr:col>
                <xdr:colOff>0</xdr:colOff>
                <xdr:row>26</xdr:row>
                <xdr:rowOff>142875</xdr:rowOff>
              </from>
              <to>
                <xdr:col>4</xdr:col>
                <xdr:colOff>1409700</xdr:colOff>
                <xdr:row>28</xdr:row>
                <xdr:rowOff>38100</xdr:rowOff>
              </to>
            </anchor>
          </controlPr>
        </control>
      </mc:Choice>
      <mc:Fallback>
        <control shapeId="1029" r:id="rId4" name="CommandButton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111111"/>
  <dimension ref="A1:O53"/>
  <sheetViews>
    <sheetView showGridLines="0" workbookViewId="0">
      <selection activeCell="C3" sqref="C3"/>
    </sheetView>
  </sheetViews>
  <sheetFormatPr baseColWidth="10" defaultColWidth="0" defaultRowHeight="12.75" customHeight="1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6" t="str">
        <f>IF(ISBLANK('1'!I7),"",'1'!I7)</f>
        <v/>
      </c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IF(ISBLANK(Offertvergleich!D17),"",Offertvergleich!D17)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Offertvergleich!R17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240" t="str">
        <f>IF(ISBLANK('1'!E20),"",'1'!E20)</f>
        <v/>
      </c>
      <c r="F20" s="146" t="str">
        <f>IF(ISBLANK('1'!F20),"",'1'!F20)</f>
        <v/>
      </c>
      <c r="G20" s="240" t="str">
        <f>IF(ISBLANK('1'!G20),"",'1'!G20)</f>
        <v/>
      </c>
      <c r="H20" s="250" t="str">
        <f>IF(ISBLANK('1'!H20),"",'1'!H20)</f>
        <v>Relevante Arbeitsgattungen z.B. Stahlbetonbauwerke(Brückenbau)</v>
      </c>
      <c r="I20" s="251" t="str">
        <f>IF(ISBLANK('1'!I20),"",'1'!I20)</f>
        <v/>
      </c>
      <c r="J20" s="251" t="str">
        <f>IF(ISBLANK('1'!J20),"",'1'!J20)</f>
        <v/>
      </c>
      <c r="K20" s="252" t="str">
        <f>IF(ISBLANK('1'!K20),"",'1'!K20)</f>
        <v/>
      </c>
      <c r="L20" s="147" t="str">
        <f>IF(ISBLANK('1'!L20),"",'1'!L20)</f>
        <v/>
      </c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41" t="str">
        <f>IF(ISBLANK('1'!E21),"",'1'!E21)</f>
        <v/>
      </c>
      <c r="F21" s="148" t="str">
        <f>IF(ISBLANK('1'!F21),"",'1'!F21)</f>
        <v>Referenz des Anbieters für vergleichbare Projekte</v>
      </c>
      <c r="G21" s="241" t="str">
        <f>IF(ISBLANK('1'!G21),"",'1'!G21)</f>
        <v/>
      </c>
      <c r="H21" s="246" t="str">
        <f>IF(ISBLANK('1'!H21),"",'1'!H21)</f>
        <v>Strassenbau</v>
      </c>
      <c r="I21" s="247" t="str">
        <f>IF(ISBLANK('1'!I21),"",'1'!I21)</f>
        <v/>
      </c>
      <c r="J21" s="247" t="str">
        <f>IF(ISBLANK('1'!J21),"",'1'!J21)</f>
        <v/>
      </c>
      <c r="K21" s="248" t="str">
        <f>IF(ISBLANK('1'!K21),"",'1'!K21)</f>
        <v/>
      </c>
      <c r="L21" s="149" t="str">
        <f>IF(ISBLANK('1'!L21),"",'1'!L21)</f>
        <v/>
      </c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41" t="str">
        <f>IF(ISBLANK('1'!E22),"",'1'!E22)</f>
        <v/>
      </c>
      <c r="F22" s="150" t="str">
        <f>IF(ISBLANK('1'!F22),"",'1'!F22)</f>
        <v/>
      </c>
      <c r="G22" s="242" t="str">
        <f>IF(ISBLANK('1'!G22),"",'1'!G22)</f>
        <v/>
      </c>
      <c r="H22" s="246" t="str">
        <f>IF(ISBLANK('1'!H22),"",'1'!H22)</f>
        <v>Kanalisationsbauwerke</v>
      </c>
      <c r="I22" s="247" t="str">
        <f>IF(ISBLANK('1'!I22),"",'1'!I22)</f>
        <v/>
      </c>
      <c r="J22" s="247" t="str">
        <f>IF(ISBLANK('1'!J22),"",'1'!J22)</f>
        <v/>
      </c>
      <c r="K22" s="248" t="str">
        <f>IF(ISBLANK('1'!K22),"",'1'!K22)</f>
        <v/>
      </c>
      <c r="L22" s="151" t="str">
        <f>IF(ISBLANK('1'!L22),"",'1'!L22)</f>
        <v/>
      </c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41" t="str">
        <f>IF(ISBLANK('1'!E23),"",'1'!E23)</f>
        <v/>
      </c>
      <c r="F23" s="152" t="str">
        <f>IF(ISBLANK('1'!F23),"",'1'!F23)</f>
        <v/>
      </c>
      <c r="G23" s="245" t="str">
        <f>IF(ISBLANK('1'!G23),"",'1'!G23)</f>
        <v/>
      </c>
      <c r="H23" s="246" t="str">
        <f>IF(ISBLANK('1'!H23),"",'1'!H23)</f>
        <v>Bauführer</v>
      </c>
      <c r="I23" s="247" t="str">
        <f>IF(ISBLANK('1'!I23),"",'1'!I23)</f>
        <v/>
      </c>
      <c r="J23" s="247" t="str">
        <f>IF(ISBLANK('1'!J23),"",'1'!J23)</f>
        <v/>
      </c>
      <c r="K23" s="248" t="str">
        <f>IF(ISBLANK('1'!K23),"",'1'!K23)</f>
        <v/>
      </c>
      <c r="L23" s="151" t="str">
        <f>IF(ISBLANK('1'!L23),"",'1'!L23)</f>
        <v/>
      </c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41" t="str">
        <f>IF(ISBLANK('1'!E24),"",'1'!E24)</f>
        <v/>
      </c>
      <c r="F24" s="148" t="str">
        <f>IF(ISBLANK('1'!F24),"",'1'!F24)</f>
        <v>Referenzen Schlüsselpersonal vergleichbare Projekte</v>
      </c>
      <c r="G24" s="241" t="str">
        <f>IF(ISBLANK('1'!G24),"",'1'!G24)</f>
        <v/>
      </c>
      <c r="H24" s="246" t="str">
        <f>IF(ISBLANK('1'!H24),"",'1'!H24)</f>
        <v>Polier</v>
      </c>
      <c r="I24" s="247" t="str">
        <f>IF(ISBLANK('1'!I24),"",'1'!I24)</f>
        <v/>
      </c>
      <c r="J24" s="247" t="str">
        <f>IF(ISBLANK('1'!J24),"",'1'!J24)</f>
        <v/>
      </c>
      <c r="K24" s="248" t="str">
        <f>IF(ISBLANK('1'!K24),"",'1'!K24)</f>
        <v/>
      </c>
      <c r="L24" s="153" t="str">
        <f>IF(ISBLANK('1'!L24),"",'1'!L24)</f>
        <v/>
      </c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41" t="str">
        <f>IF(ISBLANK('1'!E25),"",'1'!E25)</f>
        <v/>
      </c>
      <c r="F25" s="150" t="str">
        <f>IF(ISBLANK('1'!F25),"",'1'!F25)</f>
        <v/>
      </c>
      <c r="G25" s="242" t="str">
        <f>IF(ISBLANK('1'!G25),"",'1'!G25)</f>
        <v/>
      </c>
      <c r="H25" s="246" t="str">
        <f>IF(ISBLANK('1'!H25),"",'1'!H25)</f>
        <v>bei sehr grossen Baustellen auch Baustellenleiter</v>
      </c>
      <c r="I25" s="247" t="str">
        <f>IF(ISBLANK('1'!I25),"",'1'!I25)</f>
        <v/>
      </c>
      <c r="J25" s="247" t="str">
        <f>IF(ISBLANK('1'!J25),"",'1'!J25)</f>
        <v/>
      </c>
      <c r="K25" s="248" t="str">
        <f>IF(ISBLANK('1'!K25),"",'1'!K25)</f>
        <v/>
      </c>
      <c r="L25" s="153" t="str">
        <f>IF(ISBLANK('1'!L25),"",'1'!L25)</f>
        <v/>
      </c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41" t="str">
        <f>IF(ISBLANK('1'!E26),"",'1'!E26)</f>
        <v/>
      </c>
      <c r="F26" s="249" t="str">
        <f>IF(ISBLANK('1'!F26),"",'1'!F26)</f>
        <v>Baustellenbezogene Organisation (Organigramm)</v>
      </c>
      <c r="G26" s="245" t="str">
        <f>IF(ISBLANK('1'!G26),"",'1'!G26)</f>
        <v/>
      </c>
      <c r="H26" s="246" t="str">
        <f>IF(ISBLANK('1'!H26),"",'1'!H26)</f>
        <v xml:space="preserve">Angaben zu Schlüsselfunktionen </v>
      </c>
      <c r="I26" s="247" t="str">
        <f>IF(ISBLANK('1'!I26),"",'1'!I26)</f>
        <v/>
      </c>
      <c r="J26" s="247" t="str">
        <f>IF(ISBLANK('1'!J26),"",'1'!J26)</f>
        <v/>
      </c>
      <c r="K26" s="248" t="str">
        <f>IF(ISBLANK('1'!K26),"",'1'!K26)</f>
        <v/>
      </c>
      <c r="L26" s="153" t="str">
        <f>IF(ISBLANK('1'!L26),"",'1'!L26)</f>
        <v/>
      </c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242" t="str">
        <f>IF(ISBLANK('1'!E27),"",'1'!E27)</f>
        <v/>
      </c>
      <c r="F27" s="244" t="str">
        <f>IF(ISBLANK('1'!F27),"",'1'!F27)</f>
        <v/>
      </c>
      <c r="G27" s="242" t="str">
        <f>IF(ISBLANK('1'!G27),"",'1'!G27)</f>
        <v/>
      </c>
      <c r="H27" s="246" t="str">
        <f>IF(ISBLANK('1'!H27),"",'1'!H27)</f>
        <v>Schnittstellen zu Dritten</v>
      </c>
      <c r="I27" s="247" t="str">
        <f>IF(ISBLANK('1'!I27),"",'1'!I27)</f>
        <v/>
      </c>
      <c r="J27" s="247" t="str">
        <f>IF(ISBLANK('1'!J27),"",'1'!J27)</f>
        <v/>
      </c>
      <c r="K27" s="248" t="str">
        <f>IF(ISBLANK('1'!K27),"",'1'!K27)</f>
        <v/>
      </c>
      <c r="L27" s="153" t="str">
        <f>IF(ISBLANK('1'!L27),"",'1'!L27)</f>
        <v/>
      </c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240" t="str">
        <f>IF(ISBLANK('1'!E30),"",'1'!E30)</f>
        <v/>
      </c>
      <c r="F30" s="243" t="str">
        <f>IF(ISBLANK('1'!F30),"",'1'!F30)</f>
        <v>Auftragsanalyse und Massnahmenplanung</v>
      </c>
      <c r="G30" s="240" t="str">
        <f>IF(ISBLANK('1'!G30),"",'1'!G30)</f>
        <v/>
      </c>
      <c r="H30" s="253" t="str">
        <f>IF(ISBLANK('1'!H30),"",'1'!H30)</f>
        <v>Auftragsanalyse</v>
      </c>
      <c r="I30" s="254" t="str">
        <f>IF(ISBLANK('1'!I30),"",'1'!I30)</f>
        <v/>
      </c>
      <c r="J30" s="254" t="str">
        <f>IF(ISBLANK('1'!J30),"",'1'!J30)</f>
        <v/>
      </c>
      <c r="K30" s="255" t="str">
        <f>IF(ISBLANK('1'!K30),"",'1'!K30)</f>
        <v/>
      </c>
      <c r="L30" s="147" t="str">
        <f>IF(ISBLANK('1'!L30),"",'1'!L30)</f>
        <v/>
      </c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41" t="str">
        <f>IF(ISBLANK('1'!E31),"",'1'!E31)</f>
        <v/>
      </c>
      <c r="F31" s="244" t="str">
        <f>IF(ISBLANK('1'!F31),"",'1'!F31)</f>
        <v/>
      </c>
      <c r="G31" s="242" t="str">
        <f>IF(ISBLANK('1'!G31),"",'1'!G31)</f>
        <v/>
      </c>
      <c r="H31" s="246" t="str">
        <f>IF(ISBLANK('1'!H31),"",'1'!H31)</f>
        <v>Massnahmenplanung mit Zuständigkeiten</v>
      </c>
      <c r="I31" s="247" t="str">
        <f>IF(ISBLANK('1'!I31),"",'1'!I31)</f>
        <v/>
      </c>
      <c r="J31" s="247" t="str">
        <f>IF(ISBLANK('1'!J31),"",'1'!J31)</f>
        <v/>
      </c>
      <c r="K31" s="248" t="str">
        <f>IF(ISBLANK('1'!K31),"",'1'!K31)</f>
        <v/>
      </c>
      <c r="L31" s="151" t="str">
        <f>IF(ISBLANK('1'!L31),"",'1'!L31)</f>
        <v/>
      </c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242" t="str">
        <f>IF(ISBLANK('1'!E32),"",'1'!E32)</f>
        <v/>
      </c>
      <c r="F32" s="154" t="str">
        <f>IF(ISBLANK('1'!F32),"",'1'!F32)</f>
        <v/>
      </c>
      <c r="G32" s="155" t="str">
        <f>IF(ISBLANK('1'!G32),"",'1'!G32)</f>
        <v/>
      </c>
      <c r="H32" s="246" t="str">
        <f>IF(ISBLANK('1'!H32),"",'1'!H32)</f>
        <v/>
      </c>
      <c r="I32" s="211"/>
      <c r="J32" s="211"/>
      <c r="K32" s="212"/>
      <c r="L32" s="151" t="str">
        <f>IF(ISBLANK('1'!L32),"",'1'!L32)</f>
        <v/>
      </c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240" t="str">
        <f>IF(ISBLANK('1'!E35),"",'1'!E35)</f>
        <v/>
      </c>
      <c r="F35" s="243" t="str">
        <f>IF(ISBLANK('1'!F35),"",'1'!F35)</f>
        <v>Bauprogramm des Anbieters</v>
      </c>
      <c r="G35" s="240" t="str">
        <f>IF(ISBLANK('1'!G35),"",'1'!G35)</f>
        <v/>
      </c>
      <c r="H35" s="250" t="str">
        <f>IF(ISBLANK('1'!H35),"",'1'!H35)</f>
        <v>Bauzeit</v>
      </c>
      <c r="I35" s="251" t="str">
        <f>IF(ISBLANK('1'!I35),"",'1'!I35)</f>
        <v/>
      </c>
      <c r="J35" s="251" t="str">
        <f>IF(ISBLANK('1'!J35),"",'1'!J35)</f>
        <v/>
      </c>
      <c r="K35" s="252" t="str">
        <f>IF(ISBLANK('1'!K35),"",'1'!K35)</f>
        <v/>
      </c>
      <c r="L35" s="147" t="str">
        <f>IF(ISBLANK('1'!L35),"",'1'!L35)</f>
        <v/>
      </c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41" t="str">
        <f>IF(ISBLANK('1'!E36),"",'1'!E36)</f>
        <v/>
      </c>
      <c r="F36" s="244" t="str">
        <f>IF(ISBLANK('1'!F36),"",'1'!F36)</f>
        <v/>
      </c>
      <c r="G36" s="242" t="str">
        <f>IF(ISBLANK('1'!G36),"",'1'!G36)</f>
        <v/>
      </c>
      <c r="H36" s="246" t="str">
        <f>IF(ISBLANK('1'!H36),"",'1'!H36)</f>
        <v>Bauvorgang, Abläufe</v>
      </c>
      <c r="I36" s="247" t="str">
        <f>IF(ISBLANK('1'!I36),"",'1'!I36)</f>
        <v/>
      </c>
      <c r="J36" s="247" t="str">
        <f>IF(ISBLANK('1'!J36),"",'1'!J36)</f>
        <v/>
      </c>
      <c r="K36" s="248" t="str">
        <f>IF(ISBLANK('1'!K36),"",'1'!K36)</f>
        <v/>
      </c>
      <c r="L36" s="151" t="str">
        <f>IF(ISBLANK('1'!L36),"",'1'!L36)</f>
        <v/>
      </c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242" t="str">
        <f>IF(ISBLANK('1'!E37),"",'1'!E37)</f>
        <v/>
      </c>
      <c r="F37" s="154" t="str">
        <f>IF(ISBLANK('1'!F37),"",'1'!F37)</f>
        <v>Personaleinsatz</v>
      </c>
      <c r="G37" s="155" t="str">
        <f>IF(ISBLANK('1'!G37),"",'1'!G37)</f>
        <v/>
      </c>
      <c r="H37" s="246" t="str">
        <f>IF(ISBLANK('1'!H37),"",'1'!H37)</f>
        <v/>
      </c>
      <c r="I37" s="211"/>
      <c r="J37" s="211"/>
      <c r="K37" s="212"/>
      <c r="L37" s="151" t="str">
        <f>IF(ISBLANK('1'!L37),"",'1'!L37)</f>
        <v/>
      </c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2" t="str">
        <f>IF(ISBLANK('1'!F41),"",'1'!F41)</f>
        <v/>
      </c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6">
        <f>IF(ISBLANK('1'!G43),"",'1'!G43)</f>
        <v>0</v>
      </c>
      <c r="H43" s="15"/>
      <c r="I43" s="15"/>
      <c r="J43" s="15"/>
      <c r="K43" s="164" t="s">
        <v>78</v>
      </c>
      <c r="L43" s="167">
        <f>'1'!L43</f>
        <v>104</v>
      </c>
      <c r="M43" s="169" t="s">
        <v>77</v>
      </c>
      <c r="N43" s="62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9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mergeCells count="47">
    <mergeCell ref="C35:C37"/>
    <mergeCell ref="D35:D37"/>
    <mergeCell ref="E35:E37"/>
    <mergeCell ref="H35:K35"/>
    <mergeCell ref="H36:K36"/>
    <mergeCell ref="G35:G36"/>
    <mergeCell ref="F35:F36"/>
    <mergeCell ref="C49:G49"/>
    <mergeCell ref="H49:O49"/>
    <mergeCell ref="M40:N40"/>
    <mergeCell ref="C43:F43"/>
    <mergeCell ref="H47:K47"/>
    <mergeCell ref="C40:C41"/>
    <mergeCell ref="D40:D41"/>
    <mergeCell ref="H40:L40"/>
    <mergeCell ref="H41:L41"/>
    <mergeCell ref="M41:N41"/>
    <mergeCell ref="C5:H5"/>
    <mergeCell ref="C7:F8"/>
    <mergeCell ref="E10:G10"/>
    <mergeCell ref="D30:D32"/>
    <mergeCell ref="D20:D27"/>
    <mergeCell ref="C20:C27"/>
    <mergeCell ref="C30:C32"/>
    <mergeCell ref="H20:K20"/>
    <mergeCell ref="H21:K21"/>
    <mergeCell ref="H22:K22"/>
    <mergeCell ref="H23:K23"/>
    <mergeCell ref="H24:K24"/>
    <mergeCell ref="H31:K31"/>
    <mergeCell ref="H25:K25"/>
    <mergeCell ref="H30:K30"/>
    <mergeCell ref="E30:E32"/>
    <mergeCell ref="E20:E27"/>
    <mergeCell ref="G23:G25"/>
    <mergeCell ref="G20:G22"/>
    <mergeCell ref="G26:G27"/>
    <mergeCell ref="F30:F31"/>
    <mergeCell ref="F26:F27"/>
    <mergeCell ref="G30:G31"/>
    <mergeCell ref="H32:K32"/>
    <mergeCell ref="H37:K37"/>
    <mergeCell ref="L10:N10"/>
    <mergeCell ref="H10:K10"/>
    <mergeCell ref="L7:N7"/>
    <mergeCell ref="H26:K26"/>
    <mergeCell ref="H27:K27"/>
  </mergeCells>
  <dataValidations xWindow="474" yWindow="752" count="2"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1111111"/>
  <dimension ref="A1:O53"/>
  <sheetViews>
    <sheetView showGridLines="0" workbookViewId="0">
      <selection activeCell="C3" sqref="C3"/>
    </sheetView>
  </sheetViews>
  <sheetFormatPr baseColWidth="10" defaultColWidth="0" defaultRowHeight="12.75" customHeight="1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6" t="str">
        <f>IF(ISBLANK('1'!I7),"",'1'!I7)</f>
        <v/>
      </c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IF(ISBLANK(Offertvergleich!D18),"",Offertvergleich!D18)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Offertvergleich!R18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240" t="str">
        <f>IF(ISBLANK('1'!E20),"",'1'!E20)</f>
        <v/>
      </c>
      <c r="F20" s="146" t="str">
        <f>IF(ISBLANK('1'!F20),"",'1'!F20)</f>
        <v/>
      </c>
      <c r="G20" s="240" t="str">
        <f>IF(ISBLANK('1'!G20),"",'1'!G20)</f>
        <v/>
      </c>
      <c r="H20" s="250" t="str">
        <f>IF(ISBLANK('1'!H20),"",'1'!H20)</f>
        <v>Relevante Arbeitsgattungen z.B. Stahlbetonbauwerke(Brückenbau)</v>
      </c>
      <c r="I20" s="251" t="str">
        <f>IF(ISBLANK('1'!I20),"",'1'!I20)</f>
        <v/>
      </c>
      <c r="J20" s="251" t="str">
        <f>IF(ISBLANK('1'!J20),"",'1'!J20)</f>
        <v/>
      </c>
      <c r="K20" s="252" t="str">
        <f>IF(ISBLANK('1'!K20),"",'1'!K20)</f>
        <v/>
      </c>
      <c r="L20" s="147" t="str">
        <f>IF(ISBLANK('1'!L20),"",'1'!L20)</f>
        <v/>
      </c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41" t="str">
        <f>IF(ISBLANK('1'!E21),"",'1'!E21)</f>
        <v/>
      </c>
      <c r="F21" s="148" t="str">
        <f>IF(ISBLANK('1'!F21),"",'1'!F21)</f>
        <v>Referenz des Anbieters für vergleichbare Projekte</v>
      </c>
      <c r="G21" s="241" t="str">
        <f>IF(ISBLANK('1'!G21),"",'1'!G21)</f>
        <v/>
      </c>
      <c r="H21" s="246" t="str">
        <f>IF(ISBLANK('1'!H21),"",'1'!H21)</f>
        <v>Strassenbau</v>
      </c>
      <c r="I21" s="247" t="str">
        <f>IF(ISBLANK('1'!I21),"",'1'!I21)</f>
        <v/>
      </c>
      <c r="J21" s="247" t="str">
        <f>IF(ISBLANK('1'!J21),"",'1'!J21)</f>
        <v/>
      </c>
      <c r="K21" s="248" t="str">
        <f>IF(ISBLANK('1'!K21),"",'1'!K21)</f>
        <v/>
      </c>
      <c r="L21" s="149" t="str">
        <f>IF(ISBLANK('1'!L21),"",'1'!L21)</f>
        <v/>
      </c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41" t="str">
        <f>IF(ISBLANK('1'!E22),"",'1'!E22)</f>
        <v/>
      </c>
      <c r="F22" s="150" t="str">
        <f>IF(ISBLANK('1'!F22),"",'1'!F22)</f>
        <v/>
      </c>
      <c r="G22" s="242" t="str">
        <f>IF(ISBLANK('1'!G22),"",'1'!G22)</f>
        <v/>
      </c>
      <c r="H22" s="246" t="str">
        <f>IF(ISBLANK('1'!H22),"",'1'!H22)</f>
        <v>Kanalisationsbauwerke</v>
      </c>
      <c r="I22" s="247" t="str">
        <f>IF(ISBLANK('1'!I22),"",'1'!I22)</f>
        <v/>
      </c>
      <c r="J22" s="247" t="str">
        <f>IF(ISBLANK('1'!J22),"",'1'!J22)</f>
        <v/>
      </c>
      <c r="K22" s="248" t="str">
        <f>IF(ISBLANK('1'!K22),"",'1'!K22)</f>
        <v/>
      </c>
      <c r="L22" s="151" t="str">
        <f>IF(ISBLANK('1'!L22),"",'1'!L22)</f>
        <v/>
      </c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41" t="str">
        <f>IF(ISBLANK('1'!E23),"",'1'!E23)</f>
        <v/>
      </c>
      <c r="F23" s="152" t="str">
        <f>IF(ISBLANK('1'!F23),"",'1'!F23)</f>
        <v/>
      </c>
      <c r="G23" s="245" t="str">
        <f>IF(ISBLANK('1'!G23),"",'1'!G23)</f>
        <v/>
      </c>
      <c r="H23" s="246" t="str">
        <f>IF(ISBLANK('1'!H23),"",'1'!H23)</f>
        <v>Bauführer</v>
      </c>
      <c r="I23" s="247" t="str">
        <f>IF(ISBLANK('1'!I23),"",'1'!I23)</f>
        <v/>
      </c>
      <c r="J23" s="247" t="str">
        <f>IF(ISBLANK('1'!J23),"",'1'!J23)</f>
        <v/>
      </c>
      <c r="K23" s="248" t="str">
        <f>IF(ISBLANK('1'!K23),"",'1'!K23)</f>
        <v/>
      </c>
      <c r="L23" s="151" t="str">
        <f>IF(ISBLANK('1'!L23),"",'1'!L23)</f>
        <v/>
      </c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41" t="str">
        <f>IF(ISBLANK('1'!E24),"",'1'!E24)</f>
        <v/>
      </c>
      <c r="F24" s="148" t="str">
        <f>IF(ISBLANK('1'!F24),"",'1'!F24)</f>
        <v>Referenzen Schlüsselpersonal vergleichbare Projekte</v>
      </c>
      <c r="G24" s="241" t="str">
        <f>IF(ISBLANK('1'!G24),"",'1'!G24)</f>
        <v/>
      </c>
      <c r="H24" s="246" t="str">
        <f>IF(ISBLANK('1'!H24),"",'1'!H24)</f>
        <v>Polier</v>
      </c>
      <c r="I24" s="247" t="str">
        <f>IF(ISBLANK('1'!I24),"",'1'!I24)</f>
        <v/>
      </c>
      <c r="J24" s="247" t="str">
        <f>IF(ISBLANK('1'!J24),"",'1'!J24)</f>
        <v/>
      </c>
      <c r="K24" s="248" t="str">
        <f>IF(ISBLANK('1'!K24),"",'1'!K24)</f>
        <v/>
      </c>
      <c r="L24" s="153" t="str">
        <f>IF(ISBLANK('1'!L24),"",'1'!L24)</f>
        <v/>
      </c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41" t="str">
        <f>IF(ISBLANK('1'!E25),"",'1'!E25)</f>
        <v/>
      </c>
      <c r="F25" s="150" t="str">
        <f>IF(ISBLANK('1'!F25),"",'1'!F25)</f>
        <v/>
      </c>
      <c r="G25" s="242" t="str">
        <f>IF(ISBLANK('1'!G25),"",'1'!G25)</f>
        <v/>
      </c>
      <c r="H25" s="246" t="str">
        <f>IF(ISBLANK('1'!H25),"",'1'!H25)</f>
        <v>bei sehr grossen Baustellen auch Baustellenleiter</v>
      </c>
      <c r="I25" s="247" t="str">
        <f>IF(ISBLANK('1'!I25),"",'1'!I25)</f>
        <v/>
      </c>
      <c r="J25" s="247" t="str">
        <f>IF(ISBLANK('1'!J25),"",'1'!J25)</f>
        <v/>
      </c>
      <c r="K25" s="248" t="str">
        <f>IF(ISBLANK('1'!K25),"",'1'!K25)</f>
        <v/>
      </c>
      <c r="L25" s="153" t="str">
        <f>IF(ISBLANK('1'!L25),"",'1'!L25)</f>
        <v/>
      </c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41" t="str">
        <f>IF(ISBLANK('1'!E26),"",'1'!E26)</f>
        <v/>
      </c>
      <c r="F26" s="249" t="str">
        <f>IF(ISBLANK('1'!F26),"",'1'!F26)</f>
        <v>Baustellenbezogene Organisation (Organigramm)</v>
      </c>
      <c r="G26" s="245" t="str">
        <f>IF(ISBLANK('1'!G26),"",'1'!G26)</f>
        <v/>
      </c>
      <c r="H26" s="246" t="str">
        <f>IF(ISBLANK('1'!H26),"",'1'!H26)</f>
        <v xml:space="preserve">Angaben zu Schlüsselfunktionen </v>
      </c>
      <c r="I26" s="247" t="str">
        <f>IF(ISBLANK('1'!I26),"",'1'!I26)</f>
        <v/>
      </c>
      <c r="J26" s="247" t="str">
        <f>IF(ISBLANK('1'!J26),"",'1'!J26)</f>
        <v/>
      </c>
      <c r="K26" s="248" t="str">
        <f>IF(ISBLANK('1'!K26),"",'1'!K26)</f>
        <v/>
      </c>
      <c r="L26" s="153" t="str">
        <f>IF(ISBLANK('1'!L26),"",'1'!L26)</f>
        <v/>
      </c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242" t="str">
        <f>IF(ISBLANK('1'!E27),"",'1'!E27)</f>
        <v/>
      </c>
      <c r="F27" s="244" t="str">
        <f>IF(ISBLANK('1'!F27),"",'1'!F27)</f>
        <v/>
      </c>
      <c r="G27" s="242" t="str">
        <f>IF(ISBLANK('1'!G27),"",'1'!G27)</f>
        <v/>
      </c>
      <c r="H27" s="246" t="str">
        <f>IF(ISBLANK('1'!H27),"",'1'!H27)</f>
        <v>Schnittstellen zu Dritten</v>
      </c>
      <c r="I27" s="247" t="str">
        <f>IF(ISBLANK('1'!I27),"",'1'!I27)</f>
        <v/>
      </c>
      <c r="J27" s="247" t="str">
        <f>IF(ISBLANK('1'!J27),"",'1'!J27)</f>
        <v/>
      </c>
      <c r="K27" s="248" t="str">
        <f>IF(ISBLANK('1'!K27),"",'1'!K27)</f>
        <v/>
      </c>
      <c r="L27" s="153" t="str">
        <f>IF(ISBLANK('1'!L27),"",'1'!L27)</f>
        <v/>
      </c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240" t="str">
        <f>IF(ISBLANK('1'!E30),"",'1'!E30)</f>
        <v/>
      </c>
      <c r="F30" s="243" t="str">
        <f>IF(ISBLANK('1'!F30),"",'1'!F30)</f>
        <v>Auftragsanalyse und Massnahmenplanung</v>
      </c>
      <c r="G30" s="240" t="str">
        <f>IF(ISBLANK('1'!G30),"",'1'!G30)</f>
        <v/>
      </c>
      <c r="H30" s="253" t="str">
        <f>IF(ISBLANK('1'!H30),"",'1'!H30)</f>
        <v>Auftragsanalyse</v>
      </c>
      <c r="I30" s="254" t="str">
        <f>IF(ISBLANK('1'!I30),"",'1'!I30)</f>
        <v/>
      </c>
      <c r="J30" s="254" t="str">
        <f>IF(ISBLANK('1'!J30),"",'1'!J30)</f>
        <v/>
      </c>
      <c r="K30" s="255" t="str">
        <f>IF(ISBLANK('1'!K30),"",'1'!K30)</f>
        <v/>
      </c>
      <c r="L30" s="147" t="str">
        <f>IF(ISBLANK('1'!L30),"",'1'!L30)</f>
        <v/>
      </c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41" t="str">
        <f>IF(ISBLANK('1'!E31),"",'1'!E31)</f>
        <v/>
      </c>
      <c r="F31" s="244" t="str">
        <f>IF(ISBLANK('1'!F31),"",'1'!F31)</f>
        <v/>
      </c>
      <c r="G31" s="242" t="str">
        <f>IF(ISBLANK('1'!G31),"",'1'!G31)</f>
        <v/>
      </c>
      <c r="H31" s="246" t="str">
        <f>IF(ISBLANK('1'!H31),"",'1'!H31)</f>
        <v>Massnahmenplanung mit Zuständigkeiten</v>
      </c>
      <c r="I31" s="247" t="str">
        <f>IF(ISBLANK('1'!I31),"",'1'!I31)</f>
        <v/>
      </c>
      <c r="J31" s="247" t="str">
        <f>IF(ISBLANK('1'!J31),"",'1'!J31)</f>
        <v/>
      </c>
      <c r="K31" s="248" t="str">
        <f>IF(ISBLANK('1'!K31),"",'1'!K31)</f>
        <v/>
      </c>
      <c r="L31" s="151" t="str">
        <f>IF(ISBLANK('1'!L31),"",'1'!L31)</f>
        <v/>
      </c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242" t="str">
        <f>IF(ISBLANK('1'!E32),"",'1'!E32)</f>
        <v/>
      </c>
      <c r="F32" s="154" t="str">
        <f>IF(ISBLANK('1'!F32),"",'1'!F32)</f>
        <v/>
      </c>
      <c r="G32" s="155" t="str">
        <f>IF(ISBLANK('1'!G32),"",'1'!G32)</f>
        <v/>
      </c>
      <c r="H32" s="246" t="str">
        <f>IF(ISBLANK('1'!H32),"",'1'!H32)</f>
        <v/>
      </c>
      <c r="I32" s="211"/>
      <c r="J32" s="211"/>
      <c r="K32" s="212"/>
      <c r="L32" s="151" t="str">
        <f>IF(ISBLANK('1'!L32),"",'1'!L32)</f>
        <v/>
      </c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240" t="str">
        <f>IF(ISBLANK('1'!E35),"",'1'!E35)</f>
        <v/>
      </c>
      <c r="F35" s="243" t="str">
        <f>IF(ISBLANK('1'!F35),"",'1'!F35)</f>
        <v>Bauprogramm des Anbieters</v>
      </c>
      <c r="G35" s="240" t="str">
        <f>IF(ISBLANK('1'!G35),"",'1'!G35)</f>
        <v/>
      </c>
      <c r="H35" s="250" t="str">
        <f>IF(ISBLANK('1'!H35),"",'1'!H35)</f>
        <v>Bauzeit</v>
      </c>
      <c r="I35" s="251" t="str">
        <f>IF(ISBLANK('1'!I35),"",'1'!I35)</f>
        <v/>
      </c>
      <c r="J35" s="251" t="str">
        <f>IF(ISBLANK('1'!J35),"",'1'!J35)</f>
        <v/>
      </c>
      <c r="K35" s="252" t="str">
        <f>IF(ISBLANK('1'!K35),"",'1'!K35)</f>
        <v/>
      </c>
      <c r="L35" s="147" t="str">
        <f>IF(ISBLANK('1'!L35),"",'1'!L35)</f>
        <v/>
      </c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41" t="str">
        <f>IF(ISBLANK('1'!E36),"",'1'!E36)</f>
        <v/>
      </c>
      <c r="F36" s="244" t="str">
        <f>IF(ISBLANK('1'!F36),"",'1'!F36)</f>
        <v/>
      </c>
      <c r="G36" s="242" t="str">
        <f>IF(ISBLANK('1'!G36),"",'1'!G36)</f>
        <v/>
      </c>
      <c r="H36" s="246" t="str">
        <f>IF(ISBLANK('1'!H36),"",'1'!H36)</f>
        <v>Bauvorgang, Abläufe</v>
      </c>
      <c r="I36" s="247" t="str">
        <f>IF(ISBLANK('1'!I36),"",'1'!I36)</f>
        <v/>
      </c>
      <c r="J36" s="247" t="str">
        <f>IF(ISBLANK('1'!J36),"",'1'!J36)</f>
        <v/>
      </c>
      <c r="K36" s="248" t="str">
        <f>IF(ISBLANK('1'!K36),"",'1'!K36)</f>
        <v/>
      </c>
      <c r="L36" s="151" t="str">
        <f>IF(ISBLANK('1'!L36),"",'1'!L36)</f>
        <v/>
      </c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242" t="str">
        <f>IF(ISBLANK('1'!E37),"",'1'!E37)</f>
        <v/>
      </c>
      <c r="F37" s="154" t="str">
        <f>IF(ISBLANK('1'!F37),"",'1'!F37)</f>
        <v>Personaleinsatz</v>
      </c>
      <c r="G37" s="155" t="str">
        <f>IF(ISBLANK('1'!G37),"",'1'!G37)</f>
        <v/>
      </c>
      <c r="H37" s="246" t="str">
        <f>IF(ISBLANK('1'!H37),"",'1'!H37)</f>
        <v/>
      </c>
      <c r="I37" s="211"/>
      <c r="J37" s="211"/>
      <c r="K37" s="212"/>
      <c r="L37" s="151" t="str">
        <f>IF(ISBLANK('1'!L37),"",'1'!L37)</f>
        <v/>
      </c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2" t="str">
        <f>IF(ISBLANK('1'!F41),"",'1'!F41)</f>
        <v/>
      </c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6">
        <f>IF(ISBLANK('1'!G43),"",'1'!G43)</f>
        <v>0</v>
      </c>
      <c r="H43" s="15"/>
      <c r="I43" s="15"/>
      <c r="J43" s="15"/>
      <c r="K43" s="164" t="s">
        <v>78</v>
      </c>
      <c r="L43" s="167">
        <f>'1'!L43</f>
        <v>104</v>
      </c>
      <c r="M43" s="169" t="s">
        <v>77</v>
      </c>
      <c r="N43" s="62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10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mergeCells count="47">
    <mergeCell ref="M40:N40"/>
    <mergeCell ref="C43:F43"/>
    <mergeCell ref="H47:K47"/>
    <mergeCell ref="C49:G49"/>
    <mergeCell ref="H49:O49"/>
    <mergeCell ref="C40:C41"/>
    <mergeCell ref="D40:D41"/>
    <mergeCell ref="H40:L40"/>
    <mergeCell ref="H41:L41"/>
    <mergeCell ref="M41:N41"/>
    <mergeCell ref="L7:N7"/>
    <mergeCell ref="H20:K20"/>
    <mergeCell ref="H21:K21"/>
    <mergeCell ref="H22:K22"/>
    <mergeCell ref="H23:K23"/>
    <mergeCell ref="H10:K10"/>
    <mergeCell ref="L10:N10"/>
    <mergeCell ref="D30:D32"/>
    <mergeCell ref="C35:C37"/>
    <mergeCell ref="D35:D37"/>
    <mergeCell ref="H30:K30"/>
    <mergeCell ref="H31:K31"/>
    <mergeCell ref="H35:K35"/>
    <mergeCell ref="H36:K36"/>
    <mergeCell ref="F35:F36"/>
    <mergeCell ref="G30:G31"/>
    <mergeCell ref="G35:G36"/>
    <mergeCell ref="F30:F31"/>
    <mergeCell ref="E35:E37"/>
    <mergeCell ref="E30:E32"/>
    <mergeCell ref="C30:C32"/>
    <mergeCell ref="H32:K32"/>
    <mergeCell ref="H37:K37"/>
    <mergeCell ref="C5:H5"/>
    <mergeCell ref="C7:F8"/>
    <mergeCell ref="E10:G10"/>
    <mergeCell ref="H26:K26"/>
    <mergeCell ref="H27:K27"/>
    <mergeCell ref="H24:K24"/>
    <mergeCell ref="H25:K25"/>
    <mergeCell ref="G23:G25"/>
    <mergeCell ref="G20:G22"/>
    <mergeCell ref="F26:F27"/>
    <mergeCell ref="G26:G27"/>
    <mergeCell ref="D20:D27"/>
    <mergeCell ref="C20:C27"/>
    <mergeCell ref="E20:E27"/>
  </mergeCells>
  <dataValidations disablePrompts="1" xWindow="474" yWindow="752" count="2"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11111111"/>
  <dimension ref="A1:O53"/>
  <sheetViews>
    <sheetView showGridLines="0" workbookViewId="0">
      <selection activeCell="C3" sqref="C3"/>
    </sheetView>
  </sheetViews>
  <sheetFormatPr baseColWidth="10" defaultColWidth="0" defaultRowHeight="12.75" customHeight="1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6" t="str">
        <f>IF(ISBLANK('1'!I7),"",'1'!I7)</f>
        <v/>
      </c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IF(ISBLANK(Offertvergleich!D19),"",Offertvergleich!D19)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Offertvergleich!R19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240" t="str">
        <f>IF(ISBLANK('1'!E20),"",'1'!E20)</f>
        <v/>
      </c>
      <c r="F20" s="146" t="str">
        <f>IF(ISBLANK('1'!F20),"",'1'!F20)</f>
        <v/>
      </c>
      <c r="G20" s="240" t="str">
        <f>IF(ISBLANK('1'!G20),"",'1'!G20)</f>
        <v/>
      </c>
      <c r="H20" s="250" t="str">
        <f>IF(ISBLANK('1'!H20),"",'1'!H20)</f>
        <v>Relevante Arbeitsgattungen z.B. Stahlbetonbauwerke(Brückenbau)</v>
      </c>
      <c r="I20" s="251" t="str">
        <f>IF(ISBLANK('1'!I20),"",'1'!I20)</f>
        <v/>
      </c>
      <c r="J20" s="251" t="str">
        <f>IF(ISBLANK('1'!J20),"",'1'!J20)</f>
        <v/>
      </c>
      <c r="K20" s="252" t="str">
        <f>IF(ISBLANK('1'!K20),"",'1'!K20)</f>
        <v/>
      </c>
      <c r="L20" s="147" t="str">
        <f>IF(ISBLANK('1'!L20),"",'1'!L20)</f>
        <v/>
      </c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41" t="str">
        <f>IF(ISBLANK('1'!E21),"",'1'!E21)</f>
        <v/>
      </c>
      <c r="F21" s="148" t="str">
        <f>IF(ISBLANK('1'!F21),"",'1'!F21)</f>
        <v>Referenz des Anbieters für vergleichbare Projekte</v>
      </c>
      <c r="G21" s="241" t="str">
        <f>IF(ISBLANK('1'!G21),"",'1'!G21)</f>
        <v/>
      </c>
      <c r="H21" s="246" t="str">
        <f>IF(ISBLANK('1'!H21),"",'1'!H21)</f>
        <v>Strassenbau</v>
      </c>
      <c r="I21" s="247" t="str">
        <f>IF(ISBLANK('1'!I21),"",'1'!I21)</f>
        <v/>
      </c>
      <c r="J21" s="247" t="str">
        <f>IF(ISBLANK('1'!J21),"",'1'!J21)</f>
        <v/>
      </c>
      <c r="K21" s="248" t="str">
        <f>IF(ISBLANK('1'!K21),"",'1'!K21)</f>
        <v/>
      </c>
      <c r="L21" s="149" t="str">
        <f>IF(ISBLANK('1'!L21),"",'1'!L21)</f>
        <v/>
      </c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41" t="str">
        <f>IF(ISBLANK('1'!E22),"",'1'!E22)</f>
        <v/>
      </c>
      <c r="F22" s="150" t="str">
        <f>IF(ISBLANK('1'!F22),"",'1'!F22)</f>
        <v/>
      </c>
      <c r="G22" s="242" t="str">
        <f>IF(ISBLANK('1'!G22),"",'1'!G22)</f>
        <v/>
      </c>
      <c r="H22" s="246" t="str">
        <f>IF(ISBLANK('1'!H22),"",'1'!H22)</f>
        <v>Kanalisationsbauwerke</v>
      </c>
      <c r="I22" s="247" t="str">
        <f>IF(ISBLANK('1'!I22),"",'1'!I22)</f>
        <v/>
      </c>
      <c r="J22" s="247" t="str">
        <f>IF(ISBLANK('1'!J22),"",'1'!J22)</f>
        <v/>
      </c>
      <c r="K22" s="248" t="str">
        <f>IF(ISBLANK('1'!K22),"",'1'!K22)</f>
        <v/>
      </c>
      <c r="L22" s="151" t="str">
        <f>IF(ISBLANK('1'!L22),"",'1'!L22)</f>
        <v/>
      </c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41" t="str">
        <f>IF(ISBLANK('1'!E23),"",'1'!E23)</f>
        <v/>
      </c>
      <c r="F23" s="152" t="str">
        <f>IF(ISBLANK('1'!F23),"",'1'!F23)</f>
        <v/>
      </c>
      <c r="G23" s="245" t="str">
        <f>IF(ISBLANK('1'!G23),"",'1'!G23)</f>
        <v/>
      </c>
      <c r="H23" s="246" t="str">
        <f>IF(ISBLANK('1'!H23),"",'1'!H23)</f>
        <v>Bauführer</v>
      </c>
      <c r="I23" s="247" t="str">
        <f>IF(ISBLANK('1'!I23),"",'1'!I23)</f>
        <v/>
      </c>
      <c r="J23" s="247" t="str">
        <f>IF(ISBLANK('1'!J23),"",'1'!J23)</f>
        <v/>
      </c>
      <c r="K23" s="248" t="str">
        <f>IF(ISBLANK('1'!K23),"",'1'!K23)</f>
        <v/>
      </c>
      <c r="L23" s="151" t="str">
        <f>IF(ISBLANK('1'!L23),"",'1'!L23)</f>
        <v/>
      </c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41" t="str">
        <f>IF(ISBLANK('1'!E24),"",'1'!E24)</f>
        <v/>
      </c>
      <c r="F24" s="148" t="str">
        <f>IF(ISBLANK('1'!F24),"",'1'!F24)</f>
        <v>Referenzen Schlüsselpersonal vergleichbare Projekte</v>
      </c>
      <c r="G24" s="241" t="str">
        <f>IF(ISBLANK('1'!G24),"",'1'!G24)</f>
        <v/>
      </c>
      <c r="H24" s="246" t="str">
        <f>IF(ISBLANK('1'!H24),"",'1'!H24)</f>
        <v>Polier</v>
      </c>
      <c r="I24" s="247" t="str">
        <f>IF(ISBLANK('1'!I24),"",'1'!I24)</f>
        <v/>
      </c>
      <c r="J24" s="247" t="str">
        <f>IF(ISBLANK('1'!J24),"",'1'!J24)</f>
        <v/>
      </c>
      <c r="K24" s="248" t="str">
        <f>IF(ISBLANK('1'!K24),"",'1'!K24)</f>
        <v/>
      </c>
      <c r="L24" s="153" t="str">
        <f>IF(ISBLANK('1'!L24),"",'1'!L24)</f>
        <v/>
      </c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41" t="str">
        <f>IF(ISBLANK('1'!E25),"",'1'!E25)</f>
        <v/>
      </c>
      <c r="F25" s="150" t="str">
        <f>IF(ISBLANK('1'!F25),"",'1'!F25)</f>
        <v/>
      </c>
      <c r="G25" s="242" t="str">
        <f>IF(ISBLANK('1'!G25),"",'1'!G25)</f>
        <v/>
      </c>
      <c r="H25" s="246" t="str">
        <f>IF(ISBLANK('1'!H25),"",'1'!H25)</f>
        <v>bei sehr grossen Baustellen auch Baustellenleiter</v>
      </c>
      <c r="I25" s="247" t="str">
        <f>IF(ISBLANK('1'!I25),"",'1'!I25)</f>
        <v/>
      </c>
      <c r="J25" s="247" t="str">
        <f>IF(ISBLANK('1'!J25),"",'1'!J25)</f>
        <v/>
      </c>
      <c r="K25" s="248" t="str">
        <f>IF(ISBLANK('1'!K25),"",'1'!K25)</f>
        <v/>
      </c>
      <c r="L25" s="153" t="str">
        <f>IF(ISBLANK('1'!L25),"",'1'!L25)</f>
        <v/>
      </c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41" t="str">
        <f>IF(ISBLANK('1'!E26),"",'1'!E26)</f>
        <v/>
      </c>
      <c r="F26" s="249" t="str">
        <f>IF(ISBLANK('1'!F26),"",'1'!F26)</f>
        <v>Baustellenbezogene Organisation (Organigramm)</v>
      </c>
      <c r="G26" s="245" t="str">
        <f>IF(ISBLANK('1'!G26),"",'1'!G26)</f>
        <v/>
      </c>
      <c r="H26" s="246" t="str">
        <f>IF(ISBLANK('1'!H26),"",'1'!H26)</f>
        <v xml:space="preserve">Angaben zu Schlüsselfunktionen </v>
      </c>
      <c r="I26" s="247" t="str">
        <f>IF(ISBLANK('1'!I26),"",'1'!I26)</f>
        <v/>
      </c>
      <c r="J26" s="247" t="str">
        <f>IF(ISBLANK('1'!J26),"",'1'!J26)</f>
        <v/>
      </c>
      <c r="K26" s="248" t="str">
        <f>IF(ISBLANK('1'!K26),"",'1'!K26)</f>
        <v/>
      </c>
      <c r="L26" s="153" t="str">
        <f>IF(ISBLANK('1'!L26),"",'1'!L26)</f>
        <v/>
      </c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242" t="str">
        <f>IF(ISBLANK('1'!E27),"",'1'!E27)</f>
        <v/>
      </c>
      <c r="F27" s="244" t="str">
        <f>IF(ISBLANK('1'!F27),"",'1'!F27)</f>
        <v/>
      </c>
      <c r="G27" s="242" t="str">
        <f>IF(ISBLANK('1'!G27),"",'1'!G27)</f>
        <v/>
      </c>
      <c r="H27" s="246" t="str">
        <f>IF(ISBLANK('1'!H27),"",'1'!H27)</f>
        <v>Schnittstellen zu Dritten</v>
      </c>
      <c r="I27" s="247" t="str">
        <f>IF(ISBLANK('1'!I27),"",'1'!I27)</f>
        <v/>
      </c>
      <c r="J27" s="247" t="str">
        <f>IF(ISBLANK('1'!J27),"",'1'!J27)</f>
        <v/>
      </c>
      <c r="K27" s="248" t="str">
        <f>IF(ISBLANK('1'!K27),"",'1'!K27)</f>
        <v/>
      </c>
      <c r="L27" s="153" t="str">
        <f>IF(ISBLANK('1'!L27),"",'1'!L27)</f>
        <v/>
      </c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240" t="str">
        <f>IF(ISBLANK('1'!E30),"",'1'!E30)</f>
        <v/>
      </c>
      <c r="F30" s="243" t="str">
        <f>IF(ISBLANK('1'!F30),"",'1'!F30)</f>
        <v>Auftragsanalyse und Massnahmenplanung</v>
      </c>
      <c r="G30" s="240" t="str">
        <f>IF(ISBLANK('1'!G30),"",'1'!G30)</f>
        <v/>
      </c>
      <c r="H30" s="253" t="str">
        <f>IF(ISBLANK('1'!H30),"",'1'!H30)</f>
        <v>Auftragsanalyse</v>
      </c>
      <c r="I30" s="254" t="str">
        <f>IF(ISBLANK('1'!I30),"",'1'!I30)</f>
        <v/>
      </c>
      <c r="J30" s="254" t="str">
        <f>IF(ISBLANK('1'!J30),"",'1'!J30)</f>
        <v/>
      </c>
      <c r="K30" s="255" t="str">
        <f>IF(ISBLANK('1'!K30),"",'1'!K30)</f>
        <v/>
      </c>
      <c r="L30" s="147" t="str">
        <f>IF(ISBLANK('1'!L30),"",'1'!L30)</f>
        <v/>
      </c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41" t="str">
        <f>IF(ISBLANK('1'!E31),"",'1'!E31)</f>
        <v/>
      </c>
      <c r="F31" s="244" t="str">
        <f>IF(ISBLANK('1'!F31),"",'1'!F31)</f>
        <v/>
      </c>
      <c r="G31" s="242" t="str">
        <f>IF(ISBLANK('1'!G31),"",'1'!G31)</f>
        <v/>
      </c>
      <c r="H31" s="246" t="str">
        <f>IF(ISBLANK('1'!H31),"",'1'!H31)</f>
        <v>Massnahmenplanung mit Zuständigkeiten</v>
      </c>
      <c r="I31" s="247" t="str">
        <f>IF(ISBLANK('1'!I31),"",'1'!I31)</f>
        <v/>
      </c>
      <c r="J31" s="247" t="str">
        <f>IF(ISBLANK('1'!J31),"",'1'!J31)</f>
        <v/>
      </c>
      <c r="K31" s="248" t="str">
        <f>IF(ISBLANK('1'!K31),"",'1'!K31)</f>
        <v/>
      </c>
      <c r="L31" s="151" t="str">
        <f>IF(ISBLANK('1'!L31),"",'1'!L31)</f>
        <v/>
      </c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242" t="str">
        <f>IF(ISBLANK('1'!E32),"",'1'!E32)</f>
        <v/>
      </c>
      <c r="F32" s="154" t="str">
        <f>IF(ISBLANK('1'!F32),"",'1'!F32)</f>
        <v/>
      </c>
      <c r="G32" s="155" t="str">
        <f>IF(ISBLANK('1'!G32),"",'1'!G32)</f>
        <v/>
      </c>
      <c r="H32" s="246" t="str">
        <f>IF(ISBLANK('1'!H32),"",'1'!H32)</f>
        <v/>
      </c>
      <c r="I32" s="211"/>
      <c r="J32" s="211"/>
      <c r="K32" s="212"/>
      <c r="L32" s="151" t="str">
        <f>IF(ISBLANK('1'!L32),"",'1'!L32)</f>
        <v/>
      </c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240" t="str">
        <f>IF(ISBLANK('1'!E35),"",'1'!E35)</f>
        <v/>
      </c>
      <c r="F35" s="243" t="str">
        <f>IF(ISBLANK('1'!F35),"",'1'!F35)</f>
        <v>Bauprogramm des Anbieters</v>
      </c>
      <c r="G35" s="240" t="str">
        <f>IF(ISBLANK('1'!G35),"",'1'!G35)</f>
        <v/>
      </c>
      <c r="H35" s="250" t="str">
        <f>IF(ISBLANK('1'!H35),"",'1'!H35)</f>
        <v>Bauzeit</v>
      </c>
      <c r="I35" s="251" t="str">
        <f>IF(ISBLANK('1'!I35),"",'1'!I35)</f>
        <v/>
      </c>
      <c r="J35" s="251" t="str">
        <f>IF(ISBLANK('1'!J35),"",'1'!J35)</f>
        <v/>
      </c>
      <c r="K35" s="252" t="str">
        <f>IF(ISBLANK('1'!K35),"",'1'!K35)</f>
        <v/>
      </c>
      <c r="L35" s="147" t="str">
        <f>IF(ISBLANK('1'!L35),"",'1'!L35)</f>
        <v/>
      </c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41" t="str">
        <f>IF(ISBLANK('1'!E36),"",'1'!E36)</f>
        <v/>
      </c>
      <c r="F36" s="244" t="str">
        <f>IF(ISBLANK('1'!F36),"",'1'!F36)</f>
        <v/>
      </c>
      <c r="G36" s="242" t="str">
        <f>IF(ISBLANK('1'!G36),"",'1'!G36)</f>
        <v/>
      </c>
      <c r="H36" s="246" t="str">
        <f>IF(ISBLANK('1'!H36),"",'1'!H36)</f>
        <v>Bauvorgang, Abläufe</v>
      </c>
      <c r="I36" s="247" t="str">
        <f>IF(ISBLANK('1'!I36),"",'1'!I36)</f>
        <v/>
      </c>
      <c r="J36" s="247" t="str">
        <f>IF(ISBLANK('1'!J36),"",'1'!J36)</f>
        <v/>
      </c>
      <c r="K36" s="248" t="str">
        <f>IF(ISBLANK('1'!K36),"",'1'!K36)</f>
        <v/>
      </c>
      <c r="L36" s="151" t="str">
        <f>IF(ISBLANK('1'!L36),"",'1'!L36)</f>
        <v/>
      </c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242" t="str">
        <f>IF(ISBLANK('1'!E37),"",'1'!E37)</f>
        <v/>
      </c>
      <c r="F37" s="154" t="str">
        <f>IF(ISBLANK('1'!F37),"",'1'!F37)</f>
        <v>Personaleinsatz</v>
      </c>
      <c r="G37" s="155" t="str">
        <f>IF(ISBLANK('1'!G37),"",'1'!G37)</f>
        <v/>
      </c>
      <c r="H37" s="246" t="str">
        <f>IF(ISBLANK('1'!H37),"",'1'!H37)</f>
        <v/>
      </c>
      <c r="I37" s="211"/>
      <c r="J37" s="211"/>
      <c r="K37" s="212"/>
      <c r="L37" s="151" t="str">
        <f>IF(ISBLANK('1'!L37),"",'1'!L37)</f>
        <v/>
      </c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2" t="str">
        <f>IF(ISBLANK('1'!F41),"",'1'!F41)</f>
        <v/>
      </c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6">
        <f>IF(ISBLANK('1'!G43),"",'1'!G43)</f>
        <v>0</v>
      </c>
      <c r="H43" s="15"/>
      <c r="I43" s="15"/>
      <c r="J43" s="15"/>
      <c r="K43" s="164" t="s">
        <v>78</v>
      </c>
      <c r="L43" s="167">
        <f>'1'!L43</f>
        <v>104</v>
      </c>
      <c r="M43" s="169" t="s">
        <v>77</v>
      </c>
      <c r="N43" s="62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11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mergeCells count="47">
    <mergeCell ref="C35:C37"/>
    <mergeCell ref="D35:D37"/>
    <mergeCell ref="E35:E37"/>
    <mergeCell ref="H35:K35"/>
    <mergeCell ref="H36:K36"/>
    <mergeCell ref="G35:G36"/>
    <mergeCell ref="F35:F36"/>
    <mergeCell ref="C49:G49"/>
    <mergeCell ref="H49:O49"/>
    <mergeCell ref="M40:N40"/>
    <mergeCell ref="C43:F43"/>
    <mergeCell ref="H47:K47"/>
    <mergeCell ref="C40:C41"/>
    <mergeCell ref="D40:D41"/>
    <mergeCell ref="H40:L40"/>
    <mergeCell ref="H41:L41"/>
    <mergeCell ref="M41:N41"/>
    <mergeCell ref="C5:H5"/>
    <mergeCell ref="C7:F8"/>
    <mergeCell ref="E10:G10"/>
    <mergeCell ref="D30:D32"/>
    <mergeCell ref="D20:D27"/>
    <mergeCell ref="C20:C27"/>
    <mergeCell ref="C30:C32"/>
    <mergeCell ref="H20:K20"/>
    <mergeCell ref="H21:K21"/>
    <mergeCell ref="H22:K22"/>
    <mergeCell ref="H23:K23"/>
    <mergeCell ref="H24:K24"/>
    <mergeCell ref="H31:K31"/>
    <mergeCell ref="H25:K25"/>
    <mergeCell ref="H30:K30"/>
    <mergeCell ref="E30:E32"/>
    <mergeCell ref="E20:E27"/>
    <mergeCell ref="G23:G25"/>
    <mergeCell ref="G20:G22"/>
    <mergeCell ref="G26:G27"/>
    <mergeCell ref="F30:F31"/>
    <mergeCell ref="F26:F27"/>
    <mergeCell ref="G30:G31"/>
    <mergeCell ref="H32:K32"/>
    <mergeCell ref="H37:K37"/>
    <mergeCell ref="L10:N10"/>
    <mergeCell ref="H10:K10"/>
    <mergeCell ref="L7:N7"/>
    <mergeCell ref="H26:K26"/>
    <mergeCell ref="H27:K27"/>
  </mergeCells>
  <dataValidations xWindow="474" yWindow="752" count="2"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111111111"/>
  <dimension ref="A1:O53"/>
  <sheetViews>
    <sheetView showGridLines="0" workbookViewId="0">
      <selection activeCell="C3" sqref="C3"/>
    </sheetView>
  </sheetViews>
  <sheetFormatPr baseColWidth="10" defaultColWidth="0" defaultRowHeight="12.75" customHeight="1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6" t="str">
        <f>IF(ISBLANK('1'!I7),"",'1'!I7)</f>
        <v/>
      </c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IF(ISBLANK(Offertvergleich!D20),"",Offertvergleich!D20)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Offertvergleich!R20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240" t="str">
        <f>IF(ISBLANK('1'!E20),"",'1'!E20)</f>
        <v/>
      </c>
      <c r="F20" s="146" t="str">
        <f>IF(ISBLANK('1'!F20),"",'1'!F20)</f>
        <v/>
      </c>
      <c r="G20" s="240" t="str">
        <f>IF(ISBLANK('1'!G20),"",'1'!G20)</f>
        <v/>
      </c>
      <c r="H20" s="250" t="str">
        <f>IF(ISBLANK('1'!H20),"",'1'!H20)</f>
        <v>Relevante Arbeitsgattungen z.B. Stahlbetonbauwerke(Brückenbau)</v>
      </c>
      <c r="I20" s="251" t="str">
        <f>IF(ISBLANK('1'!I20),"",'1'!I20)</f>
        <v/>
      </c>
      <c r="J20" s="251" t="str">
        <f>IF(ISBLANK('1'!J20),"",'1'!J20)</f>
        <v/>
      </c>
      <c r="K20" s="252" t="str">
        <f>IF(ISBLANK('1'!K20),"",'1'!K20)</f>
        <v/>
      </c>
      <c r="L20" s="147" t="str">
        <f>IF(ISBLANK('1'!L20),"",'1'!L20)</f>
        <v/>
      </c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41" t="str">
        <f>IF(ISBLANK('1'!E21),"",'1'!E21)</f>
        <v/>
      </c>
      <c r="F21" s="148" t="str">
        <f>IF(ISBLANK('1'!F21),"",'1'!F21)</f>
        <v>Referenz des Anbieters für vergleichbare Projekte</v>
      </c>
      <c r="G21" s="241" t="str">
        <f>IF(ISBLANK('1'!G21),"",'1'!G21)</f>
        <v/>
      </c>
      <c r="H21" s="246" t="str">
        <f>IF(ISBLANK('1'!H21),"",'1'!H21)</f>
        <v>Strassenbau</v>
      </c>
      <c r="I21" s="247" t="str">
        <f>IF(ISBLANK('1'!I21),"",'1'!I21)</f>
        <v/>
      </c>
      <c r="J21" s="247" t="str">
        <f>IF(ISBLANK('1'!J21),"",'1'!J21)</f>
        <v/>
      </c>
      <c r="K21" s="248" t="str">
        <f>IF(ISBLANK('1'!K21),"",'1'!K21)</f>
        <v/>
      </c>
      <c r="L21" s="149" t="str">
        <f>IF(ISBLANK('1'!L21),"",'1'!L21)</f>
        <v/>
      </c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41" t="str">
        <f>IF(ISBLANK('1'!E22),"",'1'!E22)</f>
        <v/>
      </c>
      <c r="F22" s="150" t="str">
        <f>IF(ISBLANK('1'!F22),"",'1'!F22)</f>
        <v/>
      </c>
      <c r="G22" s="242" t="str">
        <f>IF(ISBLANK('1'!G22),"",'1'!G22)</f>
        <v/>
      </c>
      <c r="H22" s="246" t="str">
        <f>IF(ISBLANK('1'!H22),"",'1'!H22)</f>
        <v>Kanalisationsbauwerke</v>
      </c>
      <c r="I22" s="247" t="str">
        <f>IF(ISBLANK('1'!I22),"",'1'!I22)</f>
        <v/>
      </c>
      <c r="J22" s="247" t="str">
        <f>IF(ISBLANK('1'!J22),"",'1'!J22)</f>
        <v/>
      </c>
      <c r="K22" s="248" t="str">
        <f>IF(ISBLANK('1'!K22),"",'1'!K22)</f>
        <v/>
      </c>
      <c r="L22" s="151" t="str">
        <f>IF(ISBLANK('1'!L22),"",'1'!L22)</f>
        <v/>
      </c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41" t="str">
        <f>IF(ISBLANK('1'!E23),"",'1'!E23)</f>
        <v/>
      </c>
      <c r="F23" s="152" t="str">
        <f>IF(ISBLANK('1'!F23),"",'1'!F23)</f>
        <v/>
      </c>
      <c r="G23" s="245" t="str">
        <f>IF(ISBLANK('1'!G23),"",'1'!G23)</f>
        <v/>
      </c>
      <c r="H23" s="246" t="str">
        <f>IF(ISBLANK('1'!H23),"",'1'!H23)</f>
        <v>Bauführer</v>
      </c>
      <c r="I23" s="247" t="str">
        <f>IF(ISBLANK('1'!I23),"",'1'!I23)</f>
        <v/>
      </c>
      <c r="J23" s="247" t="str">
        <f>IF(ISBLANK('1'!J23),"",'1'!J23)</f>
        <v/>
      </c>
      <c r="K23" s="248" t="str">
        <f>IF(ISBLANK('1'!K23),"",'1'!K23)</f>
        <v/>
      </c>
      <c r="L23" s="151" t="str">
        <f>IF(ISBLANK('1'!L23),"",'1'!L23)</f>
        <v/>
      </c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41" t="str">
        <f>IF(ISBLANK('1'!E24),"",'1'!E24)</f>
        <v/>
      </c>
      <c r="F24" s="148" t="str">
        <f>IF(ISBLANK('1'!F24),"",'1'!F24)</f>
        <v>Referenzen Schlüsselpersonal vergleichbare Projekte</v>
      </c>
      <c r="G24" s="241" t="str">
        <f>IF(ISBLANK('1'!G24),"",'1'!G24)</f>
        <v/>
      </c>
      <c r="H24" s="246" t="str">
        <f>IF(ISBLANK('1'!H24),"",'1'!H24)</f>
        <v>Polier</v>
      </c>
      <c r="I24" s="247" t="str">
        <f>IF(ISBLANK('1'!I24),"",'1'!I24)</f>
        <v/>
      </c>
      <c r="J24" s="247" t="str">
        <f>IF(ISBLANK('1'!J24),"",'1'!J24)</f>
        <v/>
      </c>
      <c r="K24" s="248" t="str">
        <f>IF(ISBLANK('1'!K24),"",'1'!K24)</f>
        <v/>
      </c>
      <c r="L24" s="153" t="str">
        <f>IF(ISBLANK('1'!L24),"",'1'!L24)</f>
        <v/>
      </c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41" t="str">
        <f>IF(ISBLANK('1'!E25),"",'1'!E25)</f>
        <v/>
      </c>
      <c r="F25" s="150" t="str">
        <f>IF(ISBLANK('1'!F25),"",'1'!F25)</f>
        <v/>
      </c>
      <c r="G25" s="242" t="str">
        <f>IF(ISBLANK('1'!G25),"",'1'!G25)</f>
        <v/>
      </c>
      <c r="H25" s="246" t="str">
        <f>IF(ISBLANK('1'!H25),"",'1'!H25)</f>
        <v>bei sehr grossen Baustellen auch Baustellenleiter</v>
      </c>
      <c r="I25" s="247" t="str">
        <f>IF(ISBLANK('1'!I25),"",'1'!I25)</f>
        <v/>
      </c>
      <c r="J25" s="247" t="str">
        <f>IF(ISBLANK('1'!J25),"",'1'!J25)</f>
        <v/>
      </c>
      <c r="K25" s="248" t="str">
        <f>IF(ISBLANK('1'!K25),"",'1'!K25)</f>
        <v/>
      </c>
      <c r="L25" s="153" t="str">
        <f>IF(ISBLANK('1'!L25),"",'1'!L25)</f>
        <v/>
      </c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41" t="str">
        <f>IF(ISBLANK('1'!E26),"",'1'!E26)</f>
        <v/>
      </c>
      <c r="F26" s="249" t="str">
        <f>IF(ISBLANK('1'!F26),"",'1'!F26)</f>
        <v>Baustellenbezogene Organisation (Organigramm)</v>
      </c>
      <c r="G26" s="245" t="str">
        <f>IF(ISBLANK('1'!G26),"",'1'!G26)</f>
        <v/>
      </c>
      <c r="H26" s="246" t="str">
        <f>IF(ISBLANK('1'!H26),"",'1'!H26)</f>
        <v xml:space="preserve">Angaben zu Schlüsselfunktionen </v>
      </c>
      <c r="I26" s="247" t="str">
        <f>IF(ISBLANK('1'!I26),"",'1'!I26)</f>
        <v/>
      </c>
      <c r="J26" s="247" t="str">
        <f>IF(ISBLANK('1'!J26),"",'1'!J26)</f>
        <v/>
      </c>
      <c r="K26" s="248" t="str">
        <f>IF(ISBLANK('1'!K26),"",'1'!K26)</f>
        <v/>
      </c>
      <c r="L26" s="153" t="str">
        <f>IF(ISBLANK('1'!L26),"",'1'!L26)</f>
        <v/>
      </c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242" t="str">
        <f>IF(ISBLANK('1'!E27),"",'1'!E27)</f>
        <v/>
      </c>
      <c r="F27" s="244" t="str">
        <f>IF(ISBLANK('1'!F27),"",'1'!F27)</f>
        <v/>
      </c>
      <c r="G27" s="242" t="str">
        <f>IF(ISBLANK('1'!G27),"",'1'!G27)</f>
        <v/>
      </c>
      <c r="H27" s="246" t="str">
        <f>IF(ISBLANK('1'!H27),"",'1'!H27)</f>
        <v>Schnittstellen zu Dritten</v>
      </c>
      <c r="I27" s="247" t="str">
        <f>IF(ISBLANK('1'!I27),"",'1'!I27)</f>
        <v/>
      </c>
      <c r="J27" s="247" t="str">
        <f>IF(ISBLANK('1'!J27),"",'1'!J27)</f>
        <v/>
      </c>
      <c r="K27" s="248" t="str">
        <f>IF(ISBLANK('1'!K27),"",'1'!K27)</f>
        <v/>
      </c>
      <c r="L27" s="153" t="str">
        <f>IF(ISBLANK('1'!L27),"",'1'!L27)</f>
        <v/>
      </c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240" t="str">
        <f>IF(ISBLANK('1'!E30),"",'1'!E30)</f>
        <v/>
      </c>
      <c r="F30" s="243" t="str">
        <f>IF(ISBLANK('1'!F30),"",'1'!F30)</f>
        <v>Auftragsanalyse und Massnahmenplanung</v>
      </c>
      <c r="G30" s="240" t="str">
        <f>IF(ISBLANK('1'!G30),"",'1'!G30)</f>
        <v/>
      </c>
      <c r="H30" s="253" t="str">
        <f>IF(ISBLANK('1'!H30),"",'1'!H30)</f>
        <v>Auftragsanalyse</v>
      </c>
      <c r="I30" s="254" t="str">
        <f>IF(ISBLANK('1'!I30),"",'1'!I30)</f>
        <v/>
      </c>
      <c r="J30" s="254" t="str">
        <f>IF(ISBLANK('1'!J30),"",'1'!J30)</f>
        <v/>
      </c>
      <c r="K30" s="255" t="str">
        <f>IF(ISBLANK('1'!K30),"",'1'!K30)</f>
        <v/>
      </c>
      <c r="L30" s="147" t="str">
        <f>IF(ISBLANK('1'!L30),"",'1'!L30)</f>
        <v/>
      </c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41" t="str">
        <f>IF(ISBLANK('1'!E31),"",'1'!E31)</f>
        <v/>
      </c>
      <c r="F31" s="244" t="str">
        <f>IF(ISBLANK('1'!F31),"",'1'!F31)</f>
        <v/>
      </c>
      <c r="G31" s="242" t="str">
        <f>IF(ISBLANK('1'!G31),"",'1'!G31)</f>
        <v/>
      </c>
      <c r="H31" s="246" t="str">
        <f>IF(ISBLANK('1'!H31),"",'1'!H31)</f>
        <v>Massnahmenplanung mit Zuständigkeiten</v>
      </c>
      <c r="I31" s="247" t="str">
        <f>IF(ISBLANK('1'!I31),"",'1'!I31)</f>
        <v/>
      </c>
      <c r="J31" s="247" t="str">
        <f>IF(ISBLANK('1'!J31),"",'1'!J31)</f>
        <v/>
      </c>
      <c r="K31" s="248" t="str">
        <f>IF(ISBLANK('1'!K31),"",'1'!K31)</f>
        <v/>
      </c>
      <c r="L31" s="151" t="str">
        <f>IF(ISBLANK('1'!L31),"",'1'!L31)</f>
        <v/>
      </c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242" t="str">
        <f>IF(ISBLANK('1'!E32),"",'1'!E32)</f>
        <v/>
      </c>
      <c r="F32" s="154" t="str">
        <f>IF(ISBLANK('1'!F32),"",'1'!F32)</f>
        <v/>
      </c>
      <c r="G32" s="155" t="str">
        <f>IF(ISBLANK('1'!G32),"",'1'!G32)</f>
        <v/>
      </c>
      <c r="H32" s="246" t="str">
        <f>IF(ISBLANK('1'!H32),"",'1'!H32)</f>
        <v/>
      </c>
      <c r="I32" s="211"/>
      <c r="J32" s="211"/>
      <c r="K32" s="212"/>
      <c r="L32" s="151" t="str">
        <f>IF(ISBLANK('1'!L32),"",'1'!L32)</f>
        <v/>
      </c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240" t="str">
        <f>IF(ISBLANK('1'!E35),"",'1'!E35)</f>
        <v/>
      </c>
      <c r="F35" s="243" t="str">
        <f>IF(ISBLANK('1'!F35),"",'1'!F35)</f>
        <v>Bauprogramm des Anbieters</v>
      </c>
      <c r="G35" s="240" t="str">
        <f>IF(ISBLANK('1'!G35),"",'1'!G35)</f>
        <v/>
      </c>
      <c r="H35" s="250" t="str">
        <f>IF(ISBLANK('1'!H35),"",'1'!H35)</f>
        <v>Bauzeit</v>
      </c>
      <c r="I35" s="251" t="str">
        <f>IF(ISBLANK('1'!I35),"",'1'!I35)</f>
        <v/>
      </c>
      <c r="J35" s="251" t="str">
        <f>IF(ISBLANK('1'!J35),"",'1'!J35)</f>
        <v/>
      </c>
      <c r="K35" s="252" t="str">
        <f>IF(ISBLANK('1'!K35),"",'1'!K35)</f>
        <v/>
      </c>
      <c r="L35" s="147" t="str">
        <f>IF(ISBLANK('1'!L35),"",'1'!L35)</f>
        <v/>
      </c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41" t="str">
        <f>IF(ISBLANK('1'!E36),"",'1'!E36)</f>
        <v/>
      </c>
      <c r="F36" s="244" t="str">
        <f>IF(ISBLANK('1'!F36),"",'1'!F36)</f>
        <v/>
      </c>
      <c r="G36" s="242" t="str">
        <f>IF(ISBLANK('1'!G36),"",'1'!G36)</f>
        <v/>
      </c>
      <c r="H36" s="246" t="str">
        <f>IF(ISBLANK('1'!H36),"",'1'!H36)</f>
        <v>Bauvorgang, Abläufe</v>
      </c>
      <c r="I36" s="247" t="str">
        <f>IF(ISBLANK('1'!I36),"",'1'!I36)</f>
        <v/>
      </c>
      <c r="J36" s="247" t="str">
        <f>IF(ISBLANK('1'!J36),"",'1'!J36)</f>
        <v/>
      </c>
      <c r="K36" s="248" t="str">
        <f>IF(ISBLANK('1'!K36),"",'1'!K36)</f>
        <v/>
      </c>
      <c r="L36" s="151" t="str">
        <f>IF(ISBLANK('1'!L36),"",'1'!L36)</f>
        <v/>
      </c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242" t="str">
        <f>IF(ISBLANK('1'!E37),"",'1'!E37)</f>
        <v/>
      </c>
      <c r="F37" s="154" t="str">
        <f>IF(ISBLANK('1'!F37),"",'1'!F37)</f>
        <v>Personaleinsatz</v>
      </c>
      <c r="G37" s="155" t="str">
        <f>IF(ISBLANK('1'!G37),"",'1'!G37)</f>
        <v/>
      </c>
      <c r="H37" s="246" t="str">
        <f>IF(ISBLANK('1'!H37),"",'1'!H37)</f>
        <v/>
      </c>
      <c r="I37" s="211"/>
      <c r="J37" s="211"/>
      <c r="K37" s="212"/>
      <c r="L37" s="151" t="str">
        <f>IF(ISBLANK('1'!L37),"",'1'!L37)</f>
        <v/>
      </c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2" t="str">
        <f>IF(ISBLANK('1'!F41),"",'1'!F41)</f>
        <v/>
      </c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6">
        <f>IF(ISBLANK('1'!G43),"",'1'!G43)</f>
        <v>0</v>
      </c>
      <c r="H43" s="15"/>
      <c r="I43" s="15"/>
      <c r="J43" s="15"/>
      <c r="K43" s="164" t="s">
        <v>78</v>
      </c>
      <c r="L43" s="167">
        <f>'1'!L43</f>
        <v>104</v>
      </c>
      <c r="M43" s="169" t="s">
        <v>77</v>
      </c>
      <c r="N43" s="62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12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mergeCells count="47">
    <mergeCell ref="M40:N40"/>
    <mergeCell ref="C43:F43"/>
    <mergeCell ref="H47:K47"/>
    <mergeCell ref="C49:G49"/>
    <mergeCell ref="H49:O49"/>
    <mergeCell ref="C40:C41"/>
    <mergeCell ref="D40:D41"/>
    <mergeCell ref="H40:L40"/>
    <mergeCell ref="H41:L41"/>
    <mergeCell ref="M41:N41"/>
    <mergeCell ref="L7:N7"/>
    <mergeCell ref="H20:K20"/>
    <mergeCell ref="H21:K21"/>
    <mergeCell ref="H22:K22"/>
    <mergeCell ref="H23:K23"/>
    <mergeCell ref="H10:K10"/>
    <mergeCell ref="L10:N10"/>
    <mergeCell ref="D30:D32"/>
    <mergeCell ref="C35:C37"/>
    <mergeCell ref="D35:D37"/>
    <mergeCell ref="H30:K30"/>
    <mergeCell ref="H31:K31"/>
    <mergeCell ref="H35:K35"/>
    <mergeCell ref="H36:K36"/>
    <mergeCell ref="F35:F36"/>
    <mergeCell ref="G30:G31"/>
    <mergeCell ref="G35:G36"/>
    <mergeCell ref="F30:F31"/>
    <mergeCell ref="E35:E37"/>
    <mergeCell ref="E30:E32"/>
    <mergeCell ref="C30:C32"/>
    <mergeCell ref="H32:K32"/>
    <mergeCell ref="H37:K37"/>
    <mergeCell ref="C5:H5"/>
    <mergeCell ref="C7:F8"/>
    <mergeCell ref="E10:G10"/>
    <mergeCell ref="H26:K26"/>
    <mergeCell ref="H27:K27"/>
    <mergeCell ref="H24:K24"/>
    <mergeCell ref="H25:K25"/>
    <mergeCell ref="G23:G25"/>
    <mergeCell ref="G20:G22"/>
    <mergeCell ref="F26:F27"/>
    <mergeCell ref="G26:G27"/>
    <mergeCell ref="D20:D27"/>
    <mergeCell ref="C20:C27"/>
    <mergeCell ref="E20:E27"/>
  </mergeCells>
  <dataValidations disablePrompts="1" xWindow="474" yWindow="752" count="2"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1111111111"/>
  <dimension ref="A1:O53"/>
  <sheetViews>
    <sheetView showGridLines="0" workbookViewId="0">
      <selection activeCell="C3" sqref="C3"/>
    </sheetView>
  </sheetViews>
  <sheetFormatPr baseColWidth="10" defaultColWidth="0" defaultRowHeight="12.75" customHeight="1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6" t="str">
        <f>IF(ISBLANK('1'!I7),"",'1'!I7)</f>
        <v/>
      </c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IF(ISBLANK(Offertvergleich!D21),"",Offertvergleich!D21)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Offertvergleich!R21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240" t="str">
        <f>IF(ISBLANK('1'!E20),"",'1'!E20)</f>
        <v/>
      </c>
      <c r="F20" s="146" t="str">
        <f>IF(ISBLANK('1'!F20),"",'1'!F20)</f>
        <v/>
      </c>
      <c r="G20" s="240" t="str">
        <f>IF(ISBLANK('1'!G20),"",'1'!G20)</f>
        <v/>
      </c>
      <c r="H20" s="250" t="str">
        <f>IF(ISBLANK('1'!H20),"",'1'!H20)</f>
        <v>Relevante Arbeitsgattungen z.B. Stahlbetonbauwerke(Brückenbau)</v>
      </c>
      <c r="I20" s="251" t="str">
        <f>IF(ISBLANK('1'!I20),"",'1'!I20)</f>
        <v/>
      </c>
      <c r="J20" s="251" t="str">
        <f>IF(ISBLANK('1'!J20),"",'1'!J20)</f>
        <v/>
      </c>
      <c r="K20" s="252" t="str">
        <f>IF(ISBLANK('1'!K20),"",'1'!K20)</f>
        <v/>
      </c>
      <c r="L20" s="147" t="str">
        <f>IF(ISBLANK('1'!L20),"",'1'!L20)</f>
        <v/>
      </c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41" t="str">
        <f>IF(ISBLANK('1'!E21),"",'1'!E21)</f>
        <v/>
      </c>
      <c r="F21" s="148" t="str">
        <f>IF(ISBLANK('1'!F21),"",'1'!F21)</f>
        <v>Referenz des Anbieters für vergleichbare Projekte</v>
      </c>
      <c r="G21" s="241" t="str">
        <f>IF(ISBLANK('1'!G21),"",'1'!G21)</f>
        <v/>
      </c>
      <c r="H21" s="246" t="str">
        <f>IF(ISBLANK('1'!H21),"",'1'!H21)</f>
        <v>Strassenbau</v>
      </c>
      <c r="I21" s="247" t="str">
        <f>IF(ISBLANK('1'!I21),"",'1'!I21)</f>
        <v/>
      </c>
      <c r="J21" s="247" t="str">
        <f>IF(ISBLANK('1'!J21),"",'1'!J21)</f>
        <v/>
      </c>
      <c r="K21" s="248" t="str">
        <f>IF(ISBLANK('1'!K21),"",'1'!K21)</f>
        <v/>
      </c>
      <c r="L21" s="149" t="str">
        <f>IF(ISBLANK('1'!L21),"",'1'!L21)</f>
        <v/>
      </c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41" t="str">
        <f>IF(ISBLANK('1'!E22),"",'1'!E22)</f>
        <v/>
      </c>
      <c r="F22" s="150" t="str">
        <f>IF(ISBLANK('1'!F22),"",'1'!F22)</f>
        <v/>
      </c>
      <c r="G22" s="242" t="str">
        <f>IF(ISBLANK('1'!G22),"",'1'!G22)</f>
        <v/>
      </c>
      <c r="H22" s="246" t="str">
        <f>IF(ISBLANK('1'!H22),"",'1'!H22)</f>
        <v>Kanalisationsbauwerke</v>
      </c>
      <c r="I22" s="247" t="str">
        <f>IF(ISBLANK('1'!I22),"",'1'!I22)</f>
        <v/>
      </c>
      <c r="J22" s="247" t="str">
        <f>IF(ISBLANK('1'!J22),"",'1'!J22)</f>
        <v/>
      </c>
      <c r="K22" s="248" t="str">
        <f>IF(ISBLANK('1'!K22),"",'1'!K22)</f>
        <v/>
      </c>
      <c r="L22" s="151" t="str">
        <f>IF(ISBLANK('1'!L22),"",'1'!L22)</f>
        <v/>
      </c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41" t="str">
        <f>IF(ISBLANK('1'!E23),"",'1'!E23)</f>
        <v/>
      </c>
      <c r="F23" s="152" t="str">
        <f>IF(ISBLANK('1'!F23),"",'1'!F23)</f>
        <v/>
      </c>
      <c r="G23" s="245" t="str">
        <f>IF(ISBLANK('1'!G23),"",'1'!G23)</f>
        <v/>
      </c>
      <c r="H23" s="246" t="str">
        <f>IF(ISBLANK('1'!H23),"",'1'!H23)</f>
        <v>Bauführer</v>
      </c>
      <c r="I23" s="247" t="str">
        <f>IF(ISBLANK('1'!I23),"",'1'!I23)</f>
        <v/>
      </c>
      <c r="J23" s="247" t="str">
        <f>IF(ISBLANK('1'!J23),"",'1'!J23)</f>
        <v/>
      </c>
      <c r="K23" s="248" t="str">
        <f>IF(ISBLANK('1'!K23),"",'1'!K23)</f>
        <v/>
      </c>
      <c r="L23" s="151" t="str">
        <f>IF(ISBLANK('1'!L23),"",'1'!L23)</f>
        <v/>
      </c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41" t="str">
        <f>IF(ISBLANK('1'!E24),"",'1'!E24)</f>
        <v/>
      </c>
      <c r="F24" s="148" t="str">
        <f>IF(ISBLANK('1'!F24),"",'1'!F24)</f>
        <v>Referenzen Schlüsselpersonal vergleichbare Projekte</v>
      </c>
      <c r="G24" s="241" t="str">
        <f>IF(ISBLANK('1'!G24),"",'1'!G24)</f>
        <v/>
      </c>
      <c r="H24" s="246" t="str">
        <f>IF(ISBLANK('1'!H24),"",'1'!H24)</f>
        <v>Polier</v>
      </c>
      <c r="I24" s="247" t="str">
        <f>IF(ISBLANK('1'!I24),"",'1'!I24)</f>
        <v/>
      </c>
      <c r="J24" s="247" t="str">
        <f>IF(ISBLANK('1'!J24),"",'1'!J24)</f>
        <v/>
      </c>
      <c r="K24" s="248" t="str">
        <f>IF(ISBLANK('1'!K24),"",'1'!K24)</f>
        <v/>
      </c>
      <c r="L24" s="153" t="str">
        <f>IF(ISBLANK('1'!L24),"",'1'!L24)</f>
        <v/>
      </c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41" t="str">
        <f>IF(ISBLANK('1'!E25),"",'1'!E25)</f>
        <v/>
      </c>
      <c r="F25" s="150" t="str">
        <f>IF(ISBLANK('1'!F25),"",'1'!F25)</f>
        <v/>
      </c>
      <c r="G25" s="242" t="str">
        <f>IF(ISBLANK('1'!G25),"",'1'!G25)</f>
        <v/>
      </c>
      <c r="H25" s="246" t="str">
        <f>IF(ISBLANK('1'!H25),"",'1'!H25)</f>
        <v>bei sehr grossen Baustellen auch Baustellenleiter</v>
      </c>
      <c r="I25" s="247" t="str">
        <f>IF(ISBLANK('1'!I25),"",'1'!I25)</f>
        <v/>
      </c>
      <c r="J25" s="247" t="str">
        <f>IF(ISBLANK('1'!J25),"",'1'!J25)</f>
        <v/>
      </c>
      <c r="K25" s="248" t="str">
        <f>IF(ISBLANK('1'!K25),"",'1'!K25)</f>
        <v/>
      </c>
      <c r="L25" s="153" t="str">
        <f>IF(ISBLANK('1'!L25),"",'1'!L25)</f>
        <v/>
      </c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41" t="str">
        <f>IF(ISBLANK('1'!E26),"",'1'!E26)</f>
        <v/>
      </c>
      <c r="F26" s="249" t="str">
        <f>IF(ISBLANK('1'!F26),"",'1'!F26)</f>
        <v>Baustellenbezogene Organisation (Organigramm)</v>
      </c>
      <c r="G26" s="245" t="str">
        <f>IF(ISBLANK('1'!G26),"",'1'!G26)</f>
        <v/>
      </c>
      <c r="H26" s="246" t="str">
        <f>IF(ISBLANK('1'!H26),"",'1'!H26)</f>
        <v xml:space="preserve">Angaben zu Schlüsselfunktionen </v>
      </c>
      <c r="I26" s="247" t="str">
        <f>IF(ISBLANK('1'!I26),"",'1'!I26)</f>
        <v/>
      </c>
      <c r="J26" s="247" t="str">
        <f>IF(ISBLANK('1'!J26),"",'1'!J26)</f>
        <v/>
      </c>
      <c r="K26" s="248" t="str">
        <f>IF(ISBLANK('1'!K26),"",'1'!K26)</f>
        <v/>
      </c>
      <c r="L26" s="153" t="str">
        <f>IF(ISBLANK('1'!L26),"",'1'!L26)</f>
        <v/>
      </c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242" t="str">
        <f>IF(ISBLANK('1'!E27),"",'1'!E27)</f>
        <v/>
      </c>
      <c r="F27" s="244" t="str">
        <f>IF(ISBLANK('1'!F27),"",'1'!F27)</f>
        <v/>
      </c>
      <c r="G27" s="242" t="str">
        <f>IF(ISBLANK('1'!G27),"",'1'!G27)</f>
        <v/>
      </c>
      <c r="H27" s="246" t="str">
        <f>IF(ISBLANK('1'!H27),"",'1'!H27)</f>
        <v>Schnittstellen zu Dritten</v>
      </c>
      <c r="I27" s="247" t="str">
        <f>IF(ISBLANK('1'!I27),"",'1'!I27)</f>
        <v/>
      </c>
      <c r="J27" s="247" t="str">
        <f>IF(ISBLANK('1'!J27),"",'1'!J27)</f>
        <v/>
      </c>
      <c r="K27" s="248" t="str">
        <f>IF(ISBLANK('1'!K27),"",'1'!K27)</f>
        <v/>
      </c>
      <c r="L27" s="153" t="str">
        <f>IF(ISBLANK('1'!L27),"",'1'!L27)</f>
        <v/>
      </c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240" t="str">
        <f>IF(ISBLANK('1'!E30),"",'1'!E30)</f>
        <v/>
      </c>
      <c r="F30" s="243" t="str">
        <f>IF(ISBLANK('1'!F30),"",'1'!F30)</f>
        <v>Auftragsanalyse und Massnahmenplanung</v>
      </c>
      <c r="G30" s="240" t="str">
        <f>IF(ISBLANK('1'!G30),"",'1'!G30)</f>
        <v/>
      </c>
      <c r="H30" s="253" t="str">
        <f>IF(ISBLANK('1'!H30),"",'1'!H30)</f>
        <v>Auftragsanalyse</v>
      </c>
      <c r="I30" s="254" t="str">
        <f>IF(ISBLANK('1'!I30),"",'1'!I30)</f>
        <v/>
      </c>
      <c r="J30" s="254" t="str">
        <f>IF(ISBLANK('1'!J30),"",'1'!J30)</f>
        <v/>
      </c>
      <c r="K30" s="255" t="str">
        <f>IF(ISBLANK('1'!K30),"",'1'!K30)</f>
        <v/>
      </c>
      <c r="L30" s="147" t="str">
        <f>IF(ISBLANK('1'!L30),"",'1'!L30)</f>
        <v/>
      </c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41" t="str">
        <f>IF(ISBLANK('1'!E31),"",'1'!E31)</f>
        <v/>
      </c>
      <c r="F31" s="244" t="str">
        <f>IF(ISBLANK('1'!F31),"",'1'!F31)</f>
        <v/>
      </c>
      <c r="G31" s="242" t="str">
        <f>IF(ISBLANK('1'!G31),"",'1'!G31)</f>
        <v/>
      </c>
      <c r="H31" s="246" t="str">
        <f>IF(ISBLANK('1'!H31),"",'1'!H31)</f>
        <v>Massnahmenplanung mit Zuständigkeiten</v>
      </c>
      <c r="I31" s="247" t="str">
        <f>IF(ISBLANK('1'!I31),"",'1'!I31)</f>
        <v/>
      </c>
      <c r="J31" s="247" t="str">
        <f>IF(ISBLANK('1'!J31),"",'1'!J31)</f>
        <v/>
      </c>
      <c r="K31" s="248" t="str">
        <f>IF(ISBLANK('1'!K31),"",'1'!K31)</f>
        <v/>
      </c>
      <c r="L31" s="151" t="str">
        <f>IF(ISBLANK('1'!L31),"",'1'!L31)</f>
        <v/>
      </c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242" t="str">
        <f>IF(ISBLANK('1'!E32),"",'1'!E32)</f>
        <v/>
      </c>
      <c r="F32" s="154" t="str">
        <f>IF(ISBLANK('1'!F32),"",'1'!F32)</f>
        <v/>
      </c>
      <c r="G32" s="155" t="str">
        <f>IF(ISBLANK('1'!G32),"",'1'!G32)</f>
        <v/>
      </c>
      <c r="H32" s="246" t="str">
        <f>IF(ISBLANK('1'!H32),"",'1'!H32)</f>
        <v/>
      </c>
      <c r="I32" s="211"/>
      <c r="J32" s="211"/>
      <c r="K32" s="212"/>
      <c r="L32" s="151" t="str">
        <f>IF(ISBLANK('1'!L32),"",'1'!L32)</f>
        <v/>
      </c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240" t="str">
        <f>IF(ISBLANK('1'!E35),"",'1'!E35)</f>
        <v/>
      </c>
      <c r="F35" s="243" t="str">
        <f>IF(ISBLANK('1'!F35),"",'1'!F35)</f>
        <v>Bauprogramm des Anbieters</v>
      </c>
      <c r="G35" s="240" t="str">
        <f>IF(ISBLANK('1'!G35),"",'1'!G35)</f>
        <v/>
      </c>
      <c r="H35" s="250" t="str">
        <f>IF(ISBLANK('1'!H35),"",'1'!H35)</f>
        <v>Bauzeit</v>
      </c>
      <c r="I35" s="251" t="str">
        <f>IF(ISBLANK('1'!I35),"",'1'!I35)</f>
        <v/>
      </c>
      <c r="J35" s="251" t="str">
        <f>IF(ISBLANK('1'!J35),"",'1'!J35)</f>
        <v/>
      </c>
      <c r="K35" s="252" t="str">
        <f>IF(ISBLANK('1'!K35),"",'1'!K35)</f>
        <v/>
      </c>
      <c r="L35" s="147" t="str">
        <f>IF(ISBLANK('1'!L35),"",'1'!L35)</f>
        <v/>
      </c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41" t="str">
        <f>IF(ISBLANK('1'!E36),"",'1'!E36)</f>
        <v/>
      </c>
      <c r="F36" s="244" t="str">
        <f>IF(ISBLANK('1'!F36),"",'1'!F36)</f>
        <v/>
      </c>
      <c r="G36" s="242" t="str">
        <f>IF(ISBLANK('1'!G36),"",'1'!G36)</f>
        <v/>
      </c>
      <c r="H36" s="246" t="str">
        <f>IF(ISBLANK('1'!H36),"",'1'!H36)</f>
        <v>Bauvorgang, Abläufe</v>
      </c>
      <c r="I36" s="247" t="str">
        <f>IF(ISBLANK('1'!I36),"",'1'!I36)</f>
        <v/>
      </c>
      <c r="J36" s="247" t="str">
        <f>IF(ISBLANK('1'!J36),"",'1'!J36)</f>
        <v/>
      </c>
      <c r="K36" s="248" t="str">
        <f>IF(ISBLANK('1'!K36),"",'1'!K36)</f>
        <v/>
      </c>
      <c r="L36" s="151" t="str">
        <f>IF(ISBLANK('1'!L36),"",'1'!L36)</f>
        <v/>
      </c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242" t="str">
        <f>IF(ISBLANK('1'!E37),"",'1'!E37)</f>
        <v/>
      </c>
      <c r="F37" s="154" t="str">
        <f>IF(ISBLANK('1'!F37),"",'1'!F37)</f>
        <v>Personaleinsatz</v>
      </c>
      <c r="G37" s="155" t="str">
        <f>IF(ISBLANK('1'!G37),"",'1'!G37)</f>
        <v/>
      </c>
      <c r="H37" s="246" t="str">
        <f>IF(ISBLANK('1'!H37),"",'1'!H37)</f>
        <v/>
      </c>
      <c r="I37" s="211"/>
      <c r="J37" s="211"/>
      <c r="K37" s="212"/>
      <c r="L37" s="151" t="str">
        <f>IF(ISBLANK('1'!L37),"",'1'!L37)</f>
        <v/>
      </c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2" t="str">
        <f>IF(ISBLANK('1'!F41),"",'1'!F41)</f>
        <v/>
      </c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6">
        <f>IF(ISBLANK('1'!G43),"",'1'!G43)</f>
        <v>0</v>
      </c>
      <c r="H43" s="15"/>
      <c r="I43" s="15"/>
      <c r="J43" s="15"/>
      <c r="K43" s="164" t="s">
        <v>78</v>
      </c>
      <c r="L43" s="167">
        <f>'1'!L43</f>
        <v>104</v>
      </c>
      <c r="M43" s="169" t="s">
        <v>77</v>
      </c>
      <c r="N43" s="62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13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mergeCells count="47">
    <mergeCell ref="C35:C37"/>
    <mergeCell ref="D35:D37"/>
    <mergeCell ref="E35:E37"/>
    <mergeCell ref="H35:K35"/>
    <mergeCell ref="H36:K36"/>
    <mergeCell ref="G35:G36"/>
    <mergeCell ref="F35:F36"/>
    <mergeCell ref="C49:G49"/>
    <mergeCell ref="H49:O49"/>
    <mergeCell ref="M40:N40"/>
    <mergeCell ref="C43:F43"/>
    <mergeCell ref="H47:K47"/>
    <mergeCell ref="C40:C41"/>
    <mergeCell ref="D40:D41"/>
    <mergeCell ref="H40:L40"/>
    <mergeCell ref="H41:L41"/>
    <mergeCell ref="M41:N41"/>
    <mergeCell ref="C5:H5"/>
    <mergeCell ref="C7:F8"/>
    <mergeCell ref="E10:G10"/>
    <mergeCell ref="D30:D32"/>
    <mergeCell ref="D20:D27"/>
    <mergeCell ref="C20:C27"/>
    <mergeCell ref="C30:C32"/>
    <mergeCell ref="H20:K20"/>
    <mergeCell ref="H21:K21"/>
    <mergeCell ref="H22:K22"/>
    <mergeCell ref="H23:K23"/>
    <mergeCell ref="H24:K24"/>
    <mergeCell ref="H31:K31"/>
    <mergeCell ref="H25:K25"/>
    <mergeCell ref="H30:K30"/>
    <mergeCell ref="E30:E32"/>
    <mergeCell ref="E20:E27"/>
    <mergeCell ref="G23:G25"/>
    <mergeCell ref="G20:G22"/>
    <mergeCell ref="G26:G27"/>
    <mergeCell ref="F30:F31"/>
    <mergeCell ref="F26:F27"/>
    <mergeCell ref="G30:G31"/>
    <mergeCell ref="H32:K32"/>
    <mergeCell ref="H37:K37"/>
    <mergeCell ref="L10:N10"/>
    <mergeCell ref="H10:K10"/>
    <mergeCell ref="L7:N7"/>
    <mergeCell ref="H26:K26"/>
    <mergeCell ref="H27:K27"/>
  </mergeCells>
  <dataValidations xWindow="474" yWindow="752" count="2"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11111111111"/>
  <dimension ref="A1:O53"/>
  <sheetViews>
    <sheetView showGridLines="0" workbookViewId="0">
      <selection activeCell="C3" sqref="C3"/>
    </sheetView>
  </sheetViews>
  <sheetFormatPr baseColWidth="10" defaultColWidth="0" defaultRowHeight="12.75" customHeight="1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6" t="str">
        <f>IF(ISBLANK('1'!I7),"",'1'!I7)</f>
        <v/>
      </c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IF(ISBLANK(Offertvergleich!D22),"",Offertvergleich!D22)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Offertvergleich!R22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240" t="str">
        <f>IF(ISBLANK('1'!E20),"",'1'!E20)</f>
        <v/>
      </c>
      <c r="F20" s="146" t="str">
        <f>IF(ISBLANK('1'!F20),"",'1'!F20)</f>
        <v/>
      </c>
      <c r="G20" s="240" t="str">
        <f>IF(ISBLANK('1'!G20),"",'1'!G20)</f>
        <v/>
      </c>
      <c r="H20" s="250" t="str">
        <f>IF(ISBLANK('1'!H20),"",'1'!H20)</f>
        <v>Relevante Arbeitsgattungen z.B. Stahlbetonbauwerke(Brückenbau)</v>
      </c>
      <c r="I20" s="251" t="str">
        <f>IF(ISBLANK('1'!I20),"",'1'!I20)</f>
        <v/>
      </c>
      <c r="J20" s="251" t="str">
        <f>IF(ISBLANK('1'!J20),"",'1'!J20)</f>
        <v/>
      </c>
      <c r="K20" s="252" t="str">
        <f>IF(ISBLANK('1'!K20),"",'1'!K20)</f>
        <v/>
      </c>
      <c r="L20" s="147" t="str">
        <f>IF(ISBLANK('1'!L20),"",'1'!L20)</f>
        <v/>
      </c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41" t="str">
        <f>IF(ISBLANK('1'!E21),"",'1'!E21)</f>
        <v/>
      </c>
      <c r="F21" s="148" t="str">
        <f>IF(ISBLANK('1'!F21),"",'1'!F21)</f>
        <v>Referenz des Anbieters für vergleichbare Projekte</v>
      </c>
      <c r="G21" s="241" t="str">
        <f>IF(ISBLANK('1'!G21),"",'1'!G21)</f>
        <v/>
      </c>
      <c r="H21" s="246" t="str">
        <f>IF(ISBLANK('1'!H21),"",'1'!H21)</f>
        <v>Strassenbau</v>
      </c>
      <c r="I21" s="247" t="str">
        <f>IF(ISBLANK('1'!I21),"",'1'!I21)</f>
        <v/>
      </c>
      <c r="J21" s="247" t="str">
        <f>IF(ISBLANK('1'!J21),"",'1'!J21)</f>
        <v/>
      </c>
      <c r="K21" s="248" t="str">
        <f>IF(ISBLANK('1'!K21),"",'1'!K21)</f>
        <v/>
      </c>
      <c r="L21" s="149" t="str">
        <f>IF(ISBLANK('1'!L21),"",'1'!L21)</f>
        <v/>
      </c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41" t="str">
        <f>IF(ISBLANK('1'!E22),"",'1'!E22)</f>
        <v/>
      </c>
      <c r="F22" s="150" t="str">
        <f>IF(ISBLANK('1'!F22),"",'1'!F22)</f>
        <v/>
      </c>
      <c r="G22" s="242" t="str">
        <f>IF(ISBLANK('1'!G22),"",'1'!G22)</f>
        <v/>
      </c>
      <c r="H22" s="246" t="str">
        <f>IF(ISBLANK('1'!H22),"",'1'!H22)</f>
        <v>Kanalisationsbauwerke</v>
      </c>
      <c r="I22" s="247" t="str">
        <f>IF(ISBLANK('1'!I22),"",'1'!I22)</f>
        <v/>
      </c>
      <c r="J22" s="247" t="str">
        <f>IF(ISBLANK('1'!J22),"",'1'!J22)</f>
        <v/>
      </c>
      <c r="K22" s="248" t="str">
        <f>IF(ISBLANK('1'!K22),"",'1'!K22)</f>
        <v/>
      </c>
      <c r="L22" s="151" t="str">
        <f>IF(ISBLANK('1'!L22),"",'1'!L22)</f>
        <v/>
      </c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41" t="str">
        <f>IF(ISBLANK('1'!E23),"",'1'!E23)</f>
        <v/>
      </c>
      <c r="F23" s="152" t="str">
        <f>IF(ISBLANK('1'!F23),"",'1'!F23)</f>
        <v/>
      </c>
      <c r="G23" s="245" t="str">
        <f>IF(ISBLANK('1'!G23),"",'1'!G23)</f>
        <v/>
      </c>
      <c r="H23" s="246" t="str">
        <f>IF(ISBLANK('1'!H23),"",'1'!H23)</f>
        <v>Bauführer</v>
      </c>
      <c r="I23" s="247" t="str">
        <f>IF(ISBLANK('1'!I23),"",'1'!I23)</f>
        <v/>
      </c>
      <c r="J23" s="247" t="str">
        <f>IF(ISBLANK('1'!J23),"",'1'!J23)</f>
        <v/>
      </c>
      <c r="K23" s="248" t="str">
        <f>IF(ISBLANK('1'!K23),"",'1'!K23)</f>
        <v/>
      </c>
      <c r="L23" s="151" t="str">
        <f>IF(ISBLANK('1'!L23),"",'1'!L23)</f>
        <v/>
      </c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41" t="str">
        <f>IF(ISBLANK('1'!E24),"",'1'!E24)</f>
        <v/>
      </c>
      <c r="F24" s="148" t="str">
        <f>IF(ISBLANK('1'!F24),"",'1'!F24)</f>
        <v>Referenzen Schlüsselpersonal vergleichbare Projekte</v>
      </c>
      <c r="G24" s="241" t="str">
        <f>IF(ISBLANK('1'!G24),"",'1'!G24)</f>
        <v/>
      </c>
      <c r="H24" s="246" t="str">
        <f>IF(ISBLANK('1'!H24),"",'1'!H24)</f>
        <v>Polier</v>
      </c>
      <c r="I24" s="247" t="str">
        <f>IF(ISBLANK('1'!I24),"",'1'!I24)</f>
        <v/>
      </c>
      <c r="J24" s="247" t="str">
        <f>IF(ISBLANK('1'!J24),"",'1'!J24)</f>
        <v/>
      </c>
      <c r="K24" s="248" t="str">
        <f>IF(ISBLANK('1'!K24),"",'1'!K24)</f>
        <v/>
      </c>
      <c r="L24" s="153" t="str">
        <f>IF(ISBLANK('1'!L24),"",'1'!L24)</f>
        <v/>
      </c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41" t="str">
        <f>IF(ISBLANK('1'!E25),"",'1'!E25)</f>
        <v/>
      </c>
      <c r="F25" s="150" t="str">
        <f>IF(ISBLANK('1'!F25),"",'1'!F25)</f>
        <v/>
      </c>
      <c r="G25" s="242" t="str">
        <f>IF(ISBLANK('1'!G25),"",'1'!G25)</f>
        <v/>
      </c>
      <c r="H25" s="246" t="str">
        <f>IF(ISBLANK('1'!H25),"",'1'!H25)</f>
        <v>bei sehr grossen Baustellen auch Baustellenleiter</v>
      </c>
      <c r="I25" s="247" t="str">
        <f>IF(ISBLANK('1'!I25),"",'1'!I25)</f>
        <v/>
      </c>
      <c r="J25" s="247" t="str">
        <f>IF(ISBLANK('1'!J25),"",'1'!J25)</f>
        <v/>
      </c>
      <c r="K25" s="248" t="str">
        <f>IF(ISBLANK('1'!K25),"",'1'!K25)</f>
        <v/>
      </c>
      <c r="L25" s="153" t="str">
        <f>IF(ISBLANK('1'!L25),"",'1'!L25)</f>
        <v/>
      </c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41" t="str">
        <f>IF(ISBLANK('1'!E26),"",'1'!E26)</f>
        <v/>
      </c>
      <c r="F26" s="249" t="str">
        <f>IF(ISBLANK('1'!F26),"",'1'!F26)</f>
        <v>Baustellenbezogene Organisation (Organigramm)</v>
      </c>
      <c r="G26" s="245" t="str">
        <f>IF(ISBLANK('1'!G26),"",'1'!G26)</f>
        <v/>
      </c>
      <c r="H26" s="246" t="str">
        <f>IF(ISBLANK('1'!H26),"",'1'!H26)</f>
        <v xml:space="preserve">Angaben zu Schlüsselfunktionen </v>
      </c>
      <c r="I26" s="247" t="str">
        <f>IF(ISBLANK('1'!I26),"",'1'!I26)</f>
        <v/>
      </c>
      <c r="J26" s="247" t="str">
        <f>IF(ISBLANK('1'!J26),"",'1'!J26)</f>
        <v/>
      </c>
      <c r="K26" s="248" t="str">
        <f>IF(ISBLANK('1'!K26),"",'1'!K26)</f>
        <v/>
      </c>
      <c r="L26" s="153" t="str">
        <f>IF(ISBLANK('1'!L26),"",'1'!L26)</f>
        <v/>
      </c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242" t="str">
        <f>IF(ISBLANK('1'!E27),"",'1'!E27)</f>
        <v/>
      </c>
      <c r="F27" s="244" t="str">
        <f>IF(ISBLANK('1'!F27),"",'1'!F27)</f>
        <v/>
      </c>
      <c r="G27" s="242" t="str">
        <f>IF(ISBLANK('1'!G27),"",'1'!G27)</f>
        <v/>
      </c>
      <c r="H27" s="246" t="str">
        <f>IF(ISBLANK('1'!H27),"",'1'!H27)</f>
        <v>Schnittstellen zu Dritten</v>
      </c>
      <c r="I27" s="247" t="str">
        <f>IF(ISBLANK('1'!I27),"",'1'!I27)</f>
        <v/>
      </c>
      <c r="J27" s="247" t="str">
        <f>IF(ISBLANK('1'!J27),"",'1'!J27)</f>
        <v/>
      </c>
      <c r="K27" s="248" t="str">
        <f>IF(ISBLANK('1'!K27),"",'1'!K27)</f>
        <v/>
      </c>
      <c r="L27" s="153" t="str">
        <f>IF(ISBLANK('1'!L27),"",'1'!L27)</f>
        <v/>
      </c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240" t="str">
        <f>IF(ISBLANK('1'!E30),"",'1'!E30)</f>
        <v/>
      </c>
      <c r="F30" s="243" t="str">
        <f>IF(ISBLANK('1'!F30),"",'1'!F30)</f>
        <v>Auftragsanalyse und Massnahmenplanung</v>
      </c>
      <c r="G30" s="240" t="str">
        <f>IF(ISBLANK('1'!G30),"",'1'!G30)</f>
        <v/>
      </c>
      <c r="H30" s="253" t="str">
        <f>IF(ISBLANK('1'!H30),"",'1'!H30)</f>
        <v>Auftragsanalyse</v>
      </c>
      <c r="I30" s="254" t="str">
        <f>IF(ISBLANK('1'!I30),"",'1'!I30)</f>
        <v/>
      </c>
      <c r="J30" s="254" t="str">
        <f>IF(ISBLANK('1'!J30),"",'1'!J30)</f>
        <v/>
      </c>
      <c r="K30" s="255" t="str">
        <f>IF(ISBLANK('1'!K30),"",'1'!K30)</f>
        <v/>
      </c>
      <c r="L30" s="147" t="str">
        <f>IF(ISBLANK('1'!L30),"",'1'!L30)</f>
        <v/>
      </c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41" t="str">
        <f>IF(ISBLANK('1'!E31),"",'1'!E31)</f>
        <v/>
      </c>
      <c r="F31" s="244" t="str">
        <f>IF(ISBLANK('1'!F31),"",'1'!F31)</f>
        <v/>
      </c>
      <c r="G31" s="242" t="str">
        <f>IF(ISBLANK('1'!G31),"",'1'!G31)</f>
        <v/>
      </c>
      <c r="H31" s="246" t="str">
        <f>IF(ISBLANK('1'!H31),"",'1'!H31)</f>
        <v>Massnahmenplanung mit Zuständigkeiten</v>
      </c>
      <c r="I31" s="247" t="str">
        <f>IF(ISBLANK('1'!I31),"",'1'!I31)</f>
        <v/>
      </c>
      <c r="J31" s="247" t="str">
        <f>IF(ISBLANK('1'!J31),"",'1'!J31)</f>
        <v/>
      </c>
      <c r="K31" s="248" t="str">
        <f>IF(ISBLANK('1'!K31),"",'1'!K31)</f>
        <v/>
      </c>
      <c r="L31" s="151" t="str">
        <f>IF(ISBLANK('1'!L31),"",'1'!L31)</f>
        <v/>
      </c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242" t="str">
        <f>IF(ISBLANK('1'!E32),"",'1'!E32)</f>
        <v/>
      </c>
      <c r="F32" s="154" t="str">
        <f>IF(ISBLANK('1'!F32),"",'1'!F32)</f>
        <v/>
      </c>
      <c r="G32" s="155" t="str">
        <f>IF(ISBLANK('1'!G32),"",'1'!G32)</f>
        <v/>
      </c>
      <c r="H32" s="246" t="str">
        <f>IF(ISBLANK('1'!H32),"",'1'!H32)</f>
        <v/>
      </c>
      <c r="I32" s="211"/>
      <c r="J32" s="211"/>
      <c r="K32" s="212"/>
      <c r="L32" s="151" t="str">
        <f>IF(ISBLANK('1'!L32),"",'1'!L32)</f>
        <v/>
      </c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240" t="str">
        <f>IF(ISBLANK('1'!E35),"",'1'!E35)</f>
        <v/>
      </c>
      <c r="F35" s="243" t="str">
        <f>IF(ISBLANK('1'!F35),"",'1'!F35)</f>
        <v>Bauprogramm des Anbieters</v>
      </c>
      <c r="G35" s="240" t="str">
        <f>IF(ISBLANK('1'!G35),"",'1'!G35)</f>
        <v/>
      </c>
      <c r="H35" s="250" t="str">
        <f>IF(ISBLANK('1'!H35),"",'1'!H35)</f>
        <v>Bauzeit</v>
      </c>
      <c r="I35" s="251" t="str">
        <f>IF(ISBLANK('1'!I35),"",'1'!I35)</f>
        <v/>
      </c>
      <c r="J35" s="251" t="str">
        <f>IF(ISBLANK('1'!J35),"",'1'!J35)</f>
        <v/>
      </c>
      <c r="K35" s="252" t="str">
        <f>IF(ISBLANK('1'!K35),"",'1'!K35)</f>
        <v/>
      </c>
      <c r="L35" s="147" t="str">
        <f>IF(ISBLANK('1'!L35),"",'1'!L35)</f>
        <v/>
      </c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41" t="str">
        <f>IF(ISBLANK('1'!E36),"",'1'!E36)</f>
        <v/>
      </c>
      <c r="F36" s="244" t="str">
        <f>IF(ISBLANK('1'!F36),"",'1'!F36)</f>
        <v/>
      </c>
      <c r="G36" s="242" t="str">
        <f>IF(ISBLANK('1'!G36),"",'1'!G36)</f>
        <v/>
      </c>
      <c r="H36" s="246" t="str">
        <f>IF(ISBLANK('1'!H36),"",'1'!H36)</f>
        <v>Bauvorgang, Abläufe</v>
      </c>
      <c r="I36" s="247" t="str">
        <f>IF(ISBLANK('1'!I36),"",'1'!I36)</f>
        <v/>
      </c>
      <c r="J36" s="247" t="str">
        <f>IF(ISBLANK('1'!J36),"",'1'!J36)</f>
        <v/>
      </c>
      <c r="K36" s="248" t="str">
        <f>IF(ISBLANK('1'!K36),"",'1'!K36)</f>
        <v/>
      </c>
      <c r="L36" s="151" t="str">
        <f>IF(ISBLANK('1'!L36),"",'1'!L36)</f>
        <v/>
      </c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242" t="str">
        <f>IF(ISBLANK('1'!E37),"",'1'!E37)</f>
        <v/>
      </c>
      <c r="F37" s="154" t="str">
        <f>IF(ISBLANK('1'!F37),"",'1'!F37)</f>
        <v>Personaleinsatz</v>
      </c>
      <c r="G37" s="155" t="str">
        <f>IF(ISBLANK('1'!G37),"",'1'!G37)</f>
        <v/>
      </c>
      <c r="H37" s="246" t="str">
        <f>IF(ISBLANK('1'!H37),"",'1'!H37)</f>
        <v/>
      </c>
      <c r="I37" s="211"/>
      <c r="J37" s="211"/>
      <c r="K37" s="212"/>
      <c r="L37" s="151" t="str">
        <f>IF(ISBLANK('1'!L37),"",'1'!L37)</f>
        <v/>
      </c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2" t="str">
        <f>IF(ISBLANK('1'!F41),"",'1'!F41)</f>
        <v/>
      </c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6">
        <f>IF(ISBLANK('1'!G43),"",'1'!G43)</f>
        <v>0</v>
      </c>
      <c r="H43" s="15"/>
      <c r="I43" s="15"/>
      <c r="J43" s="15"/>
      <c r="K43" s="164" t="s">
        <v>78</v>
      </c>
      <c r="L43" s="167">
        <f>'1'!L43</f>
        <v>104</v>
      </c>
      <c r="M43" s="169" t="s">
        <v>77</v>
      </c>
      <c r="N43" s="62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14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mergeCells count="47">
    <mergeCell ref="M40:N40"/>
    <mergeCell ref="C43:F43"/>
    <mergeCell ref="H47:K47"/>
    <mergeCell ref="C49:G49"/>
    <mergeCell ref="H49:O49"/>
    <mergeCell ref="C40:C41"/>
    <mergeCell ref="D40:D41"/>
    <mergeCell ref="H40:L40"/>
    <mergeCell ref="H41:L41"/>
    <mergeCell ref="M41:N41"/>
    <mergeCell ref="L7:N7"/>
    <mergeCell ref="H20:K20"/>
    <mergeCell ref="H21:K21"/>
    <mergeCell ref="H22:K22"/>
    <mergeCell ref="H23:K23"/>
    <mergeCell ref="H10:K10"/>
    <mergeCell ref="L10:N10"/>
    <mergeCell ref="D30:D32"/>
    <mergeCell ref="C35:C37"/>
    <mergeCell ref="D35:D37"/>
    <mergeCell ref="H30:K30"/>
    <mergeCell ref="H31:K31"/>
    <mergeCell ref="H35:K35"/>
    <mergeCell ref="H36:K36"/>
    <mergeCell ref="F35:F36"/>
    <mergeCell ref="G30:G31"/>
    <mergeCell ref="G35:G36"/>
    <mergeCell ref="F30:F31"/>
    <mergeCell ref="E35:E37"/>
    <mergeCell ref="E30:E32"/>
    <mergeCell ref="C30:C32"/>
    <mergeCell ref="H32:K32"/>
    <mergeCell ref="H37:K37"/>
    <mergeCell ref="C5:H5"/>
    <mergeCell ref="C7:F8"/>
    <mergeCell ref="E10:G10"/>
    <mergeCell ref="H26:K26"/>
    <mergeCell ref="H27:K27"/>
    <mergeCell ref="H24:K24"/>
    <mergeCell ref="H25:K25"/>
    <mergeCell ref="G23:G25"/>
    <mergeCell ref="G20:G22"/>
    <mergeCell ref="F26:F27"/>
    <mergeCell ref="G26:G27"/>
    <mergeCell ref="D20:D27"/>
    <mergeCell ref="C20:C27"/>
    <mergeCell ref="E20:E27"/>
  </mergeCells>
  <dataValidations xWindow="474" yWindow="752" count="2"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111111111111"/>
  <dimension ref="A1:O53"/>
  <sheetViews>
    <sheetView showGridLines="0" workbookViewId="0">
      <selection activeCell="C3" sqref="C3"/>
    </sheetView>
  </sheetViews>
  <sheetFormatPr baseColWidth="10" defaultColWidth="0" defaultRowHeight="12.75" customHeight="1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6" t="str">
        <f>IF(ISBLANK('1'!I7),"",'1'!I7)</f>
        <v/>
      </c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IF(ISBLANK(Offertvergleich!D23),"",Offertvergleich!D23)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Offertvergleich!R23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240" t="str">
        <f>IF(ISBLANK('1'!E20),"",'1'!E20)</f>
        <v/>
      </c>
      <c r="F20" s="146" t="str">
        <f>IF(ISBLANK('1'!F20),"",'1'!F20)</f>
        <v/>
      </c>
      <c r="G20" s="240" t="str">
        <f>IF(ISBLANK('1'!G20),"",'1'!G20)</f>
        <v/>
      </c>
      <c r="H20" s="250" t="str">
        <f>IF(ISBLANK('1'!H20),"",'1'!H20)</f>
        <v>Relevante Arbeitsgattungen z.B. Stahlbetonbauwerke(Brückenbau)</v>
      </c>
      <c r="I20" s="251" t="str">
        <f>IF(ISBLANK('1'!I20),"",'1'!I20)</f>
        <v/>
      </c>
      <c r="J20" s="251" t="str">
        <f>IF(ISBLANK('1'!J20),"",'1'!J20)</f>
        <v/>
      </c>
      <c r="K20" s="252" t="str">
        <f>IF(ISBLANK('1'!K20),"",'1'!K20)</f>
        <v/>
      </c>
      <c r="L20" s="147" t="str">
        <f>IF(ISBLANK('1'!L20),"",'1'!L20)</f>
        <v/>
      </c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41" t="str">
        <f>IF(ISBLANK('1'!E21),"",'1'!E21)</f>
        <v/>
      </c>
      <c r="F21" s="148" t="str">
        <f>IF(ISBLANK('1'!F21),"",'1'!F21)</f>
        <v>Referenz des Anbieters für vergleichbare Projekte</v>
      </c>
      <c r="G21" s="241" t="str">
        <f>IF(ISBLANK('1'!G21),"",'1'!G21)</f>
        <v/>
      </c>
      <c r="H21" s="246" t="str">
        <f>IF(ISBLANK('1'!H21),"",'1'!H21)</f>
        <v>Strassenbau</v>
      </c>
      <c r="I21" s="247" t="str">
        <f>IF(ISBLANK('1'!I21),"",'1'!I21)</f>
        <v/>
      </c>
      <c r="J21" s="247" t="str">
        <f>IF(ISBLANK('1'!J21),"",'1'!J21)</f>
        <v/>
      </c>
      <c r="K21" s="248" t="str">
        <f>IF(ISBLANK('1'!K21),"",'1'!K21)</f>
        <v/>
      </c>
      <c r="L21" s="149" t="str">
        <f>IF(ISBLANK('1'!L21),"",'1'!L21)</f>
        <v/>
      </c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41" t="str">
        <f>IF(ISBLANK('1'!E22),"",'1'!E22)</f>
        <v/>
      </c>
      <c r="F22" s="150" t="str">
        <f>IF(ISBLANK('1'!F22),"",'1'!F22)</f>
        <v/>
      </c>
      <c r="G22" s="242" t="str">
        <f>IF(ISBLANK('1'!G22),"",'1'!G22)</f>
        <v/>
      </c>
      <c r="H22" s="246" t="str">
        <f>IF(ISBLANK('1'!H22),"",'1'!H22)</f>
        <v>Kanalisationsbauwerke</v>
      </c>
      <c r="I22" s="247" t="str">
        <f>IF(ISBLANK('1'!I22),"",'1'!I22)</f>
        <v/>
      </c>
      <c r="J22" s="247" t="str">
        <f>IF(ISBLANK('1'!J22),"",'1'!J22)</f>
        <v/>
      </c>
      <c r="K22" s="248" t="str">
        <f>IF(ISBLANK('1'!K22),"",'1'!K22)</f>
        <v/>
      </c>
      <c r="L22" s="151" t="str">
        <f>IF(ISBLANK('1'!L22),"",'1'!L22)</f>
        <v/>
      </c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41" t="str">
        <f>IF(ISBLANK('1'!E23),"",'1'!E23)</f>
        <v/>
      </c>
      <c r="F23" s="152" t="str">
        <f>IF(ISBLANK('1'!F23),"",'1'!F23)</f>
        <v/>
      </c>
      <c r="G23" s="245" t="str">
        <f>IF(ISBLANK('1'!G23),"",'1'!G23)</f>
        <v/>
      </c>
      <c r="H23" s="246" t="str">
        <f>IF(ISBLANK('1'!H23),"",'1'!H23)</f>
        <v>Bauführer</v>
      </c>
      <c r="I23" s="247" t="str">
        <f>IF(ISBLANK('1'!I23),"",'1'!I23)</f>
        <v/>
      </c>
      <c r="J23" s="247" t="str">
        <f>IF(ISBLANK('1'!J23),"",'1'!J23)</f>
        <v/>
      </c>
      <c r="K23" s="248" t="str">
        <f>IF(ISBLANK('1'!K23),"",'1'!K23)</f>
        <v/>
      </c>
      <c r="L23" s="151" t="str">
        <f>IF(ISBLANK('1'!L23),"",'1'!L23)</f>
        <v/>
      </c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41" t="str">
        <f>IF(ISBLANK('1'!E24),"",'1'!E24)</f>
        <v/>
      </c>
      <c r="F24" s="148" t="str">
        <f>IF(ISBLANK('1'!F24),"",'1'!F24)</f>
        <v>Referenzen Schlüsselpersonal vergleichbare Projekte</v>
      </c>
      <c r="G24" s="241" t="str">
        <f>IF(ISBLANK('1'!G24),"",'1'!G24)</f>
        <v/>
      </c>
      <c r="H24" s="246" t="str">
        <f>IF(ISBLANK('1'!H24),"",'1'!H24)</f>
        <v>Polier</v>
      </c>
      <c r="I24" s="247" t="str">
        <f>IF(ISBLANK('1'!I24),"",'1'!I24)</f>
        <v/>
      </c>
      <c r="J24" s="247" t="str">
        <f>IF(ISBLANK('1'!J24),"",'1'!J24)</f>
        <v/>
      </c>
      <c r="K24" s="248" t="str">
        <f>IF(ISBLANK('1'!K24),"",'1'!K24)</f>
        <v/>
      </c>
      <c r="L24" s="153" t="str">
        <f>IF(ISBLANK('1'!L24),"",'1'!L24)</f>
        <v/>
      </c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41" t="str">
        <f>IF(ISBLANK('1'!E25),"",'1'!E25)</f>
        <v/>
      </c>
      <c r="F25" s="150" t="str">
        <f>IF(ISBLANK('1'!F25),"",'1'!F25)</f>
        <v/>
      </c>
      <c r="G25" s="242" t="str">
        <f>IF(ISBLANK('1'!G25),"",'1'!G25)</f>
        <v/>
      </c>
      <c r="H25" s="246" t="str">
        <f>IF(ISBLANK('1'!H25),"",'1'!H25)</f>
        <v>bei sehr grossen Baustellen auch Baustellenleiter</v>
      </c>
      <c r="I25" s="247" t="str">
        <f>IF(ISBLANK('1'!I25),"",'1'!I25)</f>
        <v/>
      </c>
      <c r="J25" s="247" t="str">
        <f>IF(ISBLANK('1'!J25),"",'1'!J25)</f>
        <v/>
      </c>
      <c r="K25" s="248" t="str">
        <f>IF(ISBLANK('1'!K25),"",'1'!K25)</f>
        <v/>
      </c>
      <c r="L25" s="153" t="str">
        <f>IF(ISBLANK('1'!L25),"",'1'!L25)</f>
        <v/>
      </c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41" t="str">
        <f>IF(ISBLANK('1'!E26),"",'1'!E26)</f>
        <v/>
      </c>
      <c r="F26" s="249" t="str">
        <f>IF(ISBLANK('1'!F26),"",'1'!F26)</f>
        <v>Baustellenbezogene Organisation (Organigramm)</v>
      </c>
      <c r="G26" s="245" t="str">
        <f>IF(ISBLANK('1'!G26),"",'1'!G26)</f>
        <v/>
      </c>
      <c r="H26" s="246" t="str">
        <f>IF(ISBLANK('1'!H26),"",'1'!H26)</f>
        <v xml:space="preserve">Angaben zu Schlüsselfunktionen </v>
      </c>
      <c r="I26" s="247" t="str">
        <f>IF(ISBLANK('1'!I26),"",'1'!I26)</f>
        <v/>
      </c>
      <c r="J26" s="247" t="str">
        <f>IF(ISBLANK('1'!J26),"",'1'!J26)</f>
        <v/>
      </c>
      <c r="K26" s="248" t="str">
        <f>IF(ISBLANK('1'!K26),"",'1'!K26)</f>
        <v/>
      </c>
      <c r="L26" s="153" t="str">
        <f>IF(ISBLANK('1'!L26),"",'1'!L26)</f>
        <v/>
      </c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242" t="str">
        <f>IF(ISBLANK('1'!E27),"",'1'!E27)</f>
        <v/>
      </c>
      <c r="F27" s="244" t="str">
        <f>IF(ISBLANK('1'!F27),"",'1'!F27)</f>
        <v/>
      </c>
      <c r="G27" s="242" t="str">
        <f>IF(ISBLANK('1'!G27),"",'1'!G27)</f>
        <v/>
      </c>
      <c r="H27" s="246" t="str">
        <f>IF(ISBLANK('1'!H27),"",'1'!H27)</f>
        <v>Schnittstellen zu Dritten</v>
      </c>
      <c r="I27" s="247" t="str">
        <f>IF(ISBLANK('1'!I27),"",'1'!I27)</f>
        <v/>
      </c>
      <c r="J27" s="247" t="str">
        <f>IF(ISBLANK('1'!J27),"",'1'!J27)</f>
        <v/>
      </c>
      <c r="K27" s="248" t="str">
        <f>IF(ISBLANK('1'!K27),"",'1'!K27)</f>
        <v/>
      </c>
      <c r="L27" s="153" t="str">
        <f>IF(ISBLANK('1'!L27),"",'1'!L27)</f>
        <v/>
      </c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240" t="str">
        <f>IF(ISBLANK('1'!E30),"",'1'!E30)</f>
        <v/>
      </c>
      <c r="F30" s="243" t="str">
        <f>IF(ISBLANK('1'!F30),"",'1'!F30)</f>
        <v>Auftragsanalyse und Massnahmenplanung</v>
      </c>
      <c r="G30" s="240" t="str">
        <f>IF(ISBLANK('1'!G30),"",'1'!G30)</f>
        <v/>
      </c>
      <c r="H30" s="253" t="str">
        <f>IF(ISBLANK('1'!H30),"",'1'!H30)</f>
        <v>Auftragsanalyse</v>
      </c>
      <c r="I30" s="254" t="str">
        <f>IF(ISBLANK('1'!I30),"",'1'!I30)</f>
        <v/>
      </c>
      <c r="J30" s="254" t="str">
        <f>IF(ISBLANK('1'!J30),"",'1'!J30)</f>
        <v/>
      </c>
      <c r="K30" s="255" t="str">
        <f>IF(ISBLANK('1'!K30),"",'1'!K30)</f>
        <v/>
      </c>
      <c r="L30" s="147" t="str">
        <f>IF(ISBLANK('1'!L30),"",'1'!L30)</f>
        <v/>
      </c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41" t="str">
        <f>IF(ISBLANK('1'!E31),"",'1'!E31)</f>
        <v/>
      </c>
      <c r="F31" s="244" t="str">
        <f>IF(ISBLANK('1'!F31),"",'1'!F31)</f>
        <v/>
      </c>
      <c r="G31" s="242" t="str">
        <f>IF(ISBLANK('1'!G31),"",'1'!G31)</f>
        <v/>
      </c>
      <c r="H31" s="246" t="str">
        <f>IF(ISBLANK('1'!H31),"",'1'!H31)</f>
        <v>Massnahmenplanung mit Zuständigkeiten</v>
      </c>
      <c r="I31" s="247" t="str">
        <f>IF(ISBLANK('1'!I31),"",'1'!I31)</f>
        <v/>
      </c>
      <c r="J31" s="247" t="str">
        <f>IF(ISBLANK('1'!J31),"",'1'!J31)</f>
        <v/>
      </c>
      <c r="K31" s="248" t="str">
        <f>IF(ISBLANK('1'!K31),"",'1'!K31)</f>
        <v/>
      </c>
      <c r="L31" s="151" t="str">
        <f>IF(ISBLANK('1'!L31),"",'1'!L31)</f>
        <v/>
      </c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242" t="str">
        <f>IF(ISBLANK('1'!E32),"",'1'!E32)</f>
        <v/>
      </c>
      <c r="F32" s="154" t="str">
        <f>IF(ISBLANK('1'!F32),"",'1'!F32)</f>
        <v/>
      </c>
      <c r="G32" s="155" t="str">
        <f>IF(ISBLANK('1'!G32),"",'1'!G32)</f>
        <v/>
      </c>
      <c r="H32" s="246" t="str">
        <f>IF(ISBLANK('1'!H32),"",'1'!H32)</f>
        <v/>
      </c>
      <c r="I32" s="211"/>
      <c r="J32" s="211"/>
      <c r="K32" s="212"/>
      <c r="L32" s="151" t="str">
        <f>IF(ISBLANK('1'!L32),"",'1'!L32)</f>
        <v/>
      </c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240" t="str">
        <f>IF(ISBLANK('1'!E35),"",'1'!E35)</f>
        <v/>
      </c>
      <c r="F35" s="243" t="str">
        <f>IF(ISBLANK('1'!F35),"",'1'!F35)</f>
        <v>Bauprogramm des Anbieters</v>
      </c>
      <c r="G35" s="240" t="str">
        <f>IF(ISBLANK('1'!G35),"",'1'!G35)</f>
        <v/>
      </c>
      <c r="H35" s="250" t="str">
        <f>IF(ISBLANK('1'!H35),"",'1'!H35)</f>
        <v>Bauzeit</v>
      </c>
      <c r="I35" s="251" t="str">
        <f>IF(ISBLANK('1'!I35),"",'1'!I35)</f>
        <v/>
      </c>
      <c r="J35" s="251" t="str">
        <f>IF(ISBLANK('1'!J35),"",'1'!J35)</f>
        <v/>
      </c>
      <c r="K35" s="252" t="str">
        <f>IF(ISBLANK('1'!K35),"",'1'!K35)</f>
        <v/>
      </c>
      <c r="L35" s="147" t="str">
        <f>IF(ISBLANK('1'!L35),"",'1'!L35)</f>
        <v/>
      </c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41" t="str">
        <f>IF(ISBLANK('1'!E36),"",'1'!E36)</f>
        <v/>
      </c>
      <c r="F36" s="244" t="str">
        <f>IF(ISBLANK('1'!F36),"",'1'!F36)</f>
        <v/>
      </c>
      <c r="G36" s="242" t="str">
        <f>IF(ISBLANK('1'!G36),"",'1'!G36)</f>
        <v/>
      </c>
      <c r="H36" s="246" t="str">
        <f>IF(ISBLANK('1'!H36),"",'1'!H36)</f>
        <v>Bauvorgang, Abläufe</v>
      </c>
      <c r="I36" s="247" t="str">
        <f>IF(ISBLANK('1'!I36),"",'1'!I36)</f>
        <v/>
      </c>
      <c r="J36" s="247" t="str">
        <f>IF(ISBLANK('1'!J36),"",'1'!J36)</f>
        <v/>
      </c>
      <c r="K36" s="248" t="str">
        <f>IF(ISBLANK('1'!K36),"",'1'!K36)</f>
        <v/>
      </c>
      <c r="L36" s="151" t="str">
        <f>IF(ISBLANK('1'!L36),"",'1'!L36)</f>
        <v/>
      </c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242" t="str">
        <f>IF(ISBLANK('1'!E37),"",'1'!E37)</f>
        <v/>
      </c>
      <c r="F37" s="154" t="str">
        <f>IF(ISBLANK('1'!F37),"",'1'!F37)</f>
        <v>Personaleinsatz</v>
      </c>
      <c r="G37" s="155" t="str">
        <f>IF(ISBLANK('1'!G37),"",'1'!G37)</f>
        <v/>
      </c>
      <c r="H37" s="246" t="str">
        <f>IF(ISBLANK('1'!H37),"",'1'!H37)</f>
        <v/>
      </c>
      <c r="I37" s="211"/>
      <c r="J37" s="211"/>
      <c r="K37" s="212"/>
      <c r="L37" s="151" t="str">
        <f>IF(ISBLANK('1'!L37),"",'1'!L37)</f>
        <v/>
      </c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2" t="str">
        <f>IF(ISBLANK('1'!F41),"",'1'!F41)</f>
        <v/>
      </c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6">
        <f>IF(ISBLANK('1'!G43),"",'1'!G43)</f>
        <v>0</v>
      </c>
      <c r="H43" s="15"/>
      <c r="I43" s="15"/>
      <c r="J43" s="15"/>
      <c r="K43" s="164" t="s">
        <v>78</v>
      </c>
      <c r="L43" s="167">
        <f>'1'!L43</f>
        <v>104</v>
      </c>
      <c r="M43" s="169" t="s">
        <v>77</v>
      </c>
      <c r="N43" s="62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15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mergeCells count="47">
    <mergeCell ref="C35:C37"/>
    <mergeCell ref="D35:D37"/>
    <mergeCell ref="E35:E37"/>
    <mergeCell ref="H35:K35"/>
    <mergeCell ref="H36:K36"/>
    <mergeCell ref="G35:G36"/>
    <mergeCell ref="F35:F36"/>
    <mergeCell ref="C49:G49"/>
    <mergeCell ref="H49:O49"/>
    <mergeCell ref="M40:N40"/>
    <mergeCell ref="C43:F43"/>
    <mergeCell ref="H47:K47"/>
    <mergeCell ref="C40:C41"/>
    <mergeCell ref="D40:D41"/>
    <mergeCell ref="H40:L40"/>
    <mergeCell ref="H41:L41"/>
    <mergeCell ref="M41:N41"/>
    <mergeCell ref="C5:H5"/>
    <mergeCell ref="C7:F8"/>
    <mergeCell ref="E10:G10"/>
    <mergeCell ref="D30:D32"/>
    <mergeCell ref="D20:D27"/>
    <mergeCell ref="C20:C27"/>
    <mergeCell ref="C30:C32"/>
    <mergeCell ref="H20:K20"/>
    <mergeCell ref="H21:K21"/>
    <mergeCell ref="H22:K22"/>
    <mergeCell ref="H23:K23"/>
    <mergeCell ref="H24:K24"/>
    <mergeCell ref="H31:K31"/>
    <mergeCell ref="H25:K25"/>
    <mergeCell ref="H30:K30"/>
    <mergeCell ref="E30:E32"/>
    <mergeCell ref="E20:E27"/>
    <mergeCell ref="G23:G25"/>
    <mergeCell ref="G20:G22"/>
    <mergeCell ref="G26:G27"/>
    <mergeCell ref="F30:F31"/>
    <mergeCell ref="F26:F27"/>
    <mergeCell ref="G30:G31"/>
    <mergeCell ref="H32:K32"/>
    <mergeCell ref="H37:K37"/>
    <mergeCell ref="L10:N10"/>
    <mergeCell ref="H10:K10"/>
    <mergeCell ref="L7:N7"/>
    <mergeCell ref="H26:K26"/>
    <mergeCell ref="H27:K27"/>
  </mergeCells>
  <dataValidations xWindow="474" yWindow="752" count="2"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1111111111111"/>
  <dimension ref="A1:O53"/>
  <sheetViews>
    <sheetView showGridLines="0" workbookViewId="0">
      <selection activeCell="C3" sqref="C3"/>
    </sheetView>
  </sheetViews>
  <sheetFormatPr baseColWidth="10" defaultColWidth="0" defaultRowHeight="12.75" customHeight="1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6" t="str">
        <f>IF(ISBLANK('1'!I7),"",'1'!I7)</f>
        <v/>
      </c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IF(ISBLANK(Offertvergleich!D24),"",Offertvergleich!D24)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Offertvergleich!R24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240" t="str">
        <f>IF(ISBLANK('1'!E20),"",'1'!E20)</f>
        <v/>
      </c>
      <c r="F20" s="146" t="str">
        <f>IF(ISBLANK('1'!F20),"",'1'!F20)</f>
        <v/>
      </c>
      <c r="G20" s="240" t="str">
        <f>IF(ISBLANK('1'!G20),"",'1'!G20)</f>
        <v/>
      </c>
      <c r="H20" s="250" t="str">
        <f>IF(ISBLANK('1'!H20),"",'1'!H20)</f>
        <v>Relevante Arbeitsgattungen z.B. Stahlbetonbauwerke(Brückenbau)</v>
      </c>
      <c r="I20" s="251" t="str">
        <f>IF(ISBLANK('1'!I20),"",'1'!I20)</f>
        <v/>
      </c>
      <c r="J20" s="251" t="str">
        <f>IF(ISBLANK('1'!J20),"",'1'!J20)</f>
        <v/>
      </c>
      <c r="K20" s="252" t="str">
        <f>IF(ISBLANK('1'!K20),"",'1'!K20)</f>
        <v/>
      </c>
      <c r="L20" s="147" t="str">
        <f>IF(ISBLANK('1'!L20),"",'1'!L20)</f>
        <v/>
      </c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41" t="str">
        <f>IF(ISBLANK('1'!E21),"",'1'!E21)</f>
        <v/>
      </c>
      <c r="F21" s="148" t="str">
        <f>IF(ISBLANK('1'!F21),"",'1'!F21)</f>
        <v>Referenz des Anbieters für vergleichbare Projekte</v>
      </c>
      <c r="G21" s="241" t="str">
        <f>IF(ISBLANK('1'!G21),"",'1'!G21)</f>
        <v/>
      </c>
      <c r="H21" s="246" t="str">
        <f>IF(ISBLANK('1'!H21),"",'1'!H21)</f>
        <v>Strassenbau</v>
      </c>
      <c r="I21" s="247" t="str">
        <f>IF(ISBLANK('1'!I21),"",'1'!I21)</f>
        <v/>
      </c>
      <c r="J21" s="247" t="str">
        <f>IF(ISBLANK('1'!J21),"",'1'!J21)</f>
        <v/>
      </c>
      <c r="K21" s="248" t="str">
        <f>IF(ISBLANK('1'!K21),"",'1'!K21)</f>
        <v/>
      </c>
      <c r="L21" s="149" t="str">
        <f>IF(ISBLANK('1'!L21),"",'1'!L21)</f>
        <v/>
      </c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41" t="str">
        <f>IF(ISBLANK('1'!E22),"",'1'!E22)</f>
        <v/>
      </c>
      <c r="F22" s="150" t="str">
        <f>IF(ISBLANK('1'!F22),"",'1'!F22)</f>
        <v/>
      </c>
      <c r="G22" s="242" t="str">
        <f>IF(ISBLANK('1'!G22),"",'1'!G22)</f>
        <v/>
      </c>
      <c r="H22" s="246" t="str">
        <f>IF(ISBLANK('1'!H22),"",'1'!H22)</f>
        <v>Kanalisationsbauwerke</v>
      </c>
      <c r="I22" s="247" t="str">
        <f>IF(ISBLANK('1'!I22),"",'1'!I22)</f>
        <v/>
      </c>
      <c r="J22" s="247" t="str">
        <f>IF(ISBLANK('1'!J22),"",'1'!J22)</f>
        <v/>
      </c>
      <c r="K22" s="248" t="str">
        <f>IF(ISBLANK('1'!K22),"",'1'!K22)</f>
        <v/>
      </c>
      <c r="L22" s="151" t="str">
        <f>IF(ISBLANK('1'!L22),"",'1'!L22)</f>
        <v/>
      </c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41" t="str">
        <f>IF(ISBLANK('1'!E23),"",'1'!E23)</f>
        <v/>
      </c>
      <c r="F23" s="152" t="str">
        <f>IF(ISBLANK('1'!F23),"",'1'!F23)</f>
        <v/>
      </c>
      <c r="G23" s="245" t="str">
        <f>IF(ISBLANK('1'!G23),"",'1'!G23)</f>
        <v/>
      </c>
      <c r="H23" s="246" t="str">
        <f>IF(ISBLANK('1'!H23),"",'1'!H23)</f>
        <v>Bauführer</v>
      </c>
      <c r="I23" s="247" t="str">
        <f>IF(ISBLANK('1'!I23),"",'1'!I23)</f>
        <v/>
      </c>
      <c r="J23" s="247" t="str">
        <f>IF(ISBLANK('1'!J23),"",'1'!J23)</f>
        <v/>
      </c>
      <c r="K23" s="248" t="str">
        <f>IF(ISBLANK('1'!K23),"",'1'!K23)</f>
        <v/>
      </c>
      <c r="L23" s="151" t="str">
        <f>IF(ISBLANK('1'!L23),"",'1'!L23)</f>
        <v/>
      </c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41" t="str">
        <f>IF(ISBLANK('1'!E24),"",'1'!E24)</f>
        <v/>
      </c>
      <c r="F24" s="148" t="str">
        <f>IF(ISBLANK('1'!F24),"",'1'!F24)</f>
        <v>Referenzen Schlüsselpersonal vergleichbare Projekte</v>
      </c>
      <c r="G24" s="241" t="str">
        <f>IF(ISBLANK('1'!G24),"",'1'!G24)</f>
        <v/>
      </c>
      <c r="H24" s="246" t="str">
        <f>IF(ISBLANK('1'!H24),"",'1'!H24)</f>
        <v>Polier</v>
      </c>
      <c r="I24" s="247" t="str">
        <f>IF(ISBLANK('1'!I24),"",'1'!I24)</f>
        <v/>
      </c>
      <c r="J24" s="247" t="str">
        <f>IF(ISBLANK('1'!J24),"",'1'!J24)</f>
        <v/>
      </c>
      <c r="K24" s="248" t="str">
        <f>IF(ISBLANK('1'!K24),"",'1'!K24)</f>
        <v/>
      </c>
      <c r="L24" s="153" t="str">
        <f>IF(ISBLANK('1'!L24),"",'1'!L24)</f>
        <v/>
      </c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41" t="str">
        <f>IF(ISBLANK('1'!E25),"",'1'!E25)</f>
        <v/>
      </c>
      <c r="F25" s="150" t="str">
        <f>IF(ISBLANK('1'!F25),"",'1'!F25)</f>
        <v/>
      </c>
      <c r="G25" s="242" t="str">
        <f>IF(ISBLANK('1'!G25),"",'1'!G25)</f>
        <v/>
      </c>
      <c r="H25" s="246" t="str">
        <f>IF(ISBLANK('1'!H25),"",'1'!H25)</f>
        <v>bei sehr grossen Baustellen auch Baustellenleiter</v>
      </c>
      <c r="I25" s="247" t="str">
        <f>IF(ISBLANK('1'!I25),"",'1'!I25)</f>
        <v/>
      </c>
      <c r="J25" s="247" t="str">
        <f>IF(ISBLANK('1'!J25),"",'1'!J25)</f>
        <v/>
      </c>
      <c r="K25" s="248" t="str">
        <f>IF(ISBLANK('1'!K25),"",'1'!K25)</f>
        <v/>
      </c>
      <c r="L25" s="153" t="str">
        <f>IF(ISBLANK('1'!L25),"",'1'!L25)</f>
        <v/>
      </c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41" t="str">
        <f>IF(ISBLANK('1'!E26),"",'1'!E26)</f>
        <v/>
      </c>
      <c r="F26" s="249" t="str">
        <f>IF(ISBLANK('1'!F26),"",'1'!F26)</f>
        <v>Baustellenbezogene Organisation (Organigramm)</v>
      </c>
      <c r="G26" s="245" t="str">
        <f>IF(ISBLANK('1'!G26),"",'1'!G26)</f>
        <v/>
      </c>
      <c r="H26" s="246" t="str">
        <f>IF(ISBLANK('1'!H26),"",'1'!H26)</f>
        <v xml:space="preserve">Angaben zu Schlüsselfunktionen </v>
      </c>
      <c r="I26" s="247" t="str">
        <f>IF(ISBLANK('1'!I26),"",'1'!I26)</f>
        <v/>
      </c>
      <c r="J26" s="247" t="str">
        <f>IF(ISBLANK('1'!J26),"",'1'!J26)</f>
        <v/>
      </c>
      <c r="K26" s="248" t="str">
        <f>IF(ISBLANK('1'!K26),"",'1'!K26)</f>
        <v/>
      </c>
      <c r="L26" s="153" t="str">
        <f>IF(ISBLANK('1'!L26),"",'1'!L26)</f>
        <v/>
      </c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242" t="str">
        <f>IF(ISBLANK('1'!E27),"",'1'!E27)</f>
        <v/>
      </c>
      <c r="F27" s="244" t="str">
        <f>IF(ISBLANK('1'!F27),"",'1'!F27)</f>
        <v/>
      </c>
      <c r="G27" s="242" t="str">
        <f>IF(ISBLANK('1'!G27),"",'1'!G27)</f>
        <v/>
      </c>
      <c r="H27" s="246" t="str">
        <f>IF(ISBLANK('1'!H27),"",'1'!H27)</f>
        <v>Schnittstellen zu Dritten</v>
      </c>
      <c r="I27" s="247" t="str">
        <f>IF(ISBLANK('1'!I27),"",'1'!I27)</f>
        <v/>
      </c>
      <c r="J27" s="247" t="str">
        <f>IF(ISBLANK('1'!J27),"",'1'!J27)</f>
        <v/>
      </c>
      <c r="K27" s="248" t="str">
        <f>IF(ISBLANK('1'!K27),"",'1'!K27)</f>
        <v/>
      </c>
      <c r="L27" s="153" t="str">
        <f>IF(ISBLANK('1'!L27),"",'1'!L27)</f>
        <v/>
      </c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240" t="str">
        <f>IF(ISBLANK('1'!E30),"",'1'!E30)</f>
        <v/>
      </c>
      <c r="F30" s="243" t="str">
        <f>IF(ISBLANK('1'!F30),"",'1'!F30)</f>
        <v>Auftragsanalyse und Massnahmenplanung</v>
      </c>
      <c r="G30" s="240" t="str">
        <f>IF(ISBLANK('1'!G30),"",'1'!G30)</f>
        <v/>
      </c>
      <c r="H30" s="253" t="str">
        <f>IF(ISBLANK('1'!H30),"",'1'!H30)</f>
        <v>Auftragsanalyse</v>
      </c>
      <c r="I30" s="254" t="str">
        <f>IF(ISBLANK('1'!I30),"",'1'!I30)</f>
        <v/>
      </c>
      <c r="J30" s="254" t="str">
        <f>IF(ISBLANK('1'!J30),"",'1'!J30)</f>
        <v/>
      </c>
      <c r="K30" s="255" t="str">
        <f>IF(ISBLANK('1'!K30),"",'1'!K30)</f>
        <v/>
      </c>
      <c r="L30" s="147" t="str">
        <f>IF(ISBLANK('1'!L30),"",'1'!L30)</f>
        <v/>
      </c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41" t="str">
        <f>IF(ISBLANK('1'!E31),"",'1'!E31)</f>
        <v/>
      </c>
      <c r="F31" s="244" t="str">
        <f>IF(ISBLANK('1'!F31),"",'1'!F31)</f>
        <v/>
      </c>
      <c r="G31" s="242" t="str">
        <f>IF(ISBLANK('1'!G31),"",'1'!G31)</f>
        <v/>
      </c>
      <c r="H31" s="246" t="str">
        <f>IF(ISBLANK('1'!H31),"",'1'!H31)</f>
        <v>Massnahmenplanung mit Zuständigkeiten</v>
      </c>
      <c r="I31" s="247" t="str">
        <f>IF(ISBLANK('1'!I31),"",'1'!I31)</f>
        <v/>
      </c>
      <c r="J31" s="247" t="str">
        <f>IF(ISBLANK('1'!J31),"",'1'!J31)</f>
        <v/>
      </c>
      <c r="K31" s="248" t="str">
        <f>IF(ISBLANK('1'!K31),"",'1'!K31)</f>
        <v/>
      </c>
      <c r="L31" s="151" t="str">
        <f>IF(ISBLANK('1'!L31),"",'1'!L31)</f>
        <v/>
      </c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242" t="str">
        <f>IF(ISBLANK('1'!E32),"",'1'!E32)</f>
        <v/>
      </c>
      <c r="F32" s="154" t="str">
        <f>IF(ISBLANK('1'!F32),"",'1'!F32)</f>
        <v/>
      </c>
      <c r="G32" s="155" t="str">
        <f>IF(ISBLANK('1'!G32),"",'1'!G32)</f>
        <v/>
      </c>
      <c r="H32" s="246" t="str">
        <f>IF(ISBLANK('1'!H32),"",'1'!H32)</f>
        <v/>
      </c>
      <c r="I32" s="211"/>
      <c r="J32" s="211"/>
      <c r="K32" s="212"/>
      <c r="L32" s="151" t="str">
        <f>IF(ISBLANK('1'!L32),"",'1'!L32)</f>
        <v/>
      </c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240" t="str">
        <f>IF(ISBLANK('1'!E35),"",'1'!E35)</f>
        <v/>
      </c>
      <c r="F35" s="243" t="str">
        <f>IF(ISBLANK('1'!F35),"",'1'!F35)</f>
        <v>Bauprogramm des Anbieters</v>
      </c>
      <c r="G35" s="240" t="str">
        <f>IF(ISBLANK('1'!G35),"",'1'!G35)</f>
        <v/>
      </c>
      <c r="H35" s="250" t="str">
        <f>IF(ISBLANK('1'!H35),"",'1'!H35)</f>
        <v>Bauzeit</v>
      </c>
      <c r="I35" s="251" t="str">
        <f>IF(ISBLANK('1'!I35),"",'1'!I35)</f>
        <v/>
      </c>
      <c r="J35" s="251" t="str">
        <f>IF(ISBLANK('1'!J35),"",'1'!J35)</f>
        <v/>
      </c>
      <c r="K35" s="252" t="str">
        <f>IF(ISBLANK('1'!K35),"",'1'!K35)</f>
        <v/>
      </c>
      <c r="L35" s="147" t="str">
        <f>IF(ISBLANK('1'!L35),"",'1'!L35)</f>
        <v/>
      </c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41" t="str">
        <f>IF(ISBLANK('1'!E36),"",'1'!E36)</f>
        <v/>
      </c>
      <c r="F36" s="244" t="str">
        <f>IF(ISBLANK('1'!F36),"",'1'!F36)</f>
        <v/>
      </c>
      <c r="G36" s="242" t="str">
        <f>IF(ISBLANK('1'!G36),"",'1'!G36)</f>
        <v/>
      </c>
      <c r="H36" s="246" t="str">
        <f>IF(ISBLANK('1'!H36),"",'1'!H36)</f>
        <v>Bauvorgang, Abläufe</v>
      </c>
      <c r="I36" s="247" t="str">
        <f>IF(ISBLANK('1'!I36),"",'1'!I36)</f>
        <v/>
      </c>
      <c r="J36" s="247" t="str">
        <f>IF(ISBLANK('1'!J36),"",'1'!J36)</f>
        <v/>
      </c>
      <c r="K36" s="248" t="str">
        <f>IF(ISBLANK('1'!K36),"",'1'!K36)</f>
        <v/>
      </c>
      <c r="L36" s="151" t="str">
        <f>IF(ISBLANK('1'!L36),"",'1'!L36)</f>
        <v/>
      </c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242" t="str">
        <f>IF(ISBLANK('1'!E37),"",'1'!E37)</f>
        <v/>
      </c>
      <c r="F37" s="154" t="str">
        <f>IF(ISBLANK('1'!F37),"",'1'!F37)</f>
        <v>Personaleinsatz</v>
      </c>
      <c r="G37" s="155" t="str">
        <f>IF(ISBLANK('1'!G37),"",'1'!G37)</f>
        <v/>
      </c>
      <c r="H37" s="246" t="str">
        <f>IF(ISBLANK('1'!H37),"",'1'!H37)</f>
        <v/>
      </c>
      <c r="I37" s="211"/>
      <c r="J37" s="211"/>
      <c r="K37" s="212"/>
      <c r="L37" s="151" t="str">
        <f>IF(ISBLANK('1'!L37),"",'1'!L37)</f>
        <v/>
      </c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2" t="str">
        <f>IF(ISBLANK('1'!F41),"",'1'!F41)</f>
        <v/>
      </c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6">
        <f>IF(ISBLANK('1'!G43),"",'1'!G43)</f>
        <v>0</v>
      </c>
      <c r="H43" s="15"/>
      <c r="I43" s="15"/>
      <c r="J43" s="15"/>
      <c r="K43" s="164" t="s">
        <v>78</v>
      </c>
      <c r="L43" s="167">
        <f>'1'!L43</f>
        <v>104</v>
      </c>
      <c r="M43" s="169" t="s">
        <v>77</v>
      </c>
      <c r="N43" s="62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16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mergeCells count="47">
    <mergeCell ref="M40:N40"/>
    <mergeCell ref="C43:F43"/>
    <mergeCell ref="H47:K47"/>
    <mergeCell ref="C49:G49"/>
    <mergeCell ref="H49:O49"/>
    <mergeCell ref="C40:C41"/>
    <mergeCell ref="D40:D41"/>
    <mergeCell ref="H40:L40"/>
    <mergeCell ref="H41:L41"/>
    <mergeCell ref="M41:N41"/>
    <mergeCell ref="L7:N7"/>
    <mergeCell ref="H20:K20"/>
    <mergeCell ref="H21:K21"/>
    <mergeCell ref="H22:K22"/>
    <mergeCell ref="H23:K23"/>
    <mergeCell ref="H10:K10"/>
    <mergeCell ref="L10:N10"/>
    <mergeCell ref="D30:D32"/>
    <mergeCell ref="C35:C37"/>
    <mergeCell ref="D35:D37"/>
    <mergeCell ref="H30:K30"/>
    <mergeCell ref="H31:K31"/>
    <mergeCell ref="H35:K35"/>
    <mergeCell ref="H36:K36"/>
    <mergeCell ref="F35:F36"/>
    <mergeCell ref="G30:G31"/>
    <mergeCell ref="G35:G36"/>
    <mergeCell ref="F30:F31"/>
    <mergeCell ref="E35:E37"/>
    <mergeCell ref="E30:E32"/>
    <mergeCell ref="C30:C32"/>
    <mergeCell ref="H32:K32"/>
    <mergeCell ref="H37:K37"/>
    <mergeCell ref="C5:H5"/>
    <mergeCell ref="C7:F8"/>
    <mergeCell ref="E10:G10"/>
    <mergeCell ref="H26:K26"/>
    <mergeCell ref="H27:K27"/>
    <mergeCell ref="H24:K24"/>
    <mergeCell ref="H25:K25"/>
    <mergeCell ref="G23:G25"/>
    <mergeCell ref="G20:G22"/>
    <mergeCell ref="F26:F27"/>
    <mergeCell ref="G26:G27"/>
    <mergeCell ref="D20:D27"/>
    <mergeCell ref="C20:C27"/>
    <mergeCell ref="E20:E27"/>
  </mergeCells>
  <dataValidations disablePrompts="1" xWindow="474" yWindow="752" count="2"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11111111111111"/>
  <dimension ref="A1:O53"/>
  <sheetViews>
    <sheetView showGridLines="0" workbookViewId="0">
      <selection activeCell="C3" sqref="C3"/>
    </sheetView>
  </sheetViews>
  <sheetFormatPr baseColWidth="10" defaultColWidth="0" defaultRowHeight="12.75" customHeight="1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6" t="str">
        <f>IF(ISBLANK('1'!I7),"",'1'!I7)</f>
        <v/>
      </c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IF(ISBLANK(Offertvergleich!D25),"",Offertvergleich!D25)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Offertvergleich!R25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240" t="str">
        <f>IF(ISBLANK('1'!E20),"",'1'!E20)</f>
        <v/>
      </c>
      <c r="F20" s="146" t="str">
        <f>IF(ISBLANK('1'!F20),"",'1'!F20)</f>
        <v/>
      </c>
      <c r="G20" s="240" t="str">
        <f>IF(ISBLANK('1'!G20),"",'1'!G20)</f>
        <v/>
      </c>
      <c r="H20" s="250" t="str">
        <f>IF(ISBLANK('1'!H20),"",'1'!H20)</f>
        <v>Relevante Arbeitsgattungen z.B. Stahlbetonbauwerke(Brückenbau)</v>
      </c>
      <c r="I20" s="251" t="str">
        <f>IF(ISBLANK('1'!I20),"",'1'!I20)</f>
        <v/>
      </c>
      <c r="J20" s="251" t="str">
        <f>IF(ISBLANK('1'!J20),"",'1'!J20)</f>
        <v/>
      </c>
      <c r="K20" s="252" t="str">
        <f>IF(ISBLANK('1'!K20),"",'1'!K20)</f>
        <v/>
      </c>
      <c r="L20" s="147" t="str">
        <f>IF(ISBLANK('1'!L20),"",'1'!L20)</f>
        <v/>
      </c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41" t="str">
        <f>IF(ISBLANK('1'!E21),"",'1'!E21)</f>
        <v/>
      </c>
      <c r="F21" s="148" t="str">
        <f>IF(ISBLANK('1'!F21),"",'1'!F21)</f>
        <v>Referenz des Anbieters für vergleichbare Projekte</v>
      </c>
      <c r="G21" s="241" t="str">
        <f>IF(ISBLANK('1'!G21),"",'1'!G21)</f>
        <v/>
      </c>
      <c r="H21" s="246" t="str">
        <f>IF(ISBLANK('1'!H21),"",'1'!H21)</f>
        <v>Strassenbau</v>
      </c>
      <c r="I21" s="247" t="str">
        <f>IF(ISBLANK('1'!I21),"",'1'!I21)</f>
        <v/>
      </c>
      <c r="J21" s="247" t="str">
        <f>IF(ISBLANK('1'!J21),"",'1'!J21)</f>
        <v/>
      </c>
      <c r="K21" s="248" t="str">
        <f>IF(ISBLANK('1'!K21),"",'1'!K21)</f>
        <v/>
      </c>
      <c r="L21" s="149" t="str">
        <f>IF(ISBLANK('1'!L21),"",'1'!L21)</f>
        <v/>
      </c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41" t="str">
        <f>IF(ISBLANK('1'!E22),"",'1'!E22)</f>
        <v/>
      </c>
      <c r="F22" s="150" t="str">
        <f>IF(ISBLANK('1'!F22),"",'1'!F22)</f>
        <v/>
      </c>
      <c r="G22" s="242" t="str">
        <f>IF(ISBLANK('1'!G22),"",'1'!G22)</f>
        <v/>
      </c>
      <c r="H22" s="246" t="str">
        <f>IF(ISBLANK('1'!H22),"",'1'!H22)</f>
        <v>Kanalisationsbauwerke</v>
      </c>
      <c r="I22" s="247" t="str">
        <f>IF(ISBLANK('1'!I22),"",'1'!I22)</f>
        <v/>
      </c>
      <c r="J22" s="247" t="str">
        <f>IF(ISBLANK('1'!J22),"",'1'!J22)</f>
        <v/>
      </c>
      <c r="K22" s="248" t="str">
        <f>IF(ISBLANK('1'!K22),"",'1'!K22)</f>
        <v/>
      </c>
      <c r="L22" s="151" t="str">
        <f>IF(ISBLANK('1'!L22),"",'1'!L22)</f>
        <v/>
      </c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41" t="str">
        <f>IF(ISBLANK('1'!E23),"",'1'!E23)</f>
        <v/>
      </c>
      <c r="F23" s="152" t="str">
        <f>IF(ISBLANK('1'!F23),"",'1'!F23)</f>
        <v/>
      </c>
      <c r="G23" s="245" t="str">
        <f>IF(ISBLANK('1'!G23),"",'1'!G23)</f>
        <v/>
      </c>
      <c r="H23" s="246" t="str">
        <f>IF(ISBLANK('1'!H23),"",'1'!H23)</f>
        <v>Bauführer</v>
      </c>
      <c r="I23" s="247" t="str">
        <f>IF(ISBLANK('1'!I23),"",'1'!I23)</f>
        <v/>
      </c>
      <c r="J23" s="247" t="str">
        <f>IF(ISBLANK('1'!J23),"",'1'!J23)</f>
        <v/>
      </c>
      <c r="K23" s="248" t="str">
        <f>IF(ISBLANK('1'!K23),"",'1'!K23)</f>
        <v/>
      </c>
      <c r="L23" s="151" t="str">
        <f>IF(ISBLANK('1'!L23),"",'1'!L23)</f>
        <v/>
      </c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41" t="str">
        <f>IF(ISBLANK('1'!E24),"",'1'!E24)</f>
        <v/>
      </c>
      <c r="F24" s="148" t="str">
        <f>IF(ISBLANK('1'!F24),"",'1'!F24)</f>
        <v>Referenzen Schlüsselpersonal vergleichbare Projekte</v>
      </c>
      <c r="G24" s="241" t="str">
        <f>IF(ISBLANK('1'!G24),"",'1'!G24)</f>
        <v/>
      </c>
      <c r="H24" s="246" t="str">
        <f>IF(ISBLANK('1'!H24),"",'1'!H24)</f>
        <v>Polier</v>
      </c>
      <c r="I24" s="247" t="str">
        <f>IF(ISBLANK('1'!I24),"",'1'!I24)</f>
        <v/>
      </c>
      <c r="J24" s="247" t="str">
        <f>IF(ISBLANK('1'!J24),"",'1'!J24)</f>
        <v/>
      </c>
      <c r="K24" s="248" t="str">
        <f>IF(ISBLANK('1'!K24),"",'1'!K24)</f>
        <v/>
      </c>
      <c r="L24" s="153" t="str">
        <f>IF(ISBLANK('1'!L24),"",'1'!L24)</f>
        <v/>
      </c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41" t="str">
        <f>IF(ISBLANK('1'!E25),"",'1'!E25)</f>
        <v/>
      </c>
      <c r="F25" s="150" t="str">
        <f>IF(ISBLANK('1'!F25),"",'1'!F25)</f>
        <v/>
      </c>
      <c r="G25" s="242" t="str">
        <f>IF(ISBLANK('1'!G25),"",'1'!G25)</f>
        <v/>
      </c>
      <c r="H25" s="246" t="str">
        <f>IF(ISBLANK('1'!H25),"",'1'!H25)</f>
        <v>bei sehr grossen Baustellen auch Baustellenleiter</v>
      </c>
      <c r="I25" s="247" t="str">
        <f>IF(ISBLANK('1'!I25),"",'1'!I25)</f>
        <v/>
      </c>
      <c r="J25" s="247" t="str">
        <f>IF(ISBLANK('1'!J25),"",'1'!J25)</f>
        <v/>
      </c>
      <c r="K25" s="248" t="str">
        <f>IF(ISBLANK('1'!K25),"",'1'!K25)</f>
        <v/>
      </c>
      <c r="L25" s="153" t="str">
        <f>IF(ISBLANK('1'!L25),"",'1'!L25)</f>
        <v/>
      </c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41" t="str">
        <f>IF(ISBLANK('1'!E26),"",'1'!E26)</f>
        <v/>
      </c>
      <c r="F26" s="249" t="str">
        <f>IF(ISBLANK('1'!F26),"",'1'!F26)</f>
        <v>Baustellenbezogene Organisation (Organigramm)</v>
      </c>
      <c r="G26" s="245" t="str">
        <f>IF(ISBLANK('1'!G26),"",'1'!G26)</f>
        <v/>
      </c>
      <c r="H26" s="246" t="str">
        <f>IF(ISBLANK('1'!H26),"",'1'!H26)</f>
        <v xml:space="preserve">Angaben zu Schlüsselfunktionen </v>
      </c>
      <c r="I26" s="247" t="str">
        <f>IF(ISBLANK('1'!I26),"",'1'!I26)</f>
        <v/>
      </c>
      <c r="J26" s="247" t="str">
        <f>IF(ISBLANK('1'!J26),"",'1'!J26)</f>
        <v/>
      </c>
      <c r="K26" s="248" t="str">
        <f>IF(ISBLANK('1'!K26),"",'1'!K26)</f>
        <v/>
      </c>
      <c r="L26" s="153" t="str">
        <f>IF(ISBLANK('1'!L26),"",'1'!L26)</f>
        <v/>
      </c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242" t="str">
        <f>IF(ISBLANK('1'!E27),"",'1'!E27)</f>
        <v/>
      </c>
      <c r="F27" s="244" t="str">
        <f>IF(ISBLANK('1'!F27),"",'1'!F27)</f>
        <v/>
      </c>
      <c r="G27" s="242" t="str">
        <f>IF(ISBLANK('1'!G27),"",'1'!G27)</f>
        <v/>
      </c>
      <c r="H27" s="246" t="str">
        <f>IF(ISBLANK('1'!H27),"",'1'!H27)</f>
        <v>Schnittstellen zu Dritten</v>
      </c>
      <c r="I27" s="247" t="str">
        <f>IF(ISBLANK('1'!I27),"",'1'!I27)</f>
        <v/>
      </c>
      <c r="J27" s="247" t="str">
        <f>IF(ISBLANK('1'!J27),"",'1'!J27)</f>
        <v/>
      </c>
      <c r="K27" s="248" t="str">
        <f>IF(ISBLANK('1'!K27),"",'1'!K27)</f>
        <v/>
      </c>
      <c r="L27" s="153" t="str">
        <f>IF(ISBLANK('1'!L27),"",'1'!L27)</f>
        <v/>
      </c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240" t="str">
        <f>IF(ISBLANK('1'!E30),"",'1'!E30)</f>
        <v/>
      </c>
      <c r="F30" s="243" t="str">
        <f>IF(ISBLANK('1'!F30),"",'1'!F30)</f>
        <v>Auftragsanalyse und Massnahmenplanung</v>
      </c>
      <c r="G30" s="240" t="str">
        <f>IF(ISBLANK('1'!G30),"",'1'!G30)</f>
        <v/>
      </c>
      <c r="H30" s="253" t="str">
        <f>IF(ISBLANK('1'!H30),"",'1'!H30)</f>
        <v>Auftragsanalyse</v>
      </c>
      <c r="I30" s="254" t="str">
        <f>IF(ISBLANK('1'!I30),"",'1'!I30)</f>
        <v/>
      </c>
      <c r="J30" s="254" t="str">
        <f>IF(ISBLANK('1'!J30),"",'1'!J30)</f>
        <v/>
      </c>
      <c r="K30" s="255" t="str">
        <f>IF(ISBLANK('1'!K30),"",'1'!K30)</f>
        <v/>
      </c>
      <c r="L30" s="147" t="str">
        <f>IF(ISBLANK('1'!L30),"",'1'!L30)</f>
        <v/>
      </c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41" t="str">
        <f>IF(ISBLANK('1'!E31),"",'1'!E31)</f>
        <v/>
      </c>
      <c r="F31" s="244" t="str">
        <f>IF(ISBLANK('1'!F31),"",'1'!F31)</f>
        <v/>
      </c>
      <c r="G31" s="242" t="str">
        <f>IF(ISBLANK('1'!G31),"",'1'!G31)</f>
        <v/>
      </c>
      <c r="H31" s="246" t="str">
        <f>IF(ISBLANK('1'!H31),"",'1'!H31)</f>
        <v>Massnahmenplanung mit Zuständigkeiten</v>
      </c>
      <c r="I31" s="247" t="str">
        <f>IF(ISBLANK('1'!I31),"",'1'!I31)</f>
        <v/>
      </c>
      <c r="J31" s="247" t="str">
        <f>IF(ISBLANK('1'!J31),"",'1'!J31)</f>
        <v/>
      </c>
      <c r="K31" s="248" t="str">
        <f>IF(ISBLANK('1'!K31),"",'1'!K31)</f>
        <v/>
      </c>
      <c r="L31" s="151" t="str">
        <f>IF(ISBLANK('1'!L31),"",'1'!L31)</f>
        <v/>
      </c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242" t="str">
        <f>IF(ISBLANK('1'!E32),"",'1'!E32)</f>
        <v/>
      </c>
      <c r="F32" s="154" t="str">
        <f>IF(ISBLANK('1'!F32),"",'1'!F32)</f>
        <v/>
      </c>
      <c r="G32" s="155" t="str">
        <f>IF(ISBLANK('1'!G32),"",'1'!G32)</f>
        <v/>
      </c>
      <c r="H32" s="246" t="str">
        <f>IF(ISBLANK('1'!H32),"",'1'!H32)</f>
        <v/>
      </c>
      <c r="I32" s="211"/>
      <c r="J32" s="211"/>
      <c r="K32" s="212"/>
      <c r="L32" s="151" t="str">
        <f>IF(ISBLANK('1'!L32),"",'1'!L32)</f>
        <v/>
      </c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240" t="str">
        <f>IF(ISBLANK('1'!E35),"",'1'!E35)</f>
        <v/>
      </c>
      <c r="F35" s="243" t="str">
        <f>IF(ISBLANK('1'!F35),"",'1'!F35)</f>
        <v>Bauprogramm des Anbieters</v>
      </c>
      <c r="G35" s="240" t="str">
        <f>IF(ISBLANK('1'!G35),"",'1'!G35)</f>
        <v/>
      </c>
      <c r="H35" s="250" t="str">
        <f>IF(ISBLANK('1'!H35),"",'1'!H35)</f>
        <v>Bauzeit</v>
      </c>
      <c r="I35" s="251" t="str">
        <f>IF(ISBLANK('1'!I35),"",'1'!I35)</f>
        <v/>
      </c>
      <c r="J35" s="251" t="str">
        <f>IF(ISBLANK('1'!J35),"",'1'!J35)</f>
        <v/>
      </c>
      <c r="K35" s="252" t="str">
        <f>IF(ISBLANK('1'!K35),"",'1'!K35)</f>
        <v/>
      </c>
      <c r="L35" s="147" t="str">
        <f>IF(ISBLANK('1'!L35),"",'1'!L35)</f>
        <v/>
      </c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41" t="str">
        <f>IF(ISBLANK('1'!E36),"",'1'!E36)</f>
        <v/>
      </c>
      <c r="F36" s="244" t="str">
        <f>IF(ISBLANK('1'!F36),"",'1'!F36)</f>
        <v/>
      </c>
      <c r="G36" s="242" t="str">
        <f>IF(ISBLANK('1'!G36),"",'1'!G36)</f>
        <v/>
      </c>
      <c r="H36" s="246" t="str">
        <f>IF(ISBLANK('1'!H36),"",'1'!H36)</f>
        <v>Bauvorgang, Abläufe</v>
      </c>
      <c r="I36" s="247" t="str">
        <f>IF(ISBLANK('1'!I36),"",'1'!I36)</f>
        <v/>
      </c>
      <c r="J36" s="247" t="str">
        <f>IF(ISBLANK('1'!J36),"",'1'!J36)</f>
        <v/>
      </c>
      <c r="K36" s="248" t="str">
        <f>IF(ISBLANK('1'!K36),"",'1'!K36)</f>
        <v/>
      </c>
      <c r="L36" s="151" t="str">
        <f>IF(ISBLANK('1'!L36),"",'1'!L36)</f>
        <v/>
      </c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242" t="str">
        <f>IF(ISBLANK('1'!E37),"",'1'!E37)</f>
        <v/>
      </c>
      <c r="F37" s="154" t="str">
        <f>IF(ISBLANK('1'!F37),"",'1'!F37)</f>
        <v>Personaleinsatz</v>
      </c>
      <c r="G37" s="155" t="str">
        <f>IF(ISBLANK('1'!G37),"",'1'!G37)</f>
        <v/>
      </c>
      <c r="H37" s="246" t="str">
        <f>IF(ISBLANK('1'!H37),"",'1'!H37)</f>
        <v/>
      </c>
      <c r="I37" s="211"/>
      <c r="J37" s="211"/>
      <c r="K37" s="212"/>
      <c r="L37" s="151" t="str">
        <f>IF(ISBLANK('1'!L37),"",'1'!L37)</f>
        <v/>
      </c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2" t="str">
        <f>IF(ISBLANK('1'!F41),"",'1'!F41)</f>
        <v/>
      </c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6">
        <f>IF(ISBLANK('1'!G43),"",'1'!G43)</f>
        <v>0</v>
      </c>
      <c r="H43" s="15"/>
      <c r="I43" s="15"/>
      <c r="J43" s="15"/>
      <c r="K43" s="164" t="s">
        <v>78</v>
      </c>
      <c r="L43" s="167">
        <f>'1'!L43</f>
        <v>104</v>
      </c>
      <c r="M43" s="169" t="s">
        <v>77</v>
      </c>
      <c r="N43" s="62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17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mergeCells count="47">
    <mergeCell ref="C35:C37"/>
    <mergeCell ref="D35:D37"/>
    <mergeCell ref="E35:E37"/>
    <mergeCell ref="H35:K35"/>
    <mergeCell ref="H36:K36"/>
    <mergeCell ref="G35:G36"/>
    <mergeCell ref="F35:F36"/>
    <mergeCell ref="C49:G49"/>
    <mergeCell ref="H49:O49"/>
    <mergeCell ref="M40:N40"/>
    <mergeCell ref="C43:F43"/>
    <mergeCell ref="H47:K47"/>
    <mergeCell ref="C40:C41"/>
    <mergeCell ref="D40:D41"/>
    <mergeCell ref="H40:L40"/>
    <mergeCell ref="H41:L41"/>
    <mergeCell ref="M41:N41"/>
    <mergeCell ref="C5:H5"/>
    <mergeCell ref="C7:F8"/>
    <mergeCell ref="E10:G10"/>
    <mergeCell ref="D30:D32"/>
    <mergeCell ref="D20:D27"/>
    <mergeCell ref="C20:C27"/>
    <mergeCell ref="C30:C32"/>
    <mergeCell ref="H20:K20"/>
    <mergeCell ref="H21:K21"/>
    <mergeCell ref="H22:K22"/>
    <mergeCell ref="H23:K23"/>
    <mergeCell ref="H24:K24"/>
    <mergeCell ref="H31:K31"/>
    <mergeCell ref="H25:K25"/>
    <mergeCell ref="H30:K30"/>
    <mergeCell ref="E30:E32"/>
    <mergeCell ref="E20:E27"/>
    <mergeCell ref="G23:G25"/>
    <mergeCell ref="G20:G22"/>
    <mergeCell ref="G26:G27"/>
    <mergeCell ref="F30:F31"/>
    <mergeCell ref="F26:F27"/>
    <mergeCell ref="G30:G31"/>
    <mergeCell ref="H32:K32"/>
    <mergeCell ref="H37:K37"/>
    <mergeCell ref="L10:N10"/>
    <mergeCell ref="H10:K10"/>
    <mergeCell ref="L7:N7"/>
    <mergeCell ref="H26:K26"/>
    <mergeCell ref="H27:K27"/>
  </mergeCells>
  <dataValidations xWindow="474" yWindow="752" count="2"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O53"/>
  <sheetViews>
    <sheetView showGridLines="0" zoomScaleNormal="100" workbookViewId="0">
      <selection activeCell="L32" sqref="L32"/>
    </sheetView>
  </sheetViews>
  <sheetFormatPr baseColWidth="10" defaultColWidth="0" defaultRowHeight="12.75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7"/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IF(ISBLANK(Offertvergleich!D9),"",Offertvergleich!D9)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Offertvergleich!R9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185"/>
      <c r="F20" s="144"/>
      <c r="G20" s="185"/>
      <c r="H20" s="225" t="s">
        <v>45</v>
      </c>
      <c r="I20" s="226"/>
      <c r="J20" s="226"/>
      <c r="K20" s="227"/>
      <c r="L20" s="127"/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05"/>
      <c r="F21" s="142" t="s">
        <v>66</v>
      </c>
      <c r="G21" s="205"/>
      <c r="H21" s="208" t="s">
        <v>46</v>
      </c>
      <c r="I21" s="209"/>
      <c r="J21" s="209"/>
      <c r="K21" s="210"/>
      <c r="L21" s="128"/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05"/>
      <c r="F22" s="141"/>
      <c r="G22" s="186"/>
      <c r="H22" s="208" t="s">
        <v>47</v>
      </c>
      <c r="I22" s="209"/>
      <c r="J22" s="209"/>
      <c r="K22" s="210"/>
      <c r="L22" s="129"/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05"/>
      <c r="F23" s="145"/>
      <c r="G23" s="214"/>
      <c r="H23" s="208" t="s">
        <v>48</v>
      </c>
      <c r="I23" s="209"/>
      <c r="J23" s="209"/>
      <c r="K23" s="210"/>
      <c r="L23" s="129"/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05"/>
      <c r="F24" s="142" t="s">
        <v>67</v>
      </c>
      <c r="G24" s="205"/>
      <c r="H24" s="208" t="s">
        <v>49</v>
      </c>
      <c r="I24" s="209"/>
      <c r="J24" s="209"/>
      <c r="K24" s="210"/>
      <c r="L24" s="130"/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05"/>
      <c r="F25" s="141"/>
      <c r="G25" s="186"/>
      <c r="H25" s="208" t="s">
        <v>50</v>
      </c>
      <c r="I25" s="209"/>
      <c r="J25" s="209"/>
      <c r="K25" s="210"/>
      <c r="L25" s="130"/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05"/>
      <c r="F26" s="215" t="s">
        <v>51</v>
      </c>
      <c r="G26" s="214"/>
      <c r="H26" s="208" t="s">
        <v>52</v>
      </c>
      <c r="I26" s="209"/>
      <c r="J26" s="209"/>
      <c r="K26" s="210"/>
      <c r="L26" s="130"/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186"/>
      <c r="F27" s="207"/>
      <c r="G27" s="186"/>
      <c r="H27" s="208" t="s">
        <v>53</v>
      </c>
      <c r="I27" s="209"/>
      <c r="J27" s="209"/>
      <c r="K27" s="210"/>
      <c r="L27" s="130"/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185"/>
      <c r="F30" s="206" t="s">
        <v>54</v>
      </c>
      <c r="G30" s="185"/>
      <c r="H30" s="187" t="s">
        <v>69</v>
      </c>
      <c r="I30" s="188"/>
      <c r="J30" s="188"/>
      <c r="K30" s="189"/>
      <c r="L30" s="127"/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05"/>
      <c r="F31" s="207"/>
      <c r="G31" s="186"/>
      <c r="H31" s="208" t="s">
        <v>55</v>
      </c>
      <c r="I31" s="209"/>
      <c r="J31" s="209"/>
      <c r="K31" s="210"/>
      <c r="L31" s="129"/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186"/>
      <c r="F32" s="143"/>
      <c r="G32" s="117"/>
      <c r="H32" s="208"/>
      <c r="I32" s="211"/>
      <c r="J32" s="211"/>
      <c r="K32" s="211"/>
      <c r="L32" s="129"/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185"/>
      <c r="F35" s="206" t="s">
        <v>58</v>
      </c>
      <c r="G35" s="185"/>
      <c r="H35" s="225" t="s">
        <v>59</v>
      </c>
      <c r="I35" s="226"/>
      <c r="J35" s="226"/>
      <c r="K35" s="227"/>
      <c r="L35" s="127"/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05"/>
      <c r="F36" s="207"/>
      <c r="G36" s="186"/>
      <c r="H36" s="208" t="s">
        <v>60</v>
      </c>
      <c r="I36" s="209"/>
      <c r="J36" s="209"/>
      <c r="K36" s="210"/>
      <c r="L36" s="129"/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186"/>
      <c r="F37" s="143" t="s">
        <v>61</v>
      </c>
      <c r="G37" s="117"/>
      <c r="H37" s="208"/>
      <c r="I37" s="211"/>
      <c r="J37" s="211"/>
      <c r="K37" s="212"/>
      <c r="L37" s="129"/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8"/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5">
        <v>0</v>
      </c>
      <c r="H43" s="15"/>
      <c r="I43" s="15"/>
      <c r="J43" s="15"/>
      <c r="K43" s="164" t="s">
        <v>78</v>
      </c>
      <c r="L43" s="166">
        <v>104</v>
      </c>
      <c r="M43" s="169" t="s">
        <v>79</v>
      </c>
      <c r="N43" s="165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1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dataConsolidate/>
  <mergeCells count="47">
    <mergeCell ref="M41:N41"/>
    <mergeCell ref="H49:O49"/>
    <mergeCell ref="H10:K10"/>
    <mergeCell ref="H20:K20"/>
    <mergeCell ref="H21:K21"/>
    <mergeCell ref="H22:K22"/>
    <mergeCell ref="H23:K23"/>
    <mergeCell ref="H24:K24"/>
    <mergeCell ref="H36:K36"/>
    <mergeCell ref="H47:K47"/>
    <mergeCell ref="M40:N40"/>
    <mergeCell ref="H31:K31"/>
    <mergeCell ref="H35:K35"/>
    <mergeCell ref="H41:L41"/>
    <mergeCell ref="H40:L40"/>
    <mergeCell ref="L10:N10"/>
    <mergeCell ref="C49:G49"/>
    <mergeCell ref="G23:G25"/>
    <mergeCell ref="F26:F27"/>
    <mergeCell ref="G26:G27"/>
    <mergeCell ref="E20:E27"/>
    <mergeCell ref="D20:D27"/>
    <mergeCell ref="G20:G22"/>
    <mergeCell ref="C30:C32"/>
    <mergeCell ref="D30:D32"/>
    <mergeCell ref="E30:E32"/>
    <mergeCell ref="F30:F31"/>
    <mergeCell ref="C20:C27"/>
    <mergeCell ref="C43:F43"/>
    <mergeCell ref="C40:C41"/>
    <mergeCell ref="D40:D41"/>
    <mergeCell ref="L7:N7"/>
    <mergeCell ref="G30:G31"/>
    <mergeCell ref="G35:G36"/>
    <mergeCell ref="H30:K30"/>
    <mergeCell ref="C5:H5"/>
    <mergeCell ref="C7:F8"/>
    <mergeCell ref="E10:G10"/>
    <mergeCell ref="C35:C37"/>
    <mergeCell ref="D35:D37"/>
    <mergeCell ref="E35:E37"/>
    <mergeCell ref="F35:F36"/>
    <mergeCell ref="H25:K25"/>
    <mergeCell ref="H26:K26"/>
    <mergeCell ref="H27:K27"/>
    <mergeCell ref="H32:K32"/>
    <mergeCell ref="H37:K37"/>
  </mergeCells>
  <dataValidations disablePrompts="1" xWindow="474" yWindow="752" count="2"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O53"/>
  <sheetViews>
    <sheetView showGridLines="0" workbookViewId="0">
      <selection activeCell="C3" sqref="C3"/>
    </sheetView>
  </sheetViews>
  <sheetFormatPr baseColWidth="10" defaultColWidth="0" defaultRowHeight="12.75" customHeight="1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6" t="str">
        <f>IF(ISBLANK('1'!I7),"",'1'!I7)</f>
        <v/>
      </c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IF(ISBLANK(Offertvergleich!D10),"",Offertvergleich!D10)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Offertvergleich!R10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240" t="str">
        <f>IF(ISBLANK('1'!E20),"",'1'!E20)</f>
        <v/>
      </c>
      <c r="F20" s="146" t="str">
        <f>IF(ISBLANK('1'!F20),"",'1'!F20)</f>
        <v/>
      </c>
      <c r="G20" s="240" t="str">
        <f>IF(ISBLANK('1'!G20),"",'1'!G20)</f>
        <v/>
      </c>
      <c r="H20" s="250" t="str">
        <f>IF(ISBLANK('1'!H20),"",'1'!H20)</f>
        <v>Relevante Arbeitsgattungen z.B. Stahlbetonbauwerke(Brückenbau)</v>
      </c>
      <c r="I20" s="251" t="str">
        <f>IF(ISBLANK('1'!I20),"",'1'!I20)</f>
        <v/>
      </c>
      <c r="J20" s="251" t="str">
        <f>IF(ISBLANK('1'!J20),"",'1'!J20)</f>
        <v/>
      </c>
      <c r="K20" s="252" t="str">
        <f>IF(ISBLANK('1'!K20),"",'1'!K20)</f>
        <v/>
      </c>
      <c r="L20" s="147" t="str">
        <f>IF(ISBLANK('1'!L20),"",'1'!L20)</f>
        <v/>
      </c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41" t="str">
        <f>IF(ISBLANK('1'!E21),"",'1'!E21)</f>
        <v/>
      </c>
      <c r="F21" s="148" t="str">
        <f>IF(ISBLANK('1'!F21),"",'1'!F21)</f>
        <v>Referenz des Anbieters für vergleichbare Projekte</v>
      </c>
      <c r="G21" s="241" t="str">
        <f>IF(ISBLANK('1'!G21),"",'1'!G21)</f>
        <v/>
      </c>
      <c r="H21" s="246" t="str">
        <f>IF(ISBLANK('1'!H21),"",'1'!H21)</f>
        <v>Strassenbau</v>
      </c>
      <c r="I21" s="247" t="str">
        <f>IF(ISBLANK('1'!I21),"",'1'!I21)</f>
        <v/>
      </c>
      <c r="J21" s="247" t="str">
        <f>IF(ISBLANK('1'!J21),"",'1'!J21)</f>
        <v/>
      </c>
      <c r="K21" s="248" t="str">
        <f>IF(ISBLANK('1'!K21),"",'1'!K21)</f>
        <v/>
      </c>
      <c r="L21" s="149" t="str">
        <f>IF(ISBLANK('1'!L21),"",'1'!L21)</f>
        <v/>
      </c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41" t="str">
        <f>IF(ISBLANK('1'!E22),"",'1'!E22)</f>
        <v/>
      </c>
      <c r="F22" s="150" t="str">
        <f>IF(ISBLANK('1'!F22),"",'1'!F22)</f>
        <v/>
      </c>
      <c r="G22" s="242" t="str">
        <f>IF(ISBLANK('1'!G22),"",'1'!G22)</f>
        <v/>
      </c>
      <c r="H22" s="246" t="str">
        <f>IF(ISBLANK('1'!H22),"",'1'!H22)</f>
        <v>Kanalisationsbauwerke</v>
      </c>
      <c r="I22" s="247" t="str">
        <f>IF(ISBLANK('1'!I22),"",'1'!I22)</f>
        <v/>
      </c>
      <c r="J22" s="247" t="str">
        <f>IF(ISBLANK('1'!J22),"",'1'!J22)</f>
        <v/>
      </c>
      <c r="K22" s="248" t="str">
        <f>IF(ISBLANK('1'!K22),"",'1'!K22)</f>
        <v/>
      </c>
      <c r="L22" s="151" t="str">
        <f>IF(ISBLANK('1'!L22),"",'1'!L22)</f>
        <v/>
      </c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41" t="str">
        <f>IF(ISBLANK('1'!E23),"",'1'!E23)</f>
        <v/>
      </c>
      <c r="F23" s="152" t="str">
        <f>IF(ISBLANK('1'!F23),"",'1'!F23)</f>
        <v/>
      </c>
      <c r="G23" s="245" t="str">
        <f>IF(ISBLANK('1'!G23),"",'1'!G23)</f>
        <v/>
      </c>
      <c r="H23" s="246" t="str">
        <f>IF(ISBLANK('1'!H23),"",'1'!H23)</f>
        <v>Bauführer</v>
      </c>
      <c r="I23" s="247" t="str">
        <f>IF(ISBLANK('1'!I23),"",'1'!I23)</f>
        <v/>
      </c>
      <c r="J23" s="247" t="str">
        <f>IF(ISBLANK('1'!J23),"",'1'!J23)</f>
        <v/>
      </c>
      <c r="K23" s="248" t="str">
        <f>IF(ISBLANK('1'!K23),"",'1'!K23)</f>
        <v/>
      </c>
      <c r="L23" s="151" t="str">
        <f>IF(ISBLANK('1'!L23),"",'1'!L23)</f>
        <v/>
      </c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41" t="str">
        <f>IF(ISBLANK('1'!E24),"",'1'!E24)</f>
        <v/>
      </c>
      <c r="F24" s="148" t="str">
        <f>IF(ISBLANK('1'!F24),"",'1'!F24)</f>
        <v>Referenzen Schlüsselpersonal vergleichbare Projekte</v>
      </c>
      <c r="G24" s="241" t="str">
        <f>IF(ISBLANK('1'!G24),"",'1'!G24)</f>
        <v/>
      </c>
      <c r="H24" s="246" t="str">
        <f>IF(ISBLANK('1'!H24),"",'1'!H24)</f>
        <v>Polier</v>
      </c>
      <c r="I24" s="247" t="str">
        <f>IF(ISBLANK('1'!I24),"",'1'!I24)</f>
        <v/>
      </c>
      <c r="J24" s="247" t="str">
        <f>IF(ISBLANK('1'!J24),"",'1'!J24)</f>
        <v/>
      </c>
      <c r="K24" s="248" t="str">
        <f>IF(ISBLANK('1'!K24),"",'1'!K24)</f>
        <v/>
      </c>
      <c r="L24" s="153" t="str">
        <f>IF(ISBLANK('1'!L24),"",'1'!L24)</f>
        <v/>
      </c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41" t="str">
        <f>IF(ISBLANK('1'!E25),"",'1'!E25)</f>
        <v/>
      </c>
      <c r="F25" s="150" t="str">
        <f>IF(ISBLANK('1'!F25),"",'1'!F25)</f>
        <v/>
      </c>
      <c r="G25" s="242" t="str">
        <f>IF(ISBLANK('1'!G25),"",'1'!G25)</f>
        <v/>
      </c>
      <c r="H25" s="246" t="str">
        <f>IF(ISBLANK('1'!H25),"",'1'!H25)</f>
        <v>bei sehr grossen Baustellen auch Baustellenleiter</v>
      </c>
      <c r="I25" s="247" t="str">
        <f>IF(ISBLANK('1'!I25),"",'1'!I25)</f>
        <v/>
      </c>
      <c r="J25" s="247" t="str">
        <f>IF(ISBLANK('1'!J25),"",'1'!J25)</f>
        <v/>
      </c>
      <c r="K25" s="248" t="str">
        <f>IF(ISBLANK('1'!K25),"",'1'!K25)</f>
        <v/>
      </c>
      <c r="L25" s="153" t="str">
        <f>IF(ISBLANK('1'!L25),"",'1'!L25)</f>
        <v/>
      </c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41" t="str">
        <f>IF(ISBLANK('1'!E26),"",'1'!E26)</f>
        <v/>
      </c>
      <c r="F26" s="249" t="str">
        <f>IF(ISBLANK('1'!F26),"",'1'!F26)</f>
        <v>Baustellenbezogene Organisation (Organigramm)</v>
      </c>
      <c r="G26" s="245" t="str">
        <f>IF(ISBLANK('1'!G26),"",'1'!G26)</f>
        <v/>
      </c>
      <c r="H26" s="246" t="str">
        <f>IF(ISBLANK('1'!H26),"",'1'!H26)</f>
        <v xml:space="preserve">Angaben zu Schlüsselfunktionen </v>
      </c>
      <c r="I26" s="247" t="str">
        <f>IF(ISBLANK('1'!I26),"",'1'!I26)</f>
        <v/>
      </c>
      <c r="J26" s="247" t="str">
        <f>IF(ISBLANK('1'!J26),"",'1'!J26)</f>
        <v/>
      </c>
      <c r="K26" s="248" t="str">
        <f>IF(ISBLANK('1'!K26),"",'1'!K26)</f>
        <v/>
      </c>
      <c r="L26" s="153" t="str">
        <f>IF(ISBLANK('1'!L26),"",'1'!L26)</f>
        <v/>
      </c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242" t="str">
        <f>IF(ISBLANK('1'!E27),"",'1'!E27)</f>
        <v/>
      </c>
      <c r="F27" s="244" t="str">
        <f>IF(ISBLANK('1'!F27),"",'1'!F27)</f>
        <v/>
      </c>
      <c r="G27" s="242" t="str">
        <f>IF(ISBLANK('1'!G27),"",'1'!G27)</f>
        <v/>
      </c>
      <c r="H27" s="246" t="str">
        <f>IF(ISBLANK('1'!H27),"",'1'!H27)</f>
        <v>Schnittstellen zu Dritten</v>
      </c>
      <c r="I27" s="247" t="str">
        <f>IF(ISBLANK('1'!I27),"",'1'!I27)</f>
        <v/>
      </c>
      <c r="J27" s="247" t="str">
        <f>IF(ISBLANK('1'!J27),"",'1'!J27)</f>
        <v/>
      </c>
      <c r="K27" s="248" t="str">
        <f>IF(ISBLANK('1'!K27),"",'1'!K27)</f>
        <v/>
      </c>
      <c r="L27" s="153" t="str">
        <f>IF(ISBLANK('1'!L27),"",'1'!L27)</f>
        <v/>
      </c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240" t="str">
        <f>IF(ISBLANK('1'!E30),"",'1'!E30)</f>
        <v/>
      </c>
      <c r="F30" s="243" t="str">
        <f>IF(ISBLANK('1'!F30),"",'1'!F30)</f>
        <v>Auftragsanalyse und Massnahmenplanung</v>
      </c>
      <c r="G30" s="240" t="str">
        <f>IF(ISBLANK('1'!G30),"",'1'!G30)</f>
        <v/>
      </c>
      <c r="H30" s="253" t="str">
        <f>IF(ISBLANK('1'!H30),"",'1'!H30)</f>
        <v>Auftragsanalyse</v>
      </c>
      <c r="I30" s="254" t="str">
        <f>IF(ISBLANK('1'!I30),"",'1'!I30)</f>
        <v/>
      </c>
      <c r="J30" s="254" t="str">
        <f>IF(ISBLANK('1'!J30),"",'1'!J30)</f>
        <v/>
      </c>
      <c r="K30" s="255" t="str">
        <f>IF(ISBLANK('1'!K30),"",'1'!K30)</f>
        <v/>
      </c>
      <c r="L30" s="147" t="str">
        <f>IF(ISBLANK('1'!L30),"",'1'!L30)</f>
        <v/>
      </c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41" t="str">
        <f>IF(ISBLANK('1'!E31),"",'1'!E31)</f>
        <v/>
      </c>
      <c r="F31" s="244" t="str">
        <f>IF(ISBLANK('1'!F31),"",'1'!F31)</f>
        <v/>
      </c>
      <c r="G31" s="242" t="str">
        <f>IF(ISBLANK('1'!G31),"",'1'!G31)</f>
        <v/>
      </c>
      <c r="H31" s="246" t="str">
        <f>IF(ISBLANK('1'!H31),"",'1'!H31)</f>
        <v>Massnahmenplanung mit Zuständigkeiten</v>
      </c>
      <c r="I31" s="247" t="str">
        <f>IF(ISBLANK('1'!I31),"",'1'!I31)</f>
        <v/>
      </c>
      <c r="J31" s="247" t="str">
        <f>IF(ISBLANK('1'!J31),"",'1'!J31)</f>
        <v/>
      </c>
      <c r="K31" s="248" t="str">
        <f>IF(ISBLANK('1'!K31),"",'1'!K31)</f>
        <v/>
      </c>
      <c r="L31" s="151" t="str">
        <f>IF(ISBLANK('1'!L31),"",'1'!L31)</f>
        <v/>
      </c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242" t="str">
        <f>IF(ISBLANK('1'!E32),"",'1'!E32)</f>
        <v/>
      </c>
      <c r="F32" s="154" t="str">
        <f>IF(ISBLANK('1'!F32),"",'1'!F32)</f>
        <v/>
      </c>
      <c r="G32" s="155" t="str">
        <f>IF(ISBLANK('1'!G32),"",'1'!G32)</f>
        <v/>
      </c>
      <c r="H32" s="246" t="str">
        <f>IF(ISBLANK('1'!H32),"",'1'!H32)</f>
        <v/>
      </c>
      <c r="I32" s="211"/>
      <c r="J32" s="211"/>
      <c r="K32" s="212"/>
      <c r="L32" s="151" t="str">
        <f>IF(ISBLANK('1'!L32),"",'1'!L32)</f>
        <v/>
      </c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240" t="str">
        <f>IF(ISBLANK('1'!E35),"",'1'!E35)</f>
        <v/>
      </c>
      <c r="F35" s="243" t="str">
        <f>IF(ISBLANK('1'!F35),"",'1'!F35)</f>
        <v>Bauprogramm des Anbieters</v>
      </c>
      <c r="G35" s="240" t="str">
        <f>IF(ISBLANK('1'!G35),"",'1'!G35)</f>
        <v/>
      </c>
      <c r="H35" s="250" t="str">
        <f>IF(ISBLANK('1'!H35),"",'1'!H35)</f>
        <v>Bauzeit</v>
      </c>
      <c r="I35" s="251" t="str">
        <f>IF(ISBLANK('1'!I35),"",'1'!I35)</f>
        <v/>
      </c>
      <c r="J35" s="251" t="str">
        <f>IF(ISBLANK('1'!J35),"",'1'!J35)</f>
        <v/>
      </c>
      <c r="K35" s="252" t="str">
        <f>IF(ISBLANK('1'!K35),"",'1'!K35)</f>
        <v/>
      </c>
      <c r="L35" s="147" t="str">
        <f>IF(ISBLANK('1'!L35),"",'1'!L35)</f>
        <v/>
      </c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41" t="str">
        <f>IF(ISBLANK('1'!E36),"",'1'!E36)</f>
        <v/>
      </c>
      <c r="F36" s="244" t="str">
        <f>IF(ISBLANK('1'!F36),"",'1'!F36)</f>
        <v/>
      </c>
      <c r="G36" s="242" t="str">
        <f>IF(ISBLANK('1'!G36),"",'1'!G36)</f>
        <v/>
      </c>
      <c r="H36" s="246" t="str">
        <f>IF(ISBLANK('1'!H36),"",'1'!H36)</f>
        <v>Bauvorgang, Abläufe</v>
      </c>
      <c r="I36" s="247" t="str">
        <f>IF(ISBLANK('1'!I36),"",'1'!I36)</f>
        <v/>
      </c>
      <c r="J36" s="247" t="str">
        <f>IF(ISBLANK('1'!J36),"",'1'!J36)</f>
        <v/>
      </c>
      <c r="K36" s="248" t="str">
        <f>IF(ISBLANK('1'!K36),"",'1'!K36)</f>
        <v/>
      </c>
      <c r="L36" s="151" t="str">
        <f>IF(ISBLANK('1'!L36),"",'1'!L36)</f>
        <v/>
      </c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242" t="str">
        <f>IF(ISBLANK('1'!E37),"",'1'!E37)</f>
        <v/>
      </c>
      <c r="F37" s="154" t="str">
        <f>IF(ISBLANK('1'!F37),"",'1'!F37)</f>
        <v>Personaleinsatz</v>
      </c>
      <c r="G37" s="155" t="str">
        <f>IF(ISBLANK('1'!G37),"",'1'!G37)</f>
        <v/>
      </c>
      <c r="H37" s="246" t="str">
        <f>IF(ISBLANK('1'!H37),"",'1'!H37)</f>
        <v/>
      </c>
      <c r="I37" s="211"/>
      <c r="J37" s="211"/>
      <c r="K37" s="212"/>
      <c r="L37" s="151" t="str">
        <f>IF(ISBLANK('1'!L37),"",'1'!L37)</f>
        <v/>
      </c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2" t="str">
        <f>IF(ISBLANK('1'!F41),"",'1'!F41)</f>
        <v/>
      </c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6">
        <f>IF(ISBLANK('1'!G43),"",'1'!G43)</f>
        <v>0</v>
      </c>
      <c r="H43" s="15"/>
      <c r="I43" s="15"/>
      <c r="J43" s="15"/>
      <c r="K43" s="164" t="s">
        <v>78</v>
      </c>
      <c r="L43" s="167">
        <f>'1'!L43</f>
        <v>104</v>
      </c>
      <c r="M43" s="61" t="s">
        <v>77</v>
      </c>
      <c r="N43" s="62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2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mergeCells count="47">
    <mergeCell ref="H32:K32"/>
    <mergeCell ref="H37:K37"/>
    <mergeCell ref="L10:N10"/>
    <mergeCell ref="L7:N7"/>
    <mergeCell ref="H10:K10"/>
    <mergeCell ref="H35:K35"/>
    <mergeCell ref="H20:K20"/>
    <mergeCell ref="H21:K21"/>
    <mergeCell ref="H22:K22"/>
    <mergeCell ref="H23:K23"/>
    <mergeCell ref="H24:K24"/>
    <mergeCell ref="H25:K25"/>
    <mergeCell ref="H26:K26"/>
    <mergeCell ref="H27:K27"/>
    <mergeCell ref="H30:K30"/>
    <mergeCell ref="H36:K36"/>
    <mergeCell ref="H31:K31"/>
    <mergeCell ref="C5:H5"/>
    <mergeCell ref="C7:F8"/>
    <mergeCell ref="E10:G10"/>
    <mergeCell ref="G30:G31"/>
    <mergeCell ref="C20:C27"/>
    <mergeCell ref="D20:D27"/>
    <mergeCell ref="F30:F31"/>
    <mergeCell ref="F26:F27"/>
    <mergeCell ref="H47:K47"/>
    <mergeCell ref="C49:G49"/>
    <mergeCell ref="H49:O49"/>
    <mergeCell ref="E20:E27"/>
    <mergeCell ref="E30:E32"/>
    <mergeCell ref="E35:E37"/>
    <mergeCell ref="C43:F43"/>
    <mergeCell ref="F35:F36"/>
    <mergeCell ref="C30:C32"/>
    <mergeCell ref="D30:D32"/>
    <mergeCell ref="C35:C37"/>
    <mergeCell ref="G20:G22"/>
    <mergeCell ref="G23:G25"/>
    <mergeCell ref="G26:G27"/>
    <mergeCell ref="D35:D37"/>
    <mergeCell ref="G35:G36"/>
    <mergeCell ref="C40:C41"/>
    <mergeCell ref="D40:D41"/>
    <mergeCell ref="H40:L40"/>
    <mergeCell ref="H41:L41"/>
    <mergeCell ref="M41:N41"/>
    <mergeCell ref="M40:N40"/>
  </mergeCells>
  <dataValidations disablePrompts="1" xWindow="474" yWindow="752" count="2"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"/>
  <dimension ref="A1:O53"/>
  <sheetViews>
    <sheetView showGridLines="0" workbookViewId="0">
      <selection activeCell="C3" sqref="C3"/>
    </sheetView>
  </sheetViews>
  <sheetFormatPr baseColWidth="10" defaultColWidth="0" defaultRowHeight="12.75" customHeight="1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6" t="str">
        <f>IF(ISBLANK('1'!I7),"",'1'!I7)</f>
        <v/>
      </c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IF(ISBLANK(Offertvergleich!D11),"",Offertvergleich!D11)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Offertvergleich!R11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240" t="str">
        <f>IF(ISBLANK('1'!E20),"",'1'!E20)</f>
        <v/>
      </c>
      <c r="F20" s="146" t="str">
        <f>IF(ISBLANK('1'!F20),"",'1'!F20)</f>
        <v/>
      </c>
      <c r="G20" s="240" t="str">
        <f>IF(ISBLANK('1'!G20),"",'1'!G20)</f>
        <v/>
      </c>
      <c r="H20" s="250" t="str">
        <f>IF(ISBLANK('1'!H20),"",'1'!H20)</f>
        <v>Relevante Arbeitsgattungen z.B. Stahlbetonbauwerke(Brückenbau)</v>
      </c>
      <c r="I20" s="251" t="str">
        <f>IF(ISBLANK('1'!I20),"",'1'!I20)</f>
        <v/>
      </c>
      <c r="J20" s="251" t="str">
        <f>IF(ISBLANK('1'!J20),"",'1'!J20)</f>
        <v/>
      </c>
      <c r="K20" s="252" t="str">
        <f>IF(ISBLANK('1'!K20),"",'1'!K20)</f>
        <v/>
      </c>
      <c r="L20" s="147" t="str">
        <f>IF(ISBLANK('1'!L20),"",'1'!L20)</f>
        <v/>
      </c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41" t="str">
        <f>IF(ISBLANK('1'!E21),"",'1'!E21)</f>
        <v/>
      </c>
      <c r="F21" s="148" t="str">
        <f>IF(ISBLANK('1'!F21),"",'1'!F21)</f>
        <v>Referenz des Anbieters für vergleichbare Projekte</v>
      </c>
      <c r="G21" s="241" t="str">
        <f>IF(ISBLANK('1'!G21),"",'1'!G21)</f>
        <v/>
      </c>
      <c r="H21" s="246" t="str">
        <f>IF(ISBLANK('1'!H21),"",'1'!H21)</f>
        <v>Strassenbau</v>
      </c>
      <c r="I21" s="247" t="str">
        <f>IF(ISBLANK('1'!I21),"",'1'!I21)</f>
        <v/>
      </c>
      <c r="J21" s="247" t="str">
        <f>IF(ISBLANK('1'!J21),"",'1'!J21)</f>
        <v/>
      </c>
      <c r="K21" s="248" t="str">
        <f>IF(ISBLANK('1'!K21),"",'1'!K21)</f>
        <v/>
      </c>
      <c r="L21" s="149" t="str">
        <f>IF(ISBLANK('1'!L21),"",'1'!L21)</f>
        <v/>
      </c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41" t="str">
        <f>IF(ISBLANK('1'!E22),"",'1'!E22)</f>
        <v/>
      </c>
      <c r="F22" s="150" t="str">
        <f>IF(ISBLANK('1'!F22),"",'1'!F22)</f>
        <v/>
      </c>
      <c r="G22" s="242" t="str">
        <f>IF(ISBLANK('1'!G22),"",'1'!G22)</f>
        <v/>
      </c>
      <c r="H22" s="246" t="str">
        <f>IF(ISBLANK('1'!H22),"",'1'!H22)</f>
        <v>Kanalisationsbauwerke</v>
      </c>
      <c r="I22" s="247" t="str">
        <f>IF(ISBLANK('1'!I22),"",'1'!I22)</f>
        <v/>
      </c>
      <c r="J22" s="247" t="str">
        <f>IF(ISBLANK('1'!J22),"",'1'!J22)</f>
        <v/>
      </c>
      <c r="K22" s="248" t="str">
        <f>IF(ISBLANK('1'!K22),"",'1'!K22)</f>
        <v/>
      </c>
      <c r="L22" s="151" t="str">
        <f>IF(ISBLANK('1'!L22),"",'1'!L22)</f>
        <v/>
      </c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41" t="str">
        <f>IF(ISBLANK('1'!E23),"",'1'!E23)</f>
        <v/>
      </c>
      <c r="F23" s="152" t="str">
        <f>IF(ISBLANK('1'!F23),"",'1'!F23)</f>
        <v/>
      </c>
      <c r="G23" s="245" t="str">
        <f>IF(ISBLANK('1'!G23),"",'1'!G23)</f>
        <v/>
      </c>
      <c r="H23" s="246" t="str">
        <f>IF(ISBLANK('1'!H23),"",'1'!H23)</f>
        <v>Bauführer</v>
      </c>
      <c r="I23" s="247" t="str">
        <f>IF(ISBLANK('1'!I23),"",'1'!I23)</f>
        <v/>
      </c>
      <c r="J23" s="247" t="str">
        <f>IF(ISBLANK('1'!J23),"",'1'!J23)</f>
        <v/>
      </c>
      <c r="K23" s="248" t="str">
        <f>IF(ISBLANK('1'!K23),"",'1'!K23)</f>
        <v/>
      </c>
      <c r="L23" s="151" t="str">
        <f>IF(ISBLANK('1'!L23),"",'1'!L23)</f>
        <v/>
      </c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41" t="str">
        <f>IF(ISBLANK('1'!E24),"",'1'!E24)</f>
        <v/>
      </c>
      <c r="F24" s="148" t="str">
        <f>IF(ISBLANK('1'!F24),"",'1'!F24)</f>
        <v>Referenzen Schlüsselpersonal vergleichbare Projekte</v>
      </c>
      <c r="G24" s="241" t="str">
        <f>IF(ISBLANK('1'!G24),"",'1'!G24)</f>
        <v/>
      </c>
      <c r="H24" s="246" t="str">
        <f>IF(ISBLANK('1'!H24),"",'1'!H24)</f>
        <v>Polier</v>
      </c>
      <c r="I24" s="247" t="str">
        <f>IF(ISBLANK('1'!I24),"",'1'!I24)</f>
        <v/>
      </c>
      <c r="J24" s="247" t="str">
        <f>IF(ISBLANK('1'!J24),"",'1'!J24)</f>
        <v/>
      </c>
      <c r="K24" s="248" t="str">
        <f>IF(ISBLANK('1'!K24),"",'1'!K24)</f>
        <v/>
      </c>
      <c r="L24" s="153" t="str">
        <f>IF(ISBLANK('1'!L24),"",'1'!L24)</f>
        <v/>
      </c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41" t="str">
        <f>IF(ISBLANK('1'!E25),"",'1'!E25)</f>
        <v/>
      </c>
      <c r="F25" s="150" t="str">
        <f>IF(ISBLANK('1'!F25),"",'1'!F25)</f>
        <v/>
      </c>
      <c r="G25" s="242" t="str">
        <f>IF(ISBLANK('1'!G25),"",'1'!G25)</f>
        <v/>
      </c>
      <c r="H25" s="246" t="str">
        <f>IF(ISBLANK('1'!H25),"",'1'!H25)</f>
        <v>bei sehr grossen Baustellen auch Baustellenleiter</v>
      </c>
      <c r="I25" s="247" t="str">
        <f>IF(ISBLANK('1'!I25),"",'1'!I25)</f>
        <v/>
      </c>
      <c r="J25" s="247" t="str">
        <f>IF(ISBLANK('1'!J25),"",'1'!J25)</f>
        <v/>
      </c>
      <c r="K25" s="248" t="str">
        <f>IF(ISBLANK('1'!K25),"",'1'!K25)</f>
        <v/>
      </c>
      <c r="L25" s="153" t="str">
        <f>IF(ISBLANK('1'!L25),"",'1'!L25)</f>
        <v/>
      </c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41" t="str">
        <f>IF(ISBLANK('1'!E26),"",'1'!E26)</f>
        <v/>
      </c>
      <c r="F26" s="249" t="str">
        <f>IF(ISBLANK('1'!F26),"",'1'!F26)</f>
        <v>Baustellenbezogene Organisation (Organigramm)</v>
      </c>
      <c r="G26" s="245" t="str">
        <f>IF(ISBLANK('1'!G26),"",'1'!G26)</f>
        <v/>
      </c>
      <c r="H26" s="246" t="str">
        <f>IF(ISBLANK('1'!H26),"",'1'!H26)</f>
        <v xml:space="preserve">Angaben zu Schlüsselfunktionen </v>
      </c>
      <c r="I26" s="247" t="str">
        <f>IF(ISBLANK('1'!I26),"",'1'!I26)</f>
        <v/>
      </c>
      <c r="J26" s="247" t="str">
        <f>IF(ISBLANK('1'!J26),"",'1'!J26)</f>
        <v/>
      </c>
      <c r="K26" s="248" t="str">
        <f>IF(ISBLANK('1'!K26),"",'1'!K26)</f>
        <v/>
      </c>
      <c r="L26" s="153" t="str">
        <f>IF(ISBLANK('1'!L26),"",'1'!L26)</f>
        <v/>
      </c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242" t="str">
        <f>IF(ISBLANK('1'!E27),"",'1'!E27)</f>
        <v/>
      </c>
      <c r="F27" s="244" t="str">
        <f>IF(ISBLANK('1'!F27),"",'1'!F27)</f>
        <v/>
      </c>
      <c r="G27" s="242" t="str">
        <f>IF(ISBLANK('1'!G27),"",'1'!G27)</f>
        <v/>
      </c>
      <c r="H27" s="246" t="str">
        <f>IF(ISBLANK('1'!H27),"",'1'!H27)</f>
        <v>Schnittstellen zu Dritten</v>
      </c>
      <c r="I27" s="247" t="str">
        <f>IF(ISBLANK('1'!I27),"",'1'!I27)</f>
        <v/>
      </c>
      <c r="J27" s="247" t="str">
        <f>IF(ISBLANK('1'!J27),"",'1'!J27)</f>
        <v/>
      </c>
      <c r="K27" s="248" t="str">
        <f>IF(ISBLANK('1'!K27),"",'1'!K27)</f>
        <v/>
      </c>
      <c r="L27" s="153" t="str">
        <f>IF(ISBLANK('1'!L27),"",'1'!L27)</f>
        <v/>
      </c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240" t="str">
        <f>IF(ISBLANK('1'!E30),"",'1'!E30)</f>
        <v/>
      </c>
      <c r="F30" s="243" t="str">
        <f>IF(ISBLANK('1'!F30),"",'1'!F30)</f>
        <v>Auftragsanalyse und Massnahmenplanung</v>
      </c>
      <c r="G30" s="240" t="str">
        <f>IF(ISBLANK('1'!G30),"",'1'!G30)</f>
        <v/>
      </c>
      <c r="H30" s="253" t="str">
        <f>IF(ISBLANK('1'!H30),"",'1'!H30)</f>
        <v>Auftragsanalyse</v>
      </c>
      <c r="I30" s="254" t="str">
        <f>IF(ISBLANK('1'!I30),"",'1'!I30)</f>
        <v/>
      </c>
      <c r="J30" s="254" t="str">
        <f>IF(ISBLANK('1'!J30),"",'1'!J30)</f>
        <v/>
      </c>
      <c r="K30" s="255" t="str">
        <f>IF(ISBLANK('1'!K30),"",'1'!K30)</f>
        <v/>
      </c>
      <c r="L30" s="147" t="str">
        <f>IF(ISBLANK('1'!L30),"",'1'!L30)</f>
        <v/>
      </c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41" t="str">
        <f>IF(ISBLANK('1'!E31),"",'1'!E31)</f>
        <v/>
      </c>
      <c r="F31" s="244" t="str">
        <f>IF(ISBLANK('1'!F31),"",'1'!F31)</f>
        <v/>
      </c>
      <c r="G31" s="242" t="str">
        <f>IF(ISBLANK('1'!G31),"",'1'!G31)</f>
        <v/>
      </c>
      <c r="H31" s="246" t="str">
        <f>IF(ISBLANK('1'!H31),"",'1'!H31)</f>
        <v>Massnahmenplanung mit Zuständigkeiten</v>
      </c>
      <c r="I31" s="247" t="str">
        <f>IF(ISBLANK('1'!I31),"",'1'!I31)</f>
        <v/>
      </c>
      <c r="J31" s="247" t="str">
        <f>IF(ISBLANK('1'!J31),"",'1'!J31)</f>
        <v/>
      </c>
      <c r="K31" s="248" t="str">
        <f>IF(ISBLANK('1'!K31),"",'1'!K31)</f>
        <v/>
      </c>
      <c r="L31" s="151" t="str">
        <f>IF(ISBLANK('1'!L31),"",'1'!L31)</f>
        <v/>
      </c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242" t="str">
        <f>IF(ISBLANK('1'!E32),"",'1'!E32)</f>
        <v/>
      </c>
      <c r="F32" s="154" t="str">
        <f>IF(ISBLANK('1'!F32),"",'1'!F32)</f>
        <v/>
      </c>
      <c r="G32" s="155" t="str">
        <f>IF(ISBLANK('1'!G32),"",'1'!G32)</f>
        <v/>
      </c>
      <c r="H32" s="246" t="str">
        <f>IF(ISBLANK('1'!H32),"",'1'!H32)</f>
        <v/>
      </c>
      <c r="I32" s="211"/>
      <c r="J32" s="211"/>
      <c r="K32" s="212"/>
      <c r="L32" s="151" t="str">
        <f>IF(ISBLANK('1'!L32),"",'1'!L32)</f>
        <v/>
      </c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240" t="str">
        <f>IF(ISBLANK('1'!E35),"",'1'!E35)</f>
        <v/>
      </c>
      <c r="F35" s="243" t="str">
        <f>IF(ISBLANK('1'!F35),"",'1'!F35)</f>
        <v>Bauprogramm des Anbieters</v>
      </c>
      <c r="G35" s="240" t="str">
        <f>IF(ISBLANK('1'!G35),"",'1'!G35)</f>
        <v/>
      </c>
      <c r="H35" s="250" t="str">
        <f>IF(ISBLANK('1'!H35),"",'1'!H35)</f>
        <v>Bauzeit</v>
      </c>
      <c r="I35" s="251" t="str">
        <f>IF(ISBLANK('1'!I35),"",'1'!I35)</f>
        <v/>
      </c>
      <c r="J35" s="251" t="str">
        <f>IF(ISBLANK('1'!J35),"",'1'!J35)</f>
        <v/>
      </c>
      <c r="K35" s="252" t="str">
        <f>IF(ISBLANK('1'!K35),"",'1'!K35)</f>
        <v/>
      </c>
      <c r="L35" s="147" t="str">
        <f>IF(ISBLANK('1'!L35),"",'1'!L35)</f>
        <v/>
      </c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41" t="str">
        <f>IF(ISBLANK('1'!E36),"",'1'!E36)</f>
        <v/>
      </c>
      <c r="F36" s="244" t="str">
        <f>IF(ISBLANK('1'!F36),"",'1'!F36)</f>
        <v/>
      </c>
      <c r="G36" s="242" t="str">
        <f>IF(ISBLANK('1'!G36),"",'1'!G36)</f>
        <v/>
      </c>
      <c r="H36" s="246" t="str">
        <f>IF(ISBLANK('1'!H36),"",'1'!H36)</f>
        <v>Bauvorgang, Abläufe</v>
      </c>
      <c r="I36" s="247" t="str">
        <f>IF(ISBLANK('1'!I36),"",'1'!I36)</f>
        <v/>
      </c>
      <c r="J36" s="247" t="str">
        <f>IF(ISBLANK('1'!J36),"",'1'!J36)</f>
        <v/>
      </c>
      <c r="K36" s="248" t="str">
        <f>IF(ISBLANK('1'!K36),"",'1'!K36)</f>
        <v/>
      </c>
      <c r="L36" s="151" t="str">
        <f>IF(ISBLANK('1'!L36),"",'1'!L36)</f>
        <v/>
      </c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242" t="str">
        <f>IF(ISBLANK('1'!E37),"",'1'!E37)</f>
        <v/>
      </c>
      <c r="F37" s="154" t="str">
        <f>IF(ISBLANK('1'!F37),"",'1'!F37)</f>
        <v>Personaleinsatz</v>
      </c>
      <c r="G37" s="155" t="str">
        <f>IF(ISBLANK('1'!G37),"",'1'!G37)</f>
        <v/>
      </c>
      <c r="H37" s="246" t="str">
        <f>IF(ISBLANK('1'!H37),"",'1'!H37)</f>
        <v/>
      </c>
      <c r="I37" s="211"/>
      <c r="J37" s="211"/>
      <c r="K37" s="212"/>
      <c r="L37" s="151" t="str">
        <f>IF(ISBLANK('1'!L37),"",'1'!L37)</f>
        <v/>
      </c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2" t="str">
        <f>IF(ISBLANK('1'!F41),"",'1'!F41)</f>
        <v/>
      </c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6">
        <f>IF(ISBLANK('1'!G43),"",'1'!G43)</f>
        <v>0</v>
      </c>
      <c r="H43" s="15"/>
      <c r="I43" s="15"/>
      <c r="J43" s="15"/>
      <c r="K43" s="164" t="s">
        <v>78</v>
      </c>
      <c r="L43" s="167">
        <f>'1'!L43</f>
        <v>104</v>
      </c>
      <c r="M43" s="169" t="s">
        <v>77</v>
      </c>
      <c r="N43" s="62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3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mergeCells count="47">
    <mergeCell ref="C49:G49"/>
    <mergeCell ref="H49:O49"/>
    <mergeCell ref="M40:N40"/>
    <mergeCell ref="C43:F43"/>
    <mergeCell ref="H47:K47"/>
    <mergeCell ref="C40:C41"/>
    <mergeCell ref="D40:D41"/>
    <mergeCell ref="H40:L40"/>
    <mergeCell ref="H41:L41"/>
    <mergeCell ref="M41:N41"/>
    <mergeCell ref="C35:C37"/>
    <mergeCell ref="D35:D37"/>
    <mergeCell ref="E35:E37"/>
    <mergeCell ref="H35:K35"/>
    <mergeCell ref="H36:K36"/>
    <mergeCell ref="G35:G36"/>
    <mergeCell ref="F35:F36"/>
    <mergeCell ref="C5:H5"/>
    <mergeCell ref="C7:F8"/>
    <mergeCell ref="E10:G10"/>
    <mergeCell ref="D30:D32"/>
    <mergeCell ref="D20:D27"/>
    <mergeCell ref="C20:C27"/>
    <mergeCell ref="C30:C32"/>
    <mergeCell ref="H20:K20"/>
    <mergeCell ref="H21:K21"/>
    <mergeCell ref="H22:K22"/>
    <mergeCell ref="H23:K23"/>
    <mergeCell ref="H24:K24"/>
    <mergeCell ref="H31:K31"/>
    <mergeCell ref="H25:K25"/>
    <mergeCell ref="H30:K30"/>
    <mergeCell ref="E30:E32"/>
    <mergeCell ref="E20:E27"/>
    <mergeCell ref="G23:G25"/>
    <mergeCell ref="G20:G22"/>
    <mergeCell ref="G26:G27"/>
    <mergeCell ref="F30:F31"/>
    <mergeCell ref="F26:F27"/>
    <mergeCell ref="G30:G31"/>
    <mergeCell ref="H32:K32"/>
    <mergeCell ref="H37:K37"/>
    <mergeCell ref="L10:N10"/>
    <mergeCell ref="H10:K10"/>
    <mergeCell ref="L7:N7"/>
    <mergeCell ref="H26:K26"/>
    <mergeCell ref="H27:K27"/>
  </mergeCells>
  <dataValidations xWindow="474" yWindow="752" count="2"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1"/>
  <dimension ref="A1:O53"/>
  <sheetViews>
    <sheetView showGridLines="0" workbookViewId="0">
      <selection activeCell="C3" sqref="C3"/>
    </sheetView>
  </sheetViews>
  <sheetFormatPr baseColWidth="10" defaultColWidth="0" defaultRowHeight="12.75" customHeight="1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6" t="str">
        <f>IF(ISBLANK('1'!I7),"",'1'!I7)</f>
        <v/>
      </c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IF(ISBLANK(Offertvergleich!D12),"",Offertvergleich!D12)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Offertvergleich!R12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240" t="str">
        <f>IF(ISBLANK('1'!E20),"",'1'!E20)</f>
        <v/>
      </c>
      <c r="F20" s="146" t="str">
        <f>IF(ISBLANK('1'!F20),"",'1'!F20)</f>
        <v/>
      </c>
      <c r="G20" s="240" t="str">
        <f>IF(ISBLANK('1'!G20),"",'1'!G20)</f>
        <v/>
      </c>
      <c r="H20" s="250" t="str">
        <f>IF(ISBLANK('1'!H20),"",'1'!H20)</f>
        <v>Relevante Arbeitsgattungen z.B. Stahlbetonbauwerke(Brückenbau)</v>
      </c>
      <c r="I20" s="251" t="str">
        <f>IF(ISBLANK('1'!I20),"",'1'!I20)</f>
        <v/>
      </c>
      <c r="J20" s="251" t="str">
        <f>IF(ISBLANK('1'!J20),"",'1'!J20)</f>
        <v/>
      </c>
      <c r="K20" s="252" t="str">
        <f>IF(ISBLANK('1'!K20),"",'1'!K20)</f>
        <v/>
      </c>
      <c r="L20" s="147" t="str">
        <f>IF(ISBLANK('1'!L20),"",'1'!L20)</f>
        <v/>
      </c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41" t="str">
        <f>IF(ISBLANK('1'!E21),"",'1'!E21)</f>
        <v/>
      </c>
      <c r="F21" s="148" t="str">
        <f>IF(ISBLANK('1'!F21),"",'1'!F21)</f>
        <v>Referenz des Anbieters für vergleichbare Projekte</v>
      </c>
      <c r="G21" s="241" t="str">
        <f>IF(ISBLANK('1'!G21),"",'1'!G21)</f>
        <v/>
      </c>
      <c r="H21" s="246" t="str">
        <f>IF(ISBLANK('1'!H21),"",'1'!H21)</f>
        <v>Strassenbau</v>
      </c>
      <c r="I21" s="247" t="str">
        <f>IF(ISBLANK('1'!I21),"",'1'!I21)</f>
        <v/>
      </c>
      <c r="J21" s="247" t="str">
        <f>IF(ISBLANK('1'!J21),"",'1'!J21)</f>
        <v/>
      </c>
      <c r="K21" s="248" t="str">
        <f>IF(ISBLANK('1'!K21),"",'1'!K21)</f>
        <v/>
      </c>
      <c r="L21" s="149" t="str">
        <f>IF(ISBLANK('1'!L21),"",'1'!L21)</f>
        <v/>
      </c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41" t="str">
        <f>IF(ISBLANK('1'!E22),"",'1'!E22)</f>
        <v/>
      </c>
      <c r="F22" s="150" t="str">
        <f>IF(ISBLANK('1'!F22),"",'1'!F22)</f>
        <v/>
      </c>
      <c r="G22" s="242" t="str">
        <f>IF(ISBLANK('1'!G22),"",'1'!G22)</f>
        <v/>
      </c>
      <c r="H22" s="246" t="str">
        <f>IF(ISBLANK('1'!H22),"",'1'!H22)</f>
        <v>Kanalisationsbauwerke</v>
      </c>
      <c r="I22" s="247" t="str">
        <f>IF(ISBLANK('1'!I22),"",'1'!I22)</f>
        <v/>
      </c>
      <c r="J22" s="247" t="str">
        <f>IF(ISBLANK('1'!J22),"",'1'!J22)</f>
        <v/>
      </c>
      <c r="K22" s="248" t="str">
        <f>IF(ISBLANK('1'!K22),"",'1'!K22)</f>
        <v/>
      </c>
      <c r="L22" s="151" t="str">
        <f>IF(ISBLANK('1'!L22),"",'1'!L22)</f>
        <v/>
      </c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41" t="str">
        <f>IF(ISBLANK('1'!E23),"",'1'!E23)</f>
        <v/>
      </c>
      <c r="F23" s="152" t="str">
        <f>IF(ISBLANK('1'!F23),"",'1'!F23)</f>
        <v/>
      </c>
      <c r="G23" s="245" t="str">
        <f>IF(ISBLANK('1'!G23),"",'1'!G23)</f>
        <v/>
      </c>
      <c r="H23" s="246" t="str">
        <f>IF(ISBLANK('1'!H23),"",'1'!H23)</f>
        <v>Bauführer</v>
      </c>
      <c r="I23" s="247" t="str">
        <f>IF(ISBLANK('1'!I23),"",'1'!I23)</f>
        <v/>
      </c>
      <c r="J23" s="247" t="str">
        <f>IF(ISBLANK('1'!J23),"",'1'!J23)</f>
        <v/>
      </c>
      <c r="K23" s="248" t="str">
        <f>IF(ISBLANK('1'!K23),"",'1'!K23)</f>
        <v/>
      </c>
      <c r="L23" s="151" t="str">
        <f>IF(ISBLANK('1'!L23),"",'1'!L23)</f>
        <v/>
      </c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41" t="str">
        <f>IF(ISBLANK('1'!E24),"",'1'!E24)</f>
        <v/>
      </c>
      <c r="F24" s="148" t="str">
        <f>IF(ISBLANK('1'!F24),"",'1'!F24)</f>
        <v>Referenzen Schlüsselpersonal vergleichbare Projekte</v>
      </c>
      <c r="G24" s="241" t="str">
        <f>IF(ISBLANK('1'!G24),"",'1'!G24)</f>
        <v/>
      </c>
      <c r="H24" s="246" t="str">
        <f>IF(ISBLANK('1'!H24),"",'1'!H24)</f>
        <v>Polier</v>
      </c>
      <c r="I24" s="247" t="str">
        <f>IF(ISBLANK('1'!I24),"",'1'!I24)</f>
        <v/>
      </c>
      <c r="J24" s="247" t="str">
        <f>IF(ISBLANK('1'!J24),"",'1'!J24)</f>
        <v/>
      </c>
      <c r="K24" s="248" t="str">
        <f>IF(ISBLANK('1'!K24),"",'1'!K24)</f>
        <v/>
      </c>
      <c r="L24" s="153" t="str">
        <f>IF(ISBLANK('1'!L24),"",'1'!L24)</f>
        <v/>
      </c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41" t="str">
        <f>IF(ISBLANK('1'!E25),"",'1'!E25)</f>
        <v/>
      </c>
      <c r="F25" s="150" t="str">
        <f>IF(ISBLANK('1'!F25),"",'1'!F25)</f>
        <v/>
      </c>
      <c r="G25" s="242" t="str">
        <f>IF(ISBLANK('1'!G25),"",'1'!G25)</f>
        <v/>
      </c>
      <c r="H25" s="246" t="str">
        <f>IF(ISBLANK('1'!H25),"",'1'!H25)</f>
        <v>bei sehr grossen Baustellen auch Baustellenleiter</v>
      </c>
      <c r="I25" s="247" t="str">
        <f>IF(ISBLANK('1'!I25),"",'1'!I25)</f>
        <v/>
      </c>
      <c r="J25" s="247" t="str">
        <f>IF(ISBLANK('1'!J25),"",'1'!J25)</f>
        <v/>
      </c>
      <c r="K25" s="248" t="str">
        <f>IF(ISBLANK('1'!K25),"",'1'!K25)</f>
        <v/>
      </c>
      <c r="L25" s="153" t="str">
        <f>IF(ISBLANK('1'!L25),"",'1'!L25)</f>
        <v/>
      </c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41" t="str">
        <f>IF(ISBLANK('1'!E26),"",'1'!E26)</f>
        <v/>
      </c>
      <c r="F26" s="249" t="str">
        <f>IF(ISBLANK('1'!F26),"",'1'!F26)</f>
        <v>Baustellenbezogene Organisation (Organigramm)</v>
      </c>
      <c r="G26" s="245" t="str">
        <f>IF(ISBLANK('1'!G26),"",'1'!G26)</f>
        <v/>
      </c>
      <c r="H26" s="246" t="str">
        <f>IF(ISBLANK('1'!H26),"",'1'!H26)</f>
        <v xml:space="preserve">Angaben zu Schlüsselfunktionen </v>
      </c>
      <c r="I26" s="247" t="str">
        <f>IF(ISBLANK('1'!I26),"",'1'!I26)</f>
        <v/>
      </c>
      <c r="J26" s="247" t="str">
        <f>IF(ISBLANK('1'!J26),"",'1'!J26)</f>
        <v/>
      </c>
      <c r="K26" s="248" t="str">
        <f>IF(ISBLANK('1'!K26),"",'1'!K26)</f>
        <v/>
      </c>
      <c r="L26" s="153" t="str">
        <f>IF(ISBLANK('1'!L26),"",'1'!L26)</f>
        <v/>
      </c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242" t="str">
        <f>IF(ISBLANK('1'!E27),"",'1'!E27)</f>
        <v/>
      </c>
      <c r="F27" s="244" t="str">
        <f>IF(ISBLANK('1'!F27),"",'1'!F27)</f>
        <v/>
      </c>
      <c r="G27" s="242" t="str">
        <f>IF(ISBLANK('1'!G27),"",'1'!G27)</f>
        <v/>
      </c>
      <c r="H27" s="246" t="str">
        <f>IF(ISBLANK('1'!H27),"",'1'!H27)</f>
        <v>Schnittstellen zu Dritten</v>
      </c>
      <c r="I27" s="247" t="str">
        <f>IF(ISBLANK('1'!I27),"",'1'!I27)</f>
        <v/>
      </c>
      <c r="J27" s="247" t="str">
        <f>IF(ISBLANK('1'!J27),"",'1'!J27)</f>
        <v/>
      </c>
      <c r="K27" s="248" t="str">
        <f>IF(ISBLANK('1'!K27),"",'1'!K27)</f>
        <v/>
      </c>
      <c r="L27" s="153" t="str">
        <f>IF(ISBLANK('1'!L27),"",'1'!L27)</f>
        <v/>
      </c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240" t="str">
        <f>IF(ISBLANK('1'!E30),"",'1'!E30)</f>
        <v/>
      </c>
      <c r="F30" s="243" t="str">
        <f>IF(ISBLANK('1'!F30),"",'1'!F30)</f>
        <v>Auftragsanalyse und Massnahmenplanung</v>
      </c>
      <c r="G30" s="240" t="str">
        <f>IF(ISBLANK('1'!G30),"",'1'!G30)</f>
        <v/>
      </c>
      <c r="H30" s="253" t="str">
        <f>IF(ISBLANK('1'!H30),"",'1'!H30)</f>
        <v>Auftragsanalyse</v>
      </c>
      <c r="I30" s="254" t="str">
        <f>IF(ISBLANK('1'!I30),"",'1'!I30)</f>
        <v/>
      </c>
      <c r="J30" s="254" t="str">
        <f>IF(ISBLANK('1'!J30),"",'1'!J30)</f>
        <v/>
      </c>
      <c r="K30" s="255" t="str">
        <f>IF(ISBLANK('1'!K30),"",'1'!K30)</f>
        <v/>
      </c>
      <c r="L30" s="147" t="str">
        <f>IF(ISBLANK('1'!L30),"",'1'!L30)</f>
        <v/>
      </c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41" t="str">
        <f>IF(ISBLANK('1'!E31),"",'1'!E31)</f>
        <v/>
      </c>
      <c r="F31" s="244" t="str">
        <f>IF(ISBLANK('1'!F31),"",'1'!F31)</f>
        <v/>
      </c>
      <c r="G31" s="242" t="str">
        <f>IF(ISBLANK('1'!G31),"",'1'!G31)</f>
        <v/>
      </c>
      <c r="H31" s="246" t="str">
        <f>IF(ISBLANK('1'!H31),"",'1'!H31)</f>
        <v>Massnahmenplanung mit Zuständigkeiten</v>
      </c>
      <c r="I31" s="247" t="str">
        <f>IF(ISBLANK('1'!I31),"",'1'!I31)</f>
        <v/>
      </c>
      <c r="J31" s="247" t="str">
        <f>IF(ISBLANK('1'!J31),"",'1'!J31)</f>
        <v/>
      </c>
      <c r="K31" s="248" t="str">
        <f>IF(ISBLANK('1'!K31),"",'1'!K31)</f>
        <v/>
      </c>
      <c r="L31" s="151" t="str">
        <f>IF(ISBLANK('1'!L31),"",'1'!L31)</f>
        <v/>
      </c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242" t="str">
        <f>IF(ISBLANK('1'!E32),"",'1'!E32)</f>
        <v/>
      </c>
      <c r="F32" s="154" t="str">
        <f>IF(ISBLANK('1'!F32),"",'1'!F32)</f>
        <v/>
      </c>
      <c r="G32" s="155" t="str">
        <f>IF(ISBLANK('1'!G32),"",'1'!G32)</f>
        <v/>
      </c>
      <c r="H32" s="246" t="str">
        <f>IF(ISBLANK('1'!H32),"",'1'!H32)</f>
        <v/>
      </c>
      <c r="I32" s="211"/>
      <c r="J32" s="211"/>
      <c r="K32" s="212"/>
      <c r="L32" s="151" t="str">
        <f>IF(ISBLANK('1'!L32),"",'1'!L32)</f>
        <v/>
      </c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240" t="str">
        <f>IF(ISBLANK('1'!E35),"",'1'!E35)</f>
        <v/>
      </c>
      <c r="F35" s="243" t="str">
        <f>IF(ISBLANK('1'!F35),"",'1'!F35)</f>
        <v>Bauprogramm des Anbieters</v>
      </c>
      <c r="G35" s="240" t="str">
        <f>IF(ISBLANK('1'!G35),"",'1'!G35)</f>
        <v/>
      </c>
      <c r="H35" s="250" t="str">
        <f>IF(ISBLANK('1'!H35),"",'1'!H35)</f>
        <v>Bauzeit</v>
      </c>
      <c r="I35" s="251" t="str">
        <f>IF(ISBLANK('1'!I35),"",'1'!I35)</f>
        <v/>
      </c>
      <c r="J35" s="251" t="str">
        <f>IF(ISBLANK('1'!J35),"",'1'!J35)</f>
        <v/>
      </c>
      <c r="K35" s="252" t="str">
        <f>IF(ISBLANK('1'!K35),"",'1'!K35)</f>
        <v/>
      </c>
      <c r="L35" s="147" t="str">
        <f>IF(ISBLANK('1'!L35),"",'1'!L35)</f>
        <v/>
      </c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41" t="str">
        <f>IF(ISBLANK('1'!E36),"",'1'!E36)</f>
        <v/>
      </c>
      <c r="F36" s="244" t="str">
        <f>IF(ISBLANK('1'!F36),"",'1'!F36)</f>
        <v/>
      </c>
      <c r="G36" s="242" t="str">
        <f>IF(ISBLANK('1'!G36),"",'1'!G36)</f>
        <v/>
      </c>
      <c r="H36" s="246" t="str">
        <f>IF(ISBLANK('1'!H36),"",'1'!H36)</f>
        <v>Bauvorgang, Abläufe</v>
      </c>
      <c r="I36" s="247" t="str">
        <f>IF(ISBLANK('1'!I36),"",'1'!I36)</f>
        <v/>
      </c>
      <c r="J36" s="247" t="str">
        <f>IF(ISBLANK('1'!J36),"",'1'!J36)</f>
        <v/>
      </c>
      <c r="K36" s="248" t="str">
        <f>IF(ISBLANK('1'!K36),"",'1'!K36)</f>
        <v/>
      </c>
      <c r="L36" s="151" t="str">
        <f>IF(ISBLANK('1'!L36),"",'1'!L36)</f>
        <v/>
      </c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242" t="str">
        <f>IF(ISBLANK('1'!E37),"",'1'!E37)</f>
        <v/>
      </c>
      <c r="F37" s="154" t="str">
        <f>IF(ISBLANK('1'!F37),"",'1'!F37)</f>
        <v>Personaleinsatz</v>
      </c>
      <c r="G37" s="155" t="str">
        <f>IF(ISBLANK('1'!G37),"",'1'!G37)</f>
        <v/>
      </c>
      <c r="H37" s="246" t="str">
        <f>IF(ISBLANK('1'!H37),"",'1'!H37)</f>
        <v/>
      </c>
      <c r="I37" s="211"/>
      <c r="J37" s="211"/>
      <c r="K37" s="212"/>
      <c r="L37" s="151" t="str">
        <f>IF(ISBLANK('1'!L37),"",'1'!L37)</f>
        <v/>
      </c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2" t="str">
        <f>IF(ISBLANK('1'!F41),"",'1'!F41)</f>
        <v/>
      </c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6">
        <f>IF(ISBLANK('1'!G43),"",'1'!G43)</f>
        <v>0</v>
      </c>
      <c r="H43" s="15"/>
      <c r="I43" s="15"/>
      <c r="J43" s="15"/>
      <c r="K43" s="164" t="s">
        <v>78</v>
      </c>
      <c r="L43" s="167">
        <f>'1'!L43</f>
        <v>104</v>
      </c>
      <c r="M43" s="169" t="s">
        <v>77</v>
      </c>
      <c r="N43" s="62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4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mergeCells count="47">
    <mergeCell ref="H30:K30"/>
    <mergeCell ref="H31:K31"/>
    <mergeCell ref="H35:K35"/>
    <mergeCell ref="H36:K36"/>
    <mergeCell ref="F35:F36"/>
    <mergeCell ref="G30:G31"/>
    <mergeCell ref="G35:G36"/>
    <mergeCell ref="F30:F31"/>
    <mergeCell ref="E20:E27"/>
    <mergeCell ref="C49:G49"/>
    <mergeCell ref="H49:O49"/>
    <mergeCell ref="C40:C41"/>
    <mergeCell ref="D40:D41"/>
    <mergeCell ref="H40:L40"/>
    <mergeCell ref="H41:L41"/>
    <mergeCell ref="M41:N41"/>
    <mergeCell ref="H32:K32"/>
    <mergeCell ref="H37:K37"/>
    <mergeCell ref="M40:N40"/>
    <mergeCell ref="C43:F43"/>
    <mergeCell ref="H47:K47"/>
    <mergeCell ref="D30:D32"/>
    <mergeCell ref="C35:C37"/>
    <mergeCell ref="D35:D37"/>
    <mergeCell ref="L7:N7"/>
    <mergeCell ref="H20:K20"/>
    <mergeCell ref="H21:K21"/>
    <mergeCell ref="H22:K22"/>
    <mergeCell ref="H23:K23"/>
    <mergeCell ref="H10:K10"/>
    <mergeCell ref="L10:N10"/>
    <mergeCell ref="E35:E37"/>
    <mergeCell ref="E30:E32"/>
    <mergeCell ref="C30:C32"/>
    <mergeCell ref="C5:H5"/>
    <mergeCell ref="C7:F8"/>
    <mergeCell ref="E10:G10"/>
    <mergeCell ref="H26:K26"/>
    <mergeCell ref="H27:K27"/>
    <mergeCell ref="H24:K24"/>
    <mergeCell ref="H25:K25"/>
    <mergeCell ref="G23:G25"/>
    <mergeCell ref="G20:G22"/>
    <mergeCell ref="F26:F27"/>
    <mergeCell ref="G26:G27"/>
    <mergeCell ref="D20:D27"/>
    <mergeCell ref="C20:C27"/>
  </mergeCells>
  <dataValidations disablePrompts="1" xWindow="474" yWindow="752" count="2"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11"/>
  <dimension ref="A1:O53"/>
  <sheetViews>
    <sheetView showGridLines="0" workbookViewId="0">
      <selection activeCell="C3" sqref="C3"/>
    </sheetView>
  </sheetViews>
  <sheetFormatPr baseColWidth="10" defaultColWidth="0" defaultRowHeight="12.75" customHeight="1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6" t="str">
        <f>IF(ISBLANK('1'!I7),"",'1'!I7)</f>
        <v/>
      </c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IF(ISBLANK(Offertvergleich!D13),"",Offertvergleich!D13)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Offertvergleich!R13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240" t="str">
        <f>IF(ISBLANK('1'!E20),"",'1'!E20)</f>
        <v/>
      </c>
      <c r="F20" s="146" t="str">
        <f>IF(ISBLANK('1'!F20),"",'1'!F20)</f>
        <v/>
      </c>
      <c r="G20" s="240" t="str">
        <f>IF(ISBLANK('1'!G20),"",'1'!G20)</f>
        <v/>
      </c>
      <c r="H20" s="250" t="str">
        <f>IF(ISBLANK('1'!H20),"",'1'!H20)</f>
        <v>Relevante Arbeitsgattungen z.B. Stahlbetonbauwerke(Brückenbau)</v>
      </c>
      <c r="I20" s="251" t="str">
        <f>IF(ISBLANK('1'!I20),"",'1'!I20)</f>
        <v/>
      </c>
      <c r="J20" s="251" t="str">
        <f>IF(ISBLANK('1'!J20),"",'1'!J20)</f>
        <v/>
      </c>
      <c r="K20" s="252" t="str">
        <f>IF(ISBLANK('1'!K20),"",'1'!K20)</f>
        <v/>
      </c>
      <c r="L20" s="147" t="str">
        <f>IF(ISBLANK('1'!L20),"",'1'!L20)</f>
        <v/>
      </c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41" t="str">
        <f>IF(ISBLANK('1'!E21),"",'1'!E21)</f>
        <v/>
      </c>
      <c r="F21" s="148" t="str">
        <f>IF(ISBLANK('1'!F21),"",'1'!F21)</f>
        <v>Referenz des Anbieters für vergleichbare Projekte</v>
      </c>
      <c r="G21" s="241" t="str">
        <f>IF(ISBLANK('1'!G21),"",'1'!G21)</f>
        <v/>
      </c>
      <c r="H21" s="246" t="str">
        <f>IF(ISBLANK('1'!H21),"",'1'!H21)</f>
        <v>Strassenbau</v>
      </c>
      <c r="I21" s="247" t="str">
        <f>IF(ISBLANK('1'!I21),"",'1'!I21)</f>
        <v/>
      </c>
      <c r="J21" s="247" t="str">
        <f>IF(ISBLANK('1'!J21),"",'1'!J21)</f>
        <v/>
      </c>
      <c r="K21" s="248" t="str">
        <f>IF(ISBLANK('1'!K21),"",'1'!K21)</f>
        <v/>
      </c>
      <c r="L21" s="149" t="str">
        <f>IF(ISBLANK('1'!L21),"",'1'!L21)</f>
        <v/>
      </c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41" t="str">
        <f>IF(ISBLANK('1'!E22),"",'1'!E22)</f>
        <v/>
      </c>
      <c r="F22" s="150" t="str">
        <f>IF(ISBLANK('1'!F22),"",'1'!F22)</f>
        <v/>
      </c>
      <c r="G22" s="242" t="str">
        <f>IF(ISBLANK('1'!G22),"",'1'!G22)</f>
        <v/>
      </c>
      <c r="H22" s="246" t="str">
        <f>IF(ISBLANK('1'!H22),"",'1'!H22)</f>
        <v>Kanalisationsbauwerke</v>
      </c>
      <c r="I22" s="247" t="str">
        <f>IF(ISBLANK('1'!I22),"",'1'!I22)</f>
        <v/>
      </c>
      <c r="J22" s="247" t="str">
        <f>IF(ISBLANK('1'!J22),"",'1'!J22)</f>
        <v/>
      </c>
      <c r="K22" s="248" t="str">
        <f>IF(ISBLANK('1'!K22),"",'1'!K22)</f>
        <v/>
      </c>
      <c r="L22" s="151" t="str">
        <f>IF(ISBLANK('1'!L22),"",'1'!L22)</f>
        <v/>
      </c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41" t="str">
        <f>IF(ISBLANK('1'!E23),"",'1'!E23)</f>
        <v/>
      </c>
      <c r="F23" s="152" t="str">
        <f>IF(ISBLANK('1'!F23),"",'1'!F23)</f>
        <v/>
      </c>
      <c r="G23" s="245" t="str">
        <f>IF(ISBLANK('1'!G23),"",'1'!G23)</f>
        <v/>
      </c>
      <c r="H23" s="246" t="str">
        <f>IF(ISBLANK('1'!H23),"",'1'!H23)</f>
        <v>Bauführer</v>
      </c>
      <c r="I23" s="247" t="str">
        <f>IF(ISBLANK('1'!I23),"",'1'!I23)</f>
        <v/>
      </c>
      <c r="J23" s="247" t="str">
        <f>IF(ISBLANK('1'!J23),"",'1'!J23)</f>
        <v/>
      </c>
      <c r="K23" s="248" t="str">
        <f>IF(ISBLANK('1'!K23),"",'1'!K23)</f>
        <v/>
      </c>
      <c r="L23" s="151" t="str">
        <f>IF(ISBLANK('1'!L23),"",'1'!L23)</f>
        <v/>
      </c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41" t="str">
        <f>IF(ISBLANK('1'!E24),"",'1'!E24)</f>
        <v/>
      </c>
      <c r="F24" s="148" t="str">
        <f>IF(ISBLANK('1'!F24),"",'1'!F24)</f>
        <v>Referenzen Schlüsselpersonal vergleichbare Projekte</v>
      </c>
      <c r="G24" s="241" t="str">
        <f>IF(ISBLANK('1'!G24),"",'1'!G24)</f>
        <v/>
      </c>
      <c r="H24" s="246" t="str">
        <f>IF(ISBLANK('1'!H24),"",'1'!H24)</f>
        <v>Polier</v>
      </c>
      <c r="I24" s="247" t="str">
        <f>IF(ISBLANK('1'!I24),"",'1'!I24)</f>
        <v/>
      </c>
      <c r="J24" s="247" t="str">
        <f>IF(ISBLANK('1'!J24),"",'1'!J24)</f>
        <v/>
      </c>
      <c r="K24" s="248" t="str">
        <f>IF(ISBLANK('1'!K24),"",'1'!K24)</f>
        <v/>
      </c>
      <c r="L24" s="153" t="str">
        <f>IF(ISBLANK('1'!L24),"",'1'!L24)</f>
        <v/>
      </c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41" t="str">
        <f>IF(ISBLANK('1'!E25),"",'1'!E25)</f>
        <v/>
      </c>
      <c r="F25" s="150" t="str">
        <f>IF(ISBLANK('1'!F25),"",'1'!F25)</f>
        <v/>
      </c>
      <c r="G25" s="242" t="str">
        <f>IF(ISBLANK('1'!G25),"",'1'!G25)</f>
        <v/>
      </c>
      <c r="H25" s="246" t="str">
        <f>IF(ISBLANK('1'!H25),"",'1'!H25)</f>
        <v>bei sehr grossen Baustellen auch Baustellenleiter</v>
      </c>
      <c r="I25" s="247" t="str">
        <f>IF(ISBLANK('1'!I25),"",'1'!I25)</f>
        <v/>
      </c>
      <c r="J25" s="247" t="str">
        <f>IF(ISBLANK('1'!J25),"",'1'!J25)</f>
        <v/>
      </c>
      <c r="K25" s="248" t="str">
        <f>IF(ISBLANK('1'!K25),"",'1'!K25)</f>
        <v/>
      </c>
      <c r="L25" s="153" t="str">
        <f>IF(ISBLANK('1'!L25),"",'1'!L25)</f>
        <v/>
      </c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41" t="str">
        <f>IF(ISBLANK('1'!E26),"",'1'!E26)</f>
        <v/>
      </c>
      <c r="F26" s="249" t="str">
        <f>IF(ISBLANK('1'!F26),"",'1'!F26)</f>
        <v>Baustellenbezogene Organisation (Organigramm)</v>
      </c>
      <c r="G26" s="245" t="str">
        <f>IF(ISBLANK('1'!G26),"",'1'!G26)</f>
        <v/>
      </c>
      <c r="H26" s="246" t="str">
        <f>IF(ISBLANK('1'!H26),"",'1'!H26)</f>
        <v xml:space="preserve">Angaben zu Schlüsselfunktionen </v>
      </c>
      <c r="I26" s="247" t="str">
        <f>IF(ISBLANK('1'!I26),"",'1'!I26)</f>
        <v/>
      </c>
      <c r="J26" s="247" t="str">
        <f>IF(ISBLANK('1'!J26),"",'1'!J26)</f>
        <v/>
      </c>
      <c r="K26" s="248" t="str">
        <f>IF(ISBLANK('1'!K26),"",'1'!K26)</f>
        <v/>
      </c>
      <c r="L26" s="153" t="str">
        <f>IF(ISBLANK('1'!L26),"",'1'!L26)</f>
        <v/>
      </c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242" t="str">
        <f>IF(ISBLANK('1'!E27),"",'1'!E27)</f>
        <v/>
      </c>
      <c r="F27" s="244" t="str">
        <f>IF(ISBLANK('1'!F27),"",'1'!F27)</f>
        <v/>
      </c>
      <c r="G27" s="242" t="str">
        <f>IF(ISBLANK('1'!G27),"",'1'!G27)</f>
        <v/>
      </c>
      <c r="H27" s="246" t="str">
        <f>IF(ISBLANK('1'!H27),"",'1'!H27)</f>
        <v>Schnittstellen zu Dritten</v>
      </c>
      <c r="I27" s="247" t="str">
        <f>IF(ISBLANK('1'!I27),"",'1'!I27)</f>
        <v/>
      </c>
      <c r="J27" s="247" t="str">
        <f>IF(ISBLANK('1'!J27),"",'1'!J27)</f>
        <v/>
      </c>
      <c r="K27" s="248" t="str">
        <f>IF(ISBLANK('1'!K27),"",'1'!K27)</f>
        <v/>
      </c>
      <c r="L27" s="153" t="str">
        <f>IF(ISBLANK('1'!L27),"",'1'!L27)</f>
        <v/>
      </c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240" t="str">
        <f>IF(ISBLANK('1'!E30),"",'1'!E30)</f>
        <v/>
      </c>
      <c r="F30" s="243" t="str">
        <f>IF(ISBLANK('1'!F30),"",'1'!F30)</f>
        <v>Auftragsanalyse und Massnahmenplanung</v>
      </c>
      <c r="G30" s="240" t="str">
        <f>IF(ISBLANK('1'!G30),"",'1'!G30)</f>
        <v/>
      </c>
      <c r="H30" s="253" t="str">
        <f>IF(ISBLANK('1'!H30),"",'1'!H30)</f>
        <v>Auftragsanalyse</v>
      </c>
      <c r="I30" s="254" t="str">
        <f>IF(ISBLANK('1'!I30),"",'1'!I30)</f>
        <v/>
      </c>
      <c r="J30" s="254" t="str">
        <f>IF(ISBLANK('1'!J30),"",'1'!J30)</f>
        <v/>
      </c>
      <c r="K30" s="255" t="str">
        <f>IF(ISBLANK('1'!K30),"",'1'!K30)</f>
        <v/>
      </c>
      <c r="L30" s="147" t="str">
        <f>IF(ISBLANK('1'!L30),"",'1'!L30)</f>
        <v/>
      </c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41" t="str">
        <f>IF(ISBLANK('1'!E31),"",'1'!E31)</f>
        <v/>
      </c>
      <c r="F31" s="244" t="str">
        <f>IF(ISBLANK('1'!F31),"",'1'!F31)</f>
        <v/>
      </c>
      <c r="G31" s="242" t="str">
        <f>IF(ISBLANK('1'!G31),"",'1'!G31)</f>
        <v/>
      </c>
      <c r="H31" s="246" t="str">
        <f>IF(ISBLANK('1'!H31),"",'1'!H31)</f>
        <v>Massnahmenplanung mit Zuständigkeiten</v>
      </c>
      <c r="I31" s="247" t="str">
        <f>IF(ISBLANK('1'!I31),"",'1'!I31)</f>
        <v/>
      </c>
      <c r="J31" s="247" t="str">
        <f>IF(ISBLANK('1'!J31),"",'1'!J31)</f>
        <v/>
      </c>
      <c r="K31" s="248" t="str">
        <f>IF(ISBLANK('1'!K31),"",'1'!K31)</f>
        <v/>
      </c>
      <c r="L31" s="151" t="str">
        <f>IF(ISBLANK('1'!L31),"",'1'!L31)</f>
        <v/>
      </c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242" t="str">
        <f>IF(ISBLANK('1'!E32),"",'1'!E32)</f>
        <v/>
      </c>
      <c r="F32" s="154" t="str">
        <f>IF(ISBLANK('1'!F32),"",'1'!F32)</f>
        <v/>
      </c>
      <c r="G32" s="155" t="str">
        <f>IF(ISBLANK('1'!G32),"",'1'!G32)</f>
        <v/>
      </c>
      <c r="H32" s="246" t="str">
        <f>IF(ISBLANK('1'!H32),"",'1'!H32)</f>
        <v/>
      </c>
      <c r="I32" s="211"/>
      <c r="J32" s="211"/>
      <c r="K32" s="212"/>
      <c r="L32" s="151" t="str">
        <f>IF(ISBLANK('1'!L32),"",'1'!L32)</f>
        <v/>
      </c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240" t="str">
        <f>IF(ISBLANK('1'!E35),"",'1'!E35)</f>
        <v/>
      </c>
      <c r="F35" s="243" t="str">
        <f>IF(ISBLANK('1'!F35),"",'1'!F35)</f>
        <v>Bauprogramm des Anbieters</v>
      </c>
      <c r="G35" s="240" t="str">
        <f>IF(ISBLANK('1'!G35),"",'1'!G35)</f>
        <v/>
      </c>
      <c r="H35" s="250" t="str">
        <f>IF(ISBLANK('1'!H35),"",'1'!H35)</f>
        <v>Bauzeit</v>
      </c>
      <c r="I35" s="251" t="str">
        <f>IF(ISBLANK('1'!I35),"",'1'!I35)</f>
        <v/>
      </c>
      <c r="J35" s="251" t="str">
        <f>IF(ISBLANK('1'!J35),"",'1'!J35)</f>
        <v/>
      </c>
      <c r="K35" s="252" t="str">
        <f>IF(ISBLANK('1'!K35),"",'1'!K35)</f>
        <v/>
      </c>
      <c r="L35" s="147" t="str">
        <f>IF(ISBLANK('1'!L35),"",'1'!L35)</f>
        <v/>
      </c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41" t="str">
        <f>IF(ISBLANK('1'!E36),"",'1'!E36)</f>
        <v/>
      </c>
      <c r="F36" s="244" t="str">
        <f>IF(ISBLANK('1'!F36),"",'1'!F36)</f>
        <v/>
      </c>
      <c r="G36" s="242" t="str">
        <f>IF(ISBLANK('1'!G36),"",'1'!G36)</f>
        <v/>
      </c>
      <c r="H36" s="246" t="str">
        <f>IF(ISBLANK('1'!H36),"",'1'!H36)</f>
        <v>Bauvorgang, Abläufe</v>
      </c>
      <c r="I36" s="247" t="str">
        <f>IF(ISBLANK('1'!I36),"",'1'!I36)</f>
        <v/>
      </c>
      <c r="J36" s="247" t="str">
        <f>IF(ISBLANK('1'!J36),"",'1'!J36)</f>
        <v/>
      </c>
      <c r="K36" s="248" t="str">
        <f>IF(ISBLANK('1'!K36),"",'1'!K36)</f>
        <v/>
      </c>
      <c r="L36" s="151" t="str">
        <f>IF(ISBLANK('1'!L36),"",'1'!L36)</f>
        <v/>
      </c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242" t="str">
        <f>IF(ISBLANK('1'!E37),"",'1'!E37)</f>
        <v/>
      </c>
      <c r="F37" s="154" t="str">
        <f>IF(ISBLANK('1'!F37),"",'1'!F37)</f>
        <v>Personaleinsatz</v>
      </c>
      <c r="G37" s="155" t="str">
        <f>IF(ISBLANK('1'!G37),"",'1'!G37)</f>
        <v/>
      </c>
      <c r="H37" s="246" t="str">
        <f>IF(ISBLANK('1'!H37),"",'1'!H37)</f>
        <v/>
      </c>
      <c r="I37" s="211"/>
      <c r="J37" s="211"/>
      <c r="K37" s="212"/>
      <c r="L37" s="151" t="str">
        <f>IF(ISBLANK('1'!L37),"",'1'!L37)</f>
        <v/>
      </c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2" t="str">
        <f>IF(ISBLANK('1'!F41),"",'1'!F41)</f>
        <v/>
      </c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6">
        <f>IF(ISBLANK('1'!G43),"",'1'!G43)</f>
        <v>0</v>
      </c>
      <c r="H43" s="15"/>
      <c r="I43" s="15"/>
      <c r="J43" s="15"/>
      <c r="K43" s="164" t="s">
        <v>78</v>
      </c>
      <c r="L43" s="167">
        <f>'1'!L43</f>
        <v>104</v>
      </c>
      <c r="M43" s="169" t="s">
        <v>77</v>
      </c>
      <c r="N43" s="62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5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mergeCells count="47">
    <mergeCell ref="C49:G49"/>
    <mergeCell ref="H49:O49"/>
    <mergeCell ref="M40:N40"/>
    <mergeCell ref="C43:F43"/>
    <mergeCell ref="H47:K47"/>
    <mergeCell ref="C40:C41"/>
    <mergeCell ref="D40:D41"/>
    <mergeCell ref="H40:L40"/>
    <mergeCell ref="H41:L41"/>
    <mergeCell ref="M41:N41"/>
    <mergeCell ref="C35:C37"/>
    <mergeCell ref="D35:D37"/>
    <mergeCell ref="E35:E37"/>
    <mergeCell ref="H35:K35"/>
    <mergeCell ref="H36:K36"/>
    <mergeCell ref="G35:G36"/>
    <mergeCell ref="F35:F36"/>
    <mergeCell ref="C5:H5"/>
    <mergeCell ref="C7:F8"/>
    <mergeCell ref="E10:G10"/>
    <mergeCell ref="D30:D32"/>
    <mergeCell ref="D20:D27"/>
    <mergeCell ref="C20:C27"/>
    <mergeCell ref="C30:C32"/>
    <mergeCell ref="H20:K20"/>
    <mergeCell ref="H21:K21"/>
    <mergeCell ref="H22:K22"/>
    <mergeCell ref="H23:K23"/>
    <mergeCell ref="H24:K24"/>
    <mergeCell ref="H31:K31"/>
    <mergeCell ref="H25:K25"/>
    <mergeCell ref="H30:K30"/>
    <mergeCell ref="E30:E32"/>
    <mergeCell ref="E20:E27"/>
    <mergeCell ref="G23:G25"/>
    <mergeCell ref="G20:G22"/>
    <mergeCell ref="G26:G27"/>
    <mergeCell ref="F30:F31"/>
    <mergeCell ref="F26:F27"/>
    <mergeCell ref="G30:G31"/>
    <mergeCell ref="H32:K32"/>
    <mergeCell ref="H37:K37"/>
    <mergeCell ref="L10:N10"/>
    <mergeCell ref="H10:K10"/>
    <mergeCell ref="L7:N7"/>
    <mergeCell ref="H26:K26"/>
    <mergeCell ref="H27:K27"/>
  </mergeCells>
  <dataValidations disablePrompts="1" xWindow="474" yWindow="752" count="2"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111"/>
  <dimension ref="A1:O53"/>
  <sheetViews>
    <sheetView showGridLines="0" workbookViewId="0">
      <selection activeCell="C3" sqref="C3"/>
    </sheetView>
  </sheetViews>
  <sheetFormatPr baseColWidth="10" defaultColWidth="0" defaultRowHeight="12.75" customHeight="1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6" t="str">
        <f>IF(ISBLANK('1'!I7),"",'1'!I7)</f>
        <v/>
      </c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IF(ISBLANK(Offertvergleich!D14),"",Offertvergleich!D14)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Offertvergleich!R14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240" t="str">
        <f>IF(ISBLANK('1'!E20),"",'1'!E20)</f>
        <v/>
      </c>
      <c r="F20" s="146" t="str">
        <f>IF(ISBLANK('1'!F20),"",'1'!F20)</f>
        <v/>
      </c>
      <c r="G20" s="240" t="str">
        <f>IF(ISBLANK('1'!G20),"",'1'!G20)</f>
        <v/>
      </c>
      <c r="H20" s="250" t="str">
        <f>IF(ISBLANK('1'!H20),"",'1'!H20)</f>
        <v>Relevante Arbeitsgattungen z.B. Stahlbetonbauwerke(Brückenbau)</v>
      </c>
      <c r="I20" s="251" t="str">
        <f>IF(ISBLANK('1'!I20),"",'1'!I20)</f>
        <v/>
      </c>
      <c r="J20" s="251" t="str">
        <f>IF(ISBLANK('1'!J20),"",'1'!J20)</f>
        <v/>
      </c>
      <c r="K20" s="252" t="str">
        <f>IF(ISBLANK('1'!K20),"",'1'!K20)</f>
        <v/>
      </c>
      <c r="L20" s="147" t="str">
        <f>IF(ISBLANK('1'!L20),"",'1'!L20)</f>
        <v/>
      </c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41" t="str">
        <f>IF(ISBLANK('1'!E21),"",'1'!E21)</f>
        <v/>
      </c>
      <c r="F21" s="148" t="str">
        <f>IF(ISBLANK('1'!F21),"",'1'!F21)</f>
        <v>Referenz des Anbieters für vergleichbare Projekte</v>
      </c>
      <c r="G21" s="241" t="str">
        <f>IF(ISBLANK('1'!G21),"",'1'!G21)</f>
        <v/>
      </c>
      <c r="H21" s="246" t="str">
        <f>IF(ISBLANK('1'!H21),"",'1'!H21)</f>
        <v>Strassenbau</v>
      </c>
      <c r="I21" s="247" t="str">
        <f>IF(ISBLANK('1'!I21),"",'1'!I21)</f>
        <v/>
      </c>
      <c r="J21" s="247" t="str">
        <f>IF(ISBLANK('1'!J21),"",'1'!J21)</f>
        <v/>
      </c>
      <c r="K21" s="248" t="str">
        <f>IF(ISBLANK('1'!K21),"",'1'!K21)</f>
        <v/>
      </c>
      <c r="L21" s="149" t="str">
        <f>IF(ISBLANK('1'!L21),"",'1'!L21)</f>
        <v/>
      </c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41" t="str">
        <f>IF(ISBLANK('1'!E22),"",'1'!E22)</f>
        <v/>
      </c>
      <c r="F22" s="150" t="str">
        <f>IF(ISBLANK('1'!F22),"",'1'!F22)</f>
        <v/>
      </c>
      <c r="G22" s="242" t="str">
        <f>IF(ISBLANK('1'!G22),"",'1'!G22)</f>
        <v/>
      </c>
      <c r="H22" s="246" t="str">
        <f>IF(ISBLANK('1'!H22),"",'1'!H22)</f>
        <v>Kanalisationsbauwerke</v>
      </c>
      <c r="I22" s="247" t="str">
        <f>IF(ISBLANK('1'!I22),"",'1'!I22)</f>
        <v/>
      </c>
      <c r="J22" s="247" t="str">
        <f>IF(ISBLANK('1'!J22),"",'1'!J22)</f>
        <v/>
      </c>
      <c r="K22" s="248" t="str">
        <f>IF(ISBLANK('1'!K22),"",'1'!K22)</f>
        <v/>
      </c>
      <c r="L22" s="151" t="str">
        <f>IF(ISBLANK('1'!L22),"",'1'!L22)</f>
        <v/>
      </c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41" t="str">
        <f>IF(ISBLANK('1'!E23),"",'1'!E23)</f>
        <v/>
      </c>
      <c r="F23" s="152" t="str">
        <f>IF(ISBLANK('1'!F23),"",'1'!F23)</f>
        <v/>
      </c>
      <c r="G23" s="245" t="str">
        <f>IF(ISBLANK('1'!G23),"",'1'!G23)</f>
        <v/>
      </c>
      <c r="H23" s="246" t="str">
        <f>IF(ISBLANK('1'!H23),"",'1'!H23)</f>
        <v>Bauführer</v>
      </c>
      <c r="I23" s="247" t="str">
        <f>IF(ISBLANK('1'!I23),"",'1'!I23)</f>
        <v/>
      </c>
      <c r="J23" s="247" t="str">
        <f>IF(ISBLANK('1'!J23),"",'1'!J23)</f>
        <v/>
      </c>
      <c r="K23" s="248" t="str">
        <f>IF(ISBLANK('1'!K23),"",'1'!K23)</f>
        <v/>
      </c>
      <c r="L23" s="151" t="str">
        <f>IF(ISBLANK('1'!L23),"",'1'!L23)</f>
        <v/>
      </c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41" t="str">
        <f>IF(ISBLANK('1'!E24),"",'1'!E24)</f>
        <v/>
      </c>
      <c r="F24" s="148" t="str">
        <f>IF(ISBLANK('1'!F24),"",'1'!F24)</f>
        <v>Referenzen Schlüsselpersonal vergleichbare Projekte</v>
      </c>
      <c r="G24" s="241" t="str">
        <f>IF(ISBLANK('1'!G24),"",'1'!G24)</f>
        <v/>
      </c>
      <c r="H24" s="246" t="str">
        <f>IF(ISBLANK('1'!H24),"",'1'!H24)</f>
        <v>Polier</v>
      </c>
      <c r="I24" s="247" t="str">
        <f>IF(ISBLANK('1'!I24),"",'1'!I24)</f>
        <v/>
      </c>
      <c r="J24" s="247" t="str">
        <f>IF(ISBLANK('1'!J24),"",'1'!J24)</f>
        <v/>
      </c>
      <c r="K24" s="248" t="str">
        <f>IF(ISBLANK('1'!K24),"",'1'!K24)</f>
        <v/>
      </c>
      <c r="L24" s="153" t="str">
        <f>IF(ISBLANK('1'!L24),"",'1'!L24)</f>
        <v/>
      </c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41" t="str">
        <f>IF(ISBLANK('1'!E25),"",'1'!E25)</f>
        <v/>
      </c>
      <c r="F25" s="150" t="str">
        <f>IF(ISBLANK('1'!F25),"",'1'!F25)</f>
        <v/>
      </c>
      <c r="G25" s="242" t="str">
        <f>IF(ISBLANK('1'!G25),"",'1'!G25)</f>
        <v/>
      </c>
      <c r="H25" s="246" t="str">
        <f>IF(ISBLANK('1'!H25),"",'1'!H25)</f>
        <v>bei sehr grossen Baustellen auch Baustellenleiter</v>
      </c>
      <c r="I25" s="247" t="str">
        <f>IF(ISBLANK('1'!I25),"",'1'!I25)</f>
        <v/>
      </c>
      <c r="J25" s="247" t="str">
        <f>IF(ISBLANK('1'!J25),"",'1'!J25)</f>
        <v/>
      </c>
      <c r="K25" s="248" t="str">
        <f>IF(ISBLANK('1'!K25),"",'1'!K25)</f>
        <v/>
      </c>
      <c r="L25" s="153" t="str">
        <f>IF(ISBLANK('1'!L25),"",'1'!L25)</f>
        <v/>
      </c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41" t="str">
        <f>IF(ISBLANK('1'!E26),"",'1'!E26)</f>
        <v/>
      </c>
      <c r="F26" s="249" t="str">
        <f>IF(ISBLANK('1'!F26),"",'1'!F26)</f>
        <v>Baustellenbezogene Organisation (Organigramm)</v>
      </c>
      <c r="G26" s="245" t="str">
        <f>IF(ISBLANK('1'!G26),"",'1'!G26)</f>
        <v/>
      </c>
      <c r="H26" s="246" t="str">
        <f>IF(ISBLANK('1'!H26),"",'1'!H26)</f>
        <v xml:space="preserve">Angaben zu Schlüsselfunktionen </v>
      </c>
      <c r="I26" s="247" t="str">
        <f>IF(ISBLANK('1'!I26),"",'1'!I26)</f>
        <v/>
      </c>
      <c r="J26" s="247" t="str">
        <f>IF(ISBLANK('1'!J26),"",'1'!J26)</f>
        <v/>
      </c>
      <c r="K26" s="248" t="str">
        <f>IF(ISBLANK('1'!K26),"",'1'!K26)</f>
        <v/>
      </c>
      <c r="L26" s="153" t="str">
        <f>IF(ISBLANK('1'!L26),"",'1'!L26)</f>
        <v/>
      </c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242" t="str">
        <f>IF(ISBLANK('1'!E27),"",'1'!E27)</f>
        <v/>
      </c>
      <c r="F27" s="244" t="str">
        <f>IF(ISBLANK('1'!F27),"",'1'!F27)</f>
        <v/>
      </c>
      <c r="G27" s="242" t="str">
        <f>IF(ISBLANK('1'!G27),"",'1'!G27)</f>
        <v/>
      </c>
      <c r="H27" s="246" t="str">
        <f>IF(ISBLANK('1'!H27),"",'1'!H27)</f>
        <v>Schnittstellen zu Dritten</v>
      </c>
      <c r="I27" s="247" t="str">
        <f>IF(ISBLANK('1'!I27),"",'1'!I27)</f>
        <v/>
      </c>
      <c r="J27" s="247" t="str">
        <f>IF(ISBLANK('1'!J27),"",'1'!J27)</f>
        <v/>
      </c>
      <c r="K27" s="248" t="str">
        <f>IF(ISBLANK('1'!K27),"",'1'!K27)</f>
        <v/>
      </c>
      <c r="L27" s="153" t="str">
        <f>IF(ISBLANK('1'!L27),"",'1'!L27)</f>
        <v/>
      </c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240" t="str">
        <f>IF(ISBLANK('1'!E30),"",'1'!E30)</f>
        <v/>
      </c>
      <c r="F30" s="243" t="str">
        <f>IF(ISBLANK('1'!F30),"",'1'!F30)</f>
        <v>Auftragsanalyse und Massnahmenplanung</v>
      </c>
      <c r="G30" s="240" t="str">
        <f>IF(ISBLANK('1'!G30),"",'1'!G30)</f>
        <v/>
      </c>
      <c r="H30" s="253" t="str">
        <f>IF(ISBLANK('1'!H30),"",'1'!H30)</f>
        <v>Auftragsanalyse</v>
      </c>
      <c r="I30" s="254" t="str">
        <f>IF(ISBLANK('1'!I30),"",'1'!I30)</f>
        <v/>
      </c>
      <c r="J30" s="254" t="str">
        <f>IF(ISBLANK('1'!J30),"",'1'!J30)</f>
        <v/>
      </c>
      <c r="K30" s="255" t="str">
        <f>IF(ISBLANK('1'!K30),"",'1'!K30)</f>
        <v/>
      </c>
      <c r="L30" s="147" t="str">
        <f>IF(ISBLANK('1'!L30),"",'1'!L30)</f>
        <v/>
      </c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41" t="str">
        <f>IF(ISBLANK('1'!E31),"",'1'!E31)</f>
        <v/>
      </c>
      <c r="F31" s="244" t="str">
        <f>IF(ISBLANK('1'!F31),"",'1'!F31)</f>
        <v/>
      </c>
      <c r="G31" s="242" t="str">
        <f>IF(ISBLANK('1'!G31),"",'1'!G31)</f>
        <v/>
      </c>
      <c r="H31" s="246" t="str">
        <f>IF(ISBLANK('1'!H31),"",'1'!H31)</f>
        <v>Massnahmenplanung mit Zuständigkeiten</v>
      </c>
      <c r="I31" s="247" t="str">
        <f>IF(ISBLANK('1'!I31),"",'1'!I31)</f>
        <v/>
      </c>
      <c r="J31" s="247" t="str">
        <f>IF(ISBLANK('1'!J31),"",'1'!J31)</f>
        <v/>
      </c>
      <c r="K31" s="248" t="str">
        <f>IF(ISBLANK('1'!K31),"",'1'!K31)</f>
        <v/>
      </c>
      <c r="L31" s="151" t="str">
        <f>IF(ISBLANK('1'!L31),"",'1'!L31)</f>
        <v/>
      </c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242" t="str">
        <f>IF(ISBLANK('1'!E32),"",'1'!E32)</f>
        <v/>
      </c>
      <c r="F32" s="154" t="str">
        <f>IF(ISBLANK('1'!F32),"",'1'!F32)</f>
        <v/>
      </c>
      <c r="G32" s="155" t="str">
        <f>IF(ISBLANK('1'!G32),"",'1'!G32)</f>
        <v/>
      </c>
      <c r="H32" s="246" t="str">
        <f>IF(ISBLANK('1'!H32),"",'1'!H32)</f>
        <v/>
      </c>
      <c r="I32" s="211"/>
      <c r="J32" s="211"/>
      <c r="K32" s="212"/>
      <c r="L32" s="151" t="str">
        <f>IF(ISBLANK('1'!L32),"",'1'!L32)</f>
        <v/>
      </c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240" t="str">
        <f>IF(ISBLANK('1'!E35),"",'1'!E35)</f>
        <v/>
      </c>
      <c r="F35" s="243" t="str">
        <f>IF(ISBLANK('1'!F35),"",'1'!F35)</f>
        <v>Bauprogramm des Anbieters</v>
      </c>
      <c r="G35" s="240" t="str">
        <f>IF(ISBLANK('1'!G35),"",'1'!G35)</f>
        <v/>
      </c>
      <c r="H35" s="250" t="str">
        <f>IF(ISBLANK('1'!H35),"",'1'!H35)</f>
        <v>Bauzeit</v>
      </c>
      <c r="I35" s="251" t="str">
        <f>IF(ISBLANK('1'!I35),"",'1'!I35)</f>
        <v/>
      </c>
      <c r="J35" s="251" t="str">
        <f>IF(ISBLANK('1'!J35),"",'1'!J35)</f>
        <v/>
      </c>
      <c r="K35" s="252" t="str">
        <f>IF(ISBLANK('1'!K35),"",'1'!K35)</f>
        <v/>
      </c>
      <c r="L35" s="147" t="str">
        <f>IF(ISBLANK('1'!L35),"",'1'!L35)</f>
        <v/>
      </c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41" t="str">
        <f>IF(ISBLANK('1'!E36),"",'1'!E36)</f>
        <v/>
      </c>
      <c r="F36" s="244" t="str">
        <f>IF(ISBLANK('1'!F36),"",'1'!F36)</f>
        <v/>
      </c>
      <c r="G36" s="242" t="str">
        <f>IF(ISBLANK('1'!G36),"",'1'!G36)</f>
        <v/>
      </c>
      <c r="H36" s="246" t="str">
        <f>IF(ISBLANK('1'!H36),"",'1'!H36)</f>
        <v>Bauvorgang, Abläufe</v>
      </c>
      <c r="I36" s="247" t="str">
        <f>IF(ISBLANK('1'!I36),"",'1'!I36)</f>
        <v/>
      </c>
      <c r="J36" s="247" t="str">
        <f>IF(ISBLANK('1'!J36),"",'1'!J36)</f>
        <v/>
      </c>
      <c r="K36" s="248" t="str">
        <f>IF(ISBLANK('1'!K36),"",'1'!K36)</f>
        <v/>
      </c>
      <c r="L36" s="151" t="str">
        <f>IF(ISBLANK('1'!L36),"",'1'!L36)</f>
        <v/>
      </c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242" t="str">
        <f>IF(ISBLANK('1'!E37),"",'1'!E37)</f>
        <v/>
      </c>
      <c r="F37" s="154" t="str">
        <f>IF(ISBLANK('1'!F37),"",'1'!F37)</f>
        <v>Personaleinsatz</v>
      </c>
      <c r="G37" s="155" t="str">
        <f>IF(ISBLANK('1'!G37),"",'1'!G37)</f>
        <v/>
      </c>
      <c r="H37" s="246" t="str">
        <f>IF(ISBLANK('1'!H37),"",'1'!H37)</f>
        <v/>
      </c>
      <c r="I37" s="211"/>
      <c r="J37" s="211"/>
      <c r="K37" s="212"/>
      <c r="L37" s="151" t="str">
        <f>IF(ISBLANK('1'!L37),"",'1'!L37)</f>
        <v/>
      </c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2" t="str">
        <f>IF(ISBLANK('1'!F41),"",'1'!F41)</f>
        <v/>
      </c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6">
        <f>IF(ISBLANK('1'!G43),"",'1'!G43)</f>
        <v>0</v>
      </c>
      <c r="H43" s="15"/>
      <c r="I43" s="15"/>
      <c r="J43" s="15"/>
      <c r="K43" s="164" t="s">
        <v>78</v>
      </c>
      <c r="L43" s="167">
        <f>'1'!L43</f>
        <v>104</v>
      </c>
      <c r="M43" s="169" t="s">
        <v>77</v>
      </c>
      <c r="N43" s="62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6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mergeCells count="47">
    <mergeCell ref="H30:K30"/>
    <mergeCell ref="H31:K31"/>
    <mergeCell ref="H35:K35"/>
    <mergeCell ref="H36:K36"/>
    <mergeCell ref="F35:F36"/>
    <mergeCell ref="G30:G31"/>
    <mergeCell ref="G35:G36"/>
    <mergeCell ref="F30:F31"/>
    <mergeCell ref="E20:E27"/>
    <mergeCell ref="C49:G49"/>
    <mergeCell ref="H49:O49"/>
    <mergeCell ref="C40:C41"/>
    <mergeCell ref="D40:D41"/>
    <mergeCell ref="H40:L40"/>
    <mergeCell ref="H41:L41"/>
    <mergeCell ref="M41:N41"/>
    <mergeCell ref="H32:K32"/>
    <mergeCell ref="H37:K37"/>
    <mergeCell ref="M40:N40"/>
    <mergeCell ref="C43:F43"/>
    <mergeCell ref="H47:K47"/>
    <mergeCell ref="D30:D32"/>
    <mergeCell ref="C35:C37"/>
    <mergeCell ref="D35:D37"/>
    <mergeCell ref="L7:N7"/>
    <mergeCell ref="H20:K20"/>
    <mergeCell ref="H21:K21"/>
    <mergeCell ref="H22:K22"/>
    <mergeCell ref="H23:K23"/>
    <mergeCell ref="H10:K10"/>
    <mergeCell ref="L10:N10"/>
    <mergeCell ref="E35:E37"/>
    <mergeCell ref="E30:E32"/>
    <mergeCell ref="C30:C32"/>
    <mergeCell ref="C5:H5"/>
    <mergeCell ref="C7:F8"/>
    <mergeCell ref="E10:G10"/>
    <mergeCell ref="H26:K26"/>
    <mergeCell ref="H27:K27"/>
    <mergeCell ref="H24:K24"/>
    <mergeCell ref="H25:K25"/>
    <mergeCell ref="G23:G25"/>
    <mergeCell ref="G20:G22"/>
    <mergeCell ref="F26:F27"/>
    <mergeCell ref="G26:G27"/>
    <mergeCell ref="D20:D27"/>
    <mergeCell ref="C20:C27"/>
  </mergeCells>
  <dataValidations xWindow="474" yWindow="752" count="2"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1111"/>
  <dimension ref="A1:O53"/>
  <sheetViews>
    <sheetView showGridLines="0" workbookViewId="0">
      <selection activeCell="C3" sqref="C3"/>
    </sheetView>
  </sheetViews>
  <sheetFormatPr baseColWidth="10" defaultColWidth="0" defaultRowHeight="12.75" customHeight="1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6" t="str">
        <f>IF(ISBLANK('1'!I7),"",'1'!I7)</f>
        <v/>
      </c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IF(ISBLANK(Offertvergleich!D15),"",Offertvergleich!D15)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Offertvergleich!R15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240" t="str">
        <f>IF(ISBLANK('1'!E20),"",'1'!E20)</f>
        <v/>
      </c>
      <c r="F20" s="146" t="str">
        <f>IF(ISBLANK('1'!F20),"",'1'!F20)</f>
        <v/>
      </c>
      <c r="G20" s="240" t="str">
        <f>IF(ISBLANK('1'!G20),"",'1'!G20)</f>
        <v/>
      </c>
      <c r="H20" s="250" t="str">
        <f>IF(ISBLANK('1'!H20),"",'1'!H20)</f>
        <v>Relevante Arbeitsgattungen z.B. Stahlbetonbauwerke(Brückenbau)</v>
      </c>
      <c r="I20" s="251" t="str">
        <f>IF(ISBLANK('1'!I20),"",'1'!I20)</f>
        <v/>
      </c>
      <c r="J20" s="251" t="str">
        <f>IF(ISBLANK('1'!J20),"",'1'!J20)</f>
        <v/>
      </c>
      <c r="K20" s="252" t="str">
        <f>IF(ISBLANK('1'!K20),"",'1'!K20)</f>
        <v/>
      </c>
      <c r="L20" s="147" t="str">
        <f>IF(ISBLANK('1'!L20),"",'1'!L20)</f>
        <v/>
      </c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41" t="str">
        <f>IF(ISBLANK('1'!E21),"",'1'!E21)</f>
        <v/>
      </c>
      <c r="F21" s="148" t="str">
        <f>IF(ISBLANK('1'!F21),"",'1'!F21)</f>
        <v>Referenz des Anbieters für vergleichbare Projekte</v>
      </c>
      <c r="G21" s="241" t="str">
        <f>IF(ISBLANK('1'!G21),"",'1'!G21)</f>
        <v/>
      </c>
      <c r="H21" s="246" t="str">
        <f>IF(ISBLANK('1'!H21),"",'1'!H21)</f>
        <v>Strassenbau</v>
      </c>
      <c r="I21" s="247" t="str">
        <f>IF(ISBLANK('1'!I21),"",'1'!I21)</f>
        <v/>
      </c>
      <c r="J21" s="247" t="str">
        <f>IF(ISBLANK('1'!J21),"",'1'!J21)</f>
        <v/>
      </c>
      <c r="K21" s="248" t="str">
        <f>IF(ISBLANK('1'!K21),"",'1'!K21)</f>
        <v/>
      </c>
      <c r="L21" s="149" t="str">
        <f>IF(ISBLANK('1'!L21),"",'1'!L21)</f>
        <v/>
      </c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41" t="str">
        <f>IF(ISBLANK('1'!E22),"",'1'!E22)</f>
        <v/>
      </c>
      <c r="F22" s="150" t="str">
        <f>IF(ISBLANK('1'!F22),"",'1'!F22)</f>
        <v/>
      </c>
      <c r="G22" s="242" t="str">
        <f>IF(ISBLANK('1'!G22),"",'1'!G22)</f>
        <v/>
      </c>
      <c r="H22" s="246" t="str">
        <f>IF(ISBLANK('1'!H22),"",'1'!H22)</f>
        <v>Kanalisationsbauwerke</v>
      </c>
      <c r="I22" s="247" t="str">
        <f>IF(ISBLANK('1'!I22),"",'1'!I22)</f>
        <v/>
      </c>
      <c r="J22" s="247" t="str">
        <f>IF(ISBLANK('1'!J22),"",'1'!J22)</f>
        <v/>
      </c>
      <c r="K22" s="248" t="str">
        <f>IF(ISBLANK('1'!K22),"",'1'!K22)</f>
        <v/>
      </c>
      <c r="L22" s="151" t="str">
        <f>IF(ISBLANK('1'!L22),"",'1'!L22)</f>
        <v/>
      </c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41" t="str">
        <f>IF(ISBLANK('1'!E23),"",'1'!E23)</f>
        <v/>
      </c>
      <c r="F23" s="152" t="str">
        <f>IF(ISBLANK('1'!F23),"",'1'!F23)</f>
        <v/>
      </c>
      <c r="G23" s="245" t="str">
        <f>IF(ISBLANK('1'!G23),"",'1'!G23)</f>
        <v/>
      </c>
      <c r="H23" s="246" t="str">
        <f>IF(ISBLANK('1'!H23),"",'1'!H23)</f>
        <v>Bauführer</v>
      </c>
      <c r="I23" s="247" t="str">
        <f>IF(ISBLANK('1'!I23),"",'1'!I23)</f>
        <v/>
      </c>
      <c r="J23" s="247" t="str">
        <f>IF(ISBLANK('1'!J23),"",'1'!J23)</f>
        <v/>
      </c>
      <c r="K23" s="248" t="str">
        <f>IF(ISBLANK('1'!K23),"",'1'!K23)</f>
        <v/>
      </c>
      <c r="L23" s="151" t="str">
        <f>IF(ISBLANK('1'!L23),"",'1'!L23)</f>
        <v/>
      </c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41" t="str">
        <f>IF(ISBLANK('1'!E24),"",'1'!E24)</f>
        <v/>
      </c>
      <c r="F24" s="148" t="str">
        <f>IF(ISBLANK('1'!F24),"",'1'!F24)</f>
        <v>Referenzen Schlüsselpersonal vergleichbare Projekte</v>
      </c>
      <c r="G24" s="241" t="str">
        <f>IF(ISBLANK('1'!G24),"",'1'!G24)</f>
        <v/>
      </c>
      <c r="H24" s="246" t="str">
        <f>IF(ISBLANK('1'!H24),"",'1'!H24)</f>
        <v>Polier</v>
      </c>
      <c r="I24" s="247" t="str">
        <f>IF(ISBLANK('1'!I24),"",'1'!I24)</f>
        <v/>
      </c>
      <c r="J24" s="247" t="str">
        <f>IF(ISBLANK('1'!J24),"",'1'!J24)</f>
        <v/>
      </c>
      <c r="K24" s="248" t="str">
        <f>IF(ISBLANK('1'!K24),"",'1'!K24)</f>
        <v/>
      </c>
      <c r="L24" s="153" t="str">
        <f>IF(ISBLANK('1'!L24),"",'1'!L24)</f>
        <v/>
      </c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41" t="str">
        <f>IF(ISBLANK('1'!E25),"",'1'!E25)</f>
        <v/>
      </c>
      <c r="F25" s="150" t="str">
        <f>IF(ISBLANK('1'!F25),"",'1'!F25)</f>
        <v/>
      </c>
      <c r="G25" s="242" t="str">
        <f>IF(ISBLANK('1'!G25),"",'1'!G25)</f>
        <v/>
      </c>
      <c r="H25" s="246" t="str">
        <f>IF(ISBLANK('1'!H25),"",'1'!H25)</f>
        <v>bei sehr grossen Baustellen auch Baustellenleiter</v>
      </c>
      <c r="I25" s="247" t="str">
        <f>IF(ISBLANK('1'!I25),"",'1'!I25)</f>
        <v/>
      </c>
      <c r="J25" s="247" t="str">
        <f>IF(ISBLANK('1'!J25),"",'1'!J25)</f>
        <v/>
      </c>
      <c r="K25" s="248" t="str">
        <f>IF(ISBLANK('1'!K25),"",'1'!K25)</f>
        <v/>
      </c>
      <c r="L25" s="153" t="str">
        <f>IF(ISBLANK('1'!L25),"",'1'!L25)</f>
        <v/>
      </c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41" t="str">
        <f>IF(ISBLANK('1'!E26),"",'1'!E26)</f>
        <v/>
      </c>
      <c r="F26" s="249" t="str">
        <f>IF(ISBLANK('1'!F26),"",'1'!F26)</f>
        <v>Baustellenbezogene Organisation (Organigramm)</v>
      </c>
      <c r="G26" s="245" t="str">
        <f>IF(ISBLANK('1'!G26),"",'1'!G26)</f>
        <v/>
      </c>
      <c r="H26" s="246" t="str">
        <f>IF(ISBLANK('1'!H26),"",'1'!H26)</f>
        <v xml:space="preserve">Angaben zu Schlüsselfunktionen </v>
      </c>
      <c r="I26" s="247" t="str">
        <f>IF(ISBLANK('1'!I26),"",'1'!I26)</f>
        <v/>
      </c>
      <c r="J26" s="247" t="str">
        <f>IF(ISBLANK('1'!J26),"",'1'!J26)</f>
        <v/>
      </c>
      <c r="K26" s="248" t="str">
        <f>IF(ISBLANK('1'!K26),"",'1'!K26)</f>
        <v/>
      </c>
      <c r="L26" s="153" t="str">
        <f>IF(ISBLANK('1'!L26),"",'1'!L26)</f>
        <v/>
      </c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242" t="str">
        <f>IF(ISBLANK('1'!E27),"",'1'!E27)</f>
        <v/>
      </c>
      <c r="F27" s="244" t="str">
        <f>IF(ISBLANK('1'!F27),"",'1'!F27)</f>
        <v/>
      </c>
      <c r="G27" s="242" t="str">
        <f>IF(ISBLANK('1'!G27),"",'1'!G27)</f>
        <v/>
      </c>
      <c r="H27" s="246" t="str">
        <f>IF(ISBLANK('1'!H27),"",'1'!H27)</f>
        <v>Schnittstellen zu Dritten</v>
      </c>
      <c r="I27" s="247" t="str">
        <f>IF(ISBLANK('1'!I27),"",'1'!I27)</f>
        <v/>
      </c>
      <c r="J27" s="247" t="str">
        <f>IF(ISBLANK('1'!J27),"",'1'!J27)</f>
        <v/>
      </c>
      <c r="K27" s="248" t="str">
        <f>IF(ISBLANK('1'!K27),"",'1'!K27)</f>
        <v/>
      </c>
      <c r="L27" s="153" t="str">
        <f>IF(ISBLANK('1'!L27),"",'1'!L27)</f>
        <v/>
      </c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240" t="str">
        <f>IF(ISBLANK('1'!E30),"",'1'!E30)</f>
        <v/>
      </c>
      <c r="F30" s="243" t="str">
        <f>IF(ISBLANK('1'!F30),"",'1'!F30)</f>
        <v>Auftragsanalyse und Massnahmenplanung</v>
      </c>
      <c r="G30" s="240" t="str">
        <f>IF(ISBLANK('1'!G30),"",'1'!G30)</f>
        <v/>
      </c>
      <c r="H30" s="253" t="str">
        <f>IF(ISBLANK('1'!H30),"",'1'!H30)</f>
        <v>Auftragsanalyse</v>
      </c>
      <c r="I30" s="254" t="str">
        <f>IF(ISBLANK('1'!I30),"",'1'!I30)</f>
        <v/>
      </c>
      <c r="J30" s="254" t="str">
        <f>IF(ISBLANK('1'!J30),"",'1'!J30)</f>
        <v/>
      </c>
      <c r="K30" s="255" t="str">
        <f>IF(ISBLANK('1'!K30),"",'1'!K30)</f>
        <v/>
      </c>
      <c r="L30" s="147" t="str">
        <f>IF(ISBLANK('1'!L30),"",'1'!L30)</f>
        <v/>
      </c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41" t="str">
        <f>IF(ISBLANK('1'!E31),"",'1'!E31)</f>
        <v/>
      </c>
      <c r="F31" s="244" t="str">
        <f>IF(ISBLANK('1'!F31),"",'1'!F31)</f>
        <v/>
      </c>
      <c r="G31" s="242" t="str">
        <f>IF(ISBLANK('1'!G31),"",'1'!G31)</f>
        <v/>
      </c>
      <c r="H31" s="246" t="str">
        <f>IF(ISBLANK('1'!H31),"",'1'!H31)</f>
        <v>Massnahmenplanung mit Zuständigkeiten</v>
      </c>
      <c r="I31" s="247" t="str">
        <f>IF(ISBLANK('1'!I31),"",'1'!I31)</f>
        <v/>
      </c>
      <c r="J31" s="247" t="str">
        <f>IF(ISBLANK('1'!J31),"",'1'!J31)</f>
        <v/>
      </c>
      <c r="K31" s="248" t="str">
        <f>IF(ISBLANK('1'!K31),"",'1'!K31)</f>
        <v/>
      </c>
      <c r="L31" s="151" t="str">
        <f>IF(ISBLANK('1'!L31),"",'1'!L31)</f>
        <v/>
      </c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242" t="str">
        <f>IF(ISBLANK('1'!E32),"",'1'!E32)</f>
        <v/>
      </c>
      <c r="F32" s="154" t="str">
        <f>IF(ISBLANK('1'!F32),"",'1'!F32)</f>
        <v/>
      </c>
      <c r="G32" s="155" t="str">
        <f>IF(ISBLANK('1'!G32),"",'1'!G32)</f>
        <v/>
      </c>
      <c r="H32" s="246" t="str">
        <f>IF(ISBLANK('1'!H32),"",'1'!H32)</f>
        <v/>
      </c>
      <c r="I32" s="211"/>
      <c r="J32" s="211"/>
      <c r="K32" s="212"/>
      <c r="L32" s="151" t="str">
        <f>IF(ISBLANK('1'!L32),"",'1'!L32)</f>
        <v/>
      </c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240" t="str">
        <f>IF(ISBLANK('1'!E35),"",'1'!E35)</f>
        <v/>
      </c>
      <c r="F35" s="243" t="str">
        <f>IF(ISBLANK('1'!F35),"",'1'!F35)</f>
        <v>Bauprogramm des Anbieters</v>
      </c>
      <c r="G35" s="240" t="str">
        <f>IF(ISBLANK('1'!G35),"",'1'!G35)</f>
        <v/>
      </c>
      <c r="H35" s="250" t="str">
        <f>IF(ISBLANK('1'!H35),"",'1'!H35)</f>
        <v>Bauzeit</v>
      </c>
      <c r="I35" s="251" t="str">
        <f>IF(ISBLANK('1'!I35),"",'1'!I35)</f>
        <v/>
      </c>
      <c r="J35" s="251" t="str">
        <f>IF(ISBLANK('1'!J35),"",'1'!J35)</f>
        <v/>
      </c>
      <c r="K35" s="252" t="str">
        <f>IF(ISBLANK('1'!K35),"",'1'!K35)</f>
        <v/>
      </c>
      <c r="L35" s="147" t="str">
        <f>IF(ISBLANK('1'!L35),"",'1'!L35)</f>
        <v/>
      </c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41" t="str">
        <f>IF(ISBLANK('1'!E36),"",'1'!E36)</f>
        <v/>
      </c>
      <c r="F36" s="244" t="str">
        <f>IF(ISBLANK('1'!F36),"",'1'!F36)</f>
        <v/>
      </c>
      <c r="G36" s="242" t="str">
        <f>IF(ISBLANK('1'!G36),"",'1'!G36)</f>
        <v/>
      </c>
      <c r="H36" s="246" t="str">
        <f>IF(ISBLANK('1'!H36),"",'1'!H36)</f>
        <v>Bauvorgang, Abläufe</v>
      </c>
      <c r="I36" s="247" t="str">
        <f>IF(ISBLANK('1'!I36),"",'1'!I36)</f>
        <v/>
      </c>
      <c r="J36" s="247" t="str">
        <f>IF(ISBLANK('1'!J36),"",'1'!J36)</f>
        <v/>
      </c>
      <c r="K36" s="248" t="str">
        <f>IF(ISBLANK('1'!K36),"",'1'!K36)</f>
        <v/>
      </c>
      <c r="L36" s="151" t="str">
        <f>IF(ISBLANK('1'!L36),"",'1'!L36)</f>
        <v/>
      </c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242" t="str">
        <f>IF(ISBLANK('1'!E37),"",'1'!E37)</f>
        <v/>
      </c>
      <c r="F37" s="154" t="str">
        <f>IF(ISBLANK('1'!F37),"",'1'!F37)</f>
        <v>Personaleinsatz</v>
      </c>
      <c r="G37" s="155" t="str">
        <f>IF(ISBLANK('1'!G37),"",'1'!G37)</f>
        <v/>
      </c>
      <c r="H37" s="246" t="str">
        <f>IF(ISBLANK('1'!H37),"",'1'!H37)</f>
        <v/>
      </c>
      <c r="I37" s="211"/>
      <c r="J37" s="211"/>
      <c r="K37" s="212"/>
      <c r="L37" s="151" t="str">
        <f>IF(ISBLANK('1'!L37),"",'1'!L37)</f>
        <v/>
      </c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2" t="str">
        <f>IF(ISBLANK('1'!F41),"",'1'!F41)</f>
        <v/>
      </c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6">
        <f>IF(ISBLANK('1'!G43),"",'1'!G43)</f>
        <v>0</v>
      </c>
      <c r="H43" s="15"/>
      <c r="I43" s="15"/>
      <c r="J43" s="15"/>
      <c r="K43" s="164" t="s">
        <v>78</v>
      </c>
      <c r="L43" s="167">
        <f>'1'!L43</f>
        <v>104</v>
      </c>
      <c r="M43" s="169" t="s">
        <v>77</v>
      </c>
      <c r="N43" s="62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7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mergeCells count="47">
    <mergeCell ref="C49:G49"/>
    <mergeCell ref="H49:O49"/>
    <mergeCell ref="M40:N40"/>
    <mergeCell ref="C43:F43"/>
    <mergeCell ref="H47:K47"/>
    <mergeCell ref="C40:C41"/>
    <mergeCell ref="D40:D41"/>
    <mergeCell ref="H40:L40"/>
    <mergeCell ref="H41:L41"/>
    <mergeCell ref="M41:N41"/>
    <mergeCell ref="C35:C37"/>
    <mergeCell ref="D35:D37"/>
    <mergeCell ref="E35:E37"/>
    <mergeCell ref="H35:K35"/>
    <mergeCell ref="H36:K36"/>
    <mergeCell ref="G35:G36"/>
    <mergeCell ref="F35:F36"/>
    <mergeCell ref="C5:H5"/>
    <mergeCell ref="C7:F8"/>
    <mergeCell ref="E10:G10"/>
    <mergeCell ref="D30:D32"/>
    <mergeCell ref="D20:D27"/>
    <mergeCell ref="C20:C27"/>
    <mergeCell ref="C30:C32"/>
    <mergeCell ref="H20:K20"/>
    <mergeCell ref="H21:K21"/>
    <mergeCell ref="H22:K22"/>
    <mergeCell ref="H23:K23"/>
    <mergeCell ref="H24:K24"/>
    <mergeCell ref="H31:K31"/>
    <mergeCell ref="H25:K25"/>
    <mergeCell ref="H30:K30"/>
    <mergeCell ref="E30:E32"/>
    <mergeCell ref="E20:E27"/>
    <mergeCell ref="G23:G25"/>
    <mergeCell ref="G20:G22"/>
    <mergeCell ref="G26:G27"/>
    <mergeCell ref="F30:F31"/>
    <mergeCell ref="F26:F27"/>
    <mergeCell ref="G30:G31"/>
    <mergeCell ref="H32:K32"/>
    <mergeCell ref="H37:K37"/>
    <mergeCell ref="L10:N10"/>
    <mergeCell ref="H10:K10"/>
    <mergeCell ref="L7:N7"/>
    <mergeCell ref="H26:K26"/>
    <mergeCell ref="H27:K27"/>
  </mergeCells>
  <dataValidations xWindow="474" yWindow="752" count="2"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111111"/>
  <dimension ref="A1:O53"/>
  <sheetViews>
    <sheetView showGridLines="0" workbookViewId="0">
      <selection activeCell="C3" sqref="C3"/>
    </sheetView>
  </sheetViews>
  <sheetFormatPr baseColWidth="10" defaultColWidth="0" defaultRowHeight="12.75" customHeight="1" zeroHeight="1"/>
  <cols>
    <col min="1" max="2" width="0.42578125" customWidth="1"/>
    <col min="3" max="3" width="1.7109375" customWidth="1"/>
    <col min="4" max="4" width="12" customWidth="1"/>
    <col min="5" max="5" width="6.28515625" customWidth="1"/>
    <col min="6" max="6" width="39.7109375" customWidth="1"/>
    <col min="7" max="7" width="6.28515625" customWidth="1"/>
    <col min="8" max="8" width="9.85546875" customWidth="1"/>
    <col min="9" max="9" width="26.140625" customWidth="1"/>
    <col min="10" max="10" width="1.140625" customWidth="1"/>
    <col min="11" max="11" width="12" customWidth="1"/>
    <col min="12" max="14" width="6.28515625" customWidth="1"/>
    <col min="15" max="15" width="0.42578125" customWidth="1"/>
    <col min="16" max="16384" width="11.42578125" hidden="1"/>
  </cols>
  <sheetData>
    <row r="1" spans="1:15" s="3" customFormat="1" ht="3" customHeight="1">
      <c r="A1" s="1"/>
      <c r="B1" s="1"/>
      <c r="C1" s="1"/>
      <c r="D1" s="1"/>
      <c r="E1" s="9"/>
      <c r="F1" s="1"/>
      <c r="G1" s="137"/>
      <c r="H1" s="138" t="s">
        <v>71</v>
      </c>
      <c r="I1" s="137" t="s">
        <v>72</v>
      </c>
      <c r="J1" s="1"/>
      <c r="K1" s="1"/>
      <c r="L1" s="1"/>
      <c r="M1" s="27"/>
      <c r="N1" s="28"/>
      <c r="O1" s="1"/>
    </row>
    <row r="2" spans="1:15" s="3" customFormat="1" ht="3" customHeight="1">
      <c r="A2" s="1"/>
      <c r="E2" s="10"/>
      <c r="G2" s="10"/>
      <c r="M2" s="29"/>
      <c r="N2" s="30"/>
    </row>
    <row r="3" spans="1:15" s="3" customFormat="1" ht="21.75" customHeight="1">
      <c r="A3" s="1"/>
      <c r="C3" s="4" t="s">
        <v>0</v>
      </c>
      <c r="E3" s="10"/>
      <c r="G3" s="10"/>
      <c r="M3" s="29"/>
      <c r="N3" s="30"/>
    </row>
    <row r="4" spans="1:15" s="3" customFormat="1" ht="4.5" customHeight="1">
      <c r="A4" s="1"/>
      <c r="E4" s="10"/>
      <c r="G4" s="10"/>
      <c r="M4" s="29"/>
      <c r="N4" s="30"/>
    </row>
    <row r="5" spans="1:15" s="3" customFormat="1" ht="12.75" customHeight="1">
      <c r="A5" s="1"/>
      <c r="C5" s="190" t="str">
        <f>IF(ISBLANK(Offertvergleich!E4),"",Offertvergleich!E4)</f>
        <v/>
      </c>
      <c r="D5" s="190"/>
      <c r="E5" s="190"/>
      <c r="F5" s="190"/>
      <c r="G5" s="190"/>
      <c r="H5" s="190"/>
      <c r="I5" s="131"/>
      <c r="J5" s="131"/>
      <c r="K5" s="131"/>
      <c r="L5" s="31"/>
      <c r="M5" s="31"/>
      <c r="N5" s="30"/>
    </row>
    <row r="6" spans="1:15" s="3" customFormat="1" ht="4.5" customHeight="1">
      <c r="A6" s="1"/>
      <c r="E6" s="10"/>
      <c r="G6" s="10"/>
      <c r="J6" s="131"/>
      <c r="K6" s="131"/>
      <c r="M6" s="29"/>
      <c r="N6" s="30"/>
    </row>
    <row r="7" spans="1:15" s="3" customFormat="1" ht="12.75" customHeight="1">
      <c r="A7" s="1"/>
      <c r="C7" s="191" t="s">
        <v>40</v>
      </c>
      <c r="D7" s="192"/>
      <c r="E7" s="192"/>
      <c r="F7" s="193"/>
      <c r="G7" s="32"/>
      <c r="H7" s="133" t="s">
        <v>19</v>
      </c>
      <c r="I7" s="156" t="str">
        <f>IF(ISBLANK('1'!I7),"",'1'!I7)</f>
        <v/>
      </c>
      <c r="J7" s="131"/>
      <c r="K7" s="33" t="s">
        <v>65</v>
      </c>
      <c r="L7" s="184" t="str">
        <f>IF(ISNUMBER(Offertvergleich!$T$29),Offertvergleich!$T$29,"")</f>
        <v/>
      </c>
      <c r="M7" s="184"/>
      <c r="N7" s="184"/>
    </row>
    <row r="8" spans="1:15" s="3" customFormat="1" ht="15.75" customHeight="1">
      <c r="A8" s="1"/>
      <c r="C8" s="194"/>
      <c r="D8" s="195"/>
      <c r="E8" s="195"/>
      <c r="F8" s="196"/>
      <c r="G8" s="26"/>
      <c r="I8" s="33"/>
      <c r="J8" s="33"/>
      <c r="K8" s="33" t="s">
        <v>20</v>
      </c>
      <c r="M8" s="10"/>
      <c r="N8" s="10"/>
    </row>
    <row r="9" spans="1:15" s="3" customFormat="1" ht="4.5" customHeight="1">
      <c r="A9" s="1"/>
      <c r="E9" s="26"/>
      <c r="G9" s="12"/>
      <c r="H9" s="20"/>
      <c r="I9" s="20"/>
      <c r="J9" s="20"/>
      <c r="K9" s="20"/>
      <c r="M9" s="29"/>
      <c r="N9" s="30"/>
    </row>
    <row r="10" spans="1:15" s="3" customFormat="1" ht="21.75" customHeight="1">
      <c r="A10" s="1"/>
      <c r="C10" s="34" t="s">
        <v>21</v>
      </c>
      <c r="D10" s="34"/>
      <c r="E10" s="197" t="str">
        <f>IF(ISBLANK(Offertvergleich!D16),"",Offertvergleich!D16)</f>
        <v/>
      </c>
      <c r="F10" s="198"/>
      <c r="G10" s="198"/>
      <c r="H10" s="224" t="s">
        <v>22</v>
      </c>
      <c r="I10" s="224"/>
      <c r="J10" s="224"/>
      <c r="K10" s="224"/>
      <c r="L10" s="238" t="str">
        <f>Offertvergleich!R16</f>
        <v/>
      </c>
      <c r="M10" s="239"/>
      <c r="N10" s="239"/>
    </row>
    <row r="11" spans="1:15" s="35" customFormat="1" ht="4.5" customHeight="1">
      <c r="A11" s="1"/>
      <c r="C11" s="36"/>
      <c r="D11" s="37"/>
      <c r="E11" s="37"/>
      <c r="F11" s="37"/>
      <c r="G11" s="38"/>
      <c r="H11" s="38"/>
      <c r="I11" s="38"/>
      <c r="J11" s="38"/>
      <c r="K11" s="38"/>
      <c r="L11" s="38"/>
      <c r="M11" s="39"/>
      <c r="N11" s="40"/>
    </row>
    <row r="12" spans="1:15" s="35" customFormat="1" ht="12.75" customHeight="1">
      <c r="A12" s="1"/>
      <c r="C12" s="89" t="s">
        <v>23</v>
      </c>
      <c r="D12" s="90"/>
      <c r="E12" s="37"/>
      <c r="F12" s="41" t="s">
        <v>24</v>
      </c>
      <c r="G12" s="139"/>
      <c r="I12" s="42" t="s">
        <v>25</v>
      </c>
      <c r="J12" s="42"/>
      <c r="K12" s="42"/>
      <c r="L12" s="139"/>
      <c r="M12" s="39"/>
      <c r="N12" s="40"/>
    </row>
    <row r="13" spans="1:15" s="35" customFormat="1" ht="2.25" customHeight="1">
      <c r="A13" s="1"/>
      <c r="C13" s="91"/>
      <c r="D13" s="91"/>
      <c r="E13" s="37"/>
      <c r="F13" s="41"/>
      <c r="G13" s="43"/>
      <c r="I13" s="42"/>
      <c r="J13" s="42"/>
      <c r="K13" s="42"/>
      <c r="L13" s="38"/>
      <c r="M13" s="39"/>
      <c r="N13" s="40"/>
    </row>
    <row r="14" spans="1:15" s="35" customFormat="1" ht="12.75" customHeight="1">
      <c r="A14" s="1"/>
      <c r="C14" s="89" t="s">
        <v>26</v>
      </c>
      <c r="D14" s="50"/>
      <c r="E14" s="37"/>
      <c r="F14" s="41" t="s">
        <v>24</v>
      </c>
      <c r="G14" s="139"/>
      <c r="I14" s="42" t="s">
        <v>25</v>
      </c>
      <c r="J14" s="42"/>
      <c r="K14" s="42"/>
      <c r="L14" s="139"/>
      <c r="M14" s="39"/>
      <c r="N14" s="40"/>
    </row>
    <row r="15" spans="1:15" s="35" customFormat="1" ht="4.5" customHeight="1">
      <c r="A15" s="1"/>
      <c r="C15" s="91"/>
      <c r="D15" s="92"/>
      <c r="E15" s="37"/>
      <c r="F15" s="41"/>
      <c r="G15" s="43"/>
      <c r="H15" s="42"/>
      <c r="I15" s="42"/>
      <c r="J15" s="42"/>
      <c r="K15" s="42"/>
      <c r="L15" s="38"/>
      <c r="M15" s="39"/>
      <c r="N15" s="40"/>
    </row>
    <row r="16" spans="1:15" s="3" customFormat="1">
      <c r="A16" s="1"/>
      <c r="C16" s="44" t="s">
        <v>27</v>
      </c>
      <c r="D16" s="44"/>
      <c r="E16" s="45" t="s">
        <v>28</v>
      </c>
      <c r="F16" s="44" t="s">
        <v>29</v>
      </c>
      <c r="G16" s="45" t="s">
        <v>30</v>
      </c>
      <c r="H16" s="44" t="s">
        <v>41</v>
      </c>
      <c r="I16" s="44"/>
      <c r="J16" s="44"/>
      <c r="K16" s="44"/>
      <c r="L16" s="45" t="s">
        <v>42</v>
      </c>
      <c r="M16" s="46" t="s">
        <v>31</v>
      </c>
      <c r="N16" s="47" t="s">
        <v>32</v>
      </c>
    </row>
    <row r="17" spans="1:14" s="3" customFormat="1" ht="4.5" customHeight="1">
      <c r="A17" s="1"/>
      <c r="C17" s="21"/>
      <c r="D17" s="21"/>
      <c r="E17" s="48"/>
      <c r="F17" s="21"/>
      <c r="G17" s="49"/>
      <c r="H17" s="50"/>
      <c r="I17" s="50"/>
      <c r="J17" s="50"/>
      <c r="K17" s="50"/>
      <c r="L17" s="49"/>
      <c r="M17" s="51"/>
      <c r="N17" s="52"/>
    </row>
    <row r="18" spans="1:14" s="3" customFormat="1">
      <c r="A18" s="1"/>
      <c r="C18" s="53" t="s">
        <v>33</v>
      </c>
      <c r="D18" s="21"/>
      <c r="E18" s="10"/>
      <c r="F18" s="21"/>
      <c r="G18" s="49"/>
      <c r="H18" s="50"/>
      <c r="I18" s="50"/>
      <c r="J18" s="50"/>
      <c r="K18" s="50"/>
      <c r="L18" s="49"/>
      <c r="M18" s="51"/>
      <c r="N18" s="52"/>
    </row>
    <row r="19" spans="1:14" s="3" customFormat="1" ht="4.5" customHeight="1" thickBot="1">
      <c r="A19" s="1"/>
      <c r="C19" s="21"/>
      <c r="D19" s="21"/>
      <c r="E19" s="10"/>
      <c r="F19" s="21"/>
      <c r="G19" s="49"/>
      <c r="H19" s="50"/>
      <c r="I19" s="50"/>
      <c r="J19" s="50"/>
      <c r="K19" s="50"/>
      <c r="L19" s="49"/>
      <c r="M19" s="51"/>
      <c r="N19" s="52"/>
    </row>
    <row r="20" spans="1:14" s="3" customFormat="1" ht="16.5" customHeight="1">
      <c r="A20" s="1"/>
      <c r="C20" s="199" t="s">
        <v>34</v>
      </c>
      <c r="D20" s="202" t="s">
        <v>43</v>
      </c>
      <c r="E20" s="240" t="str">
        <f>IF(ISBLANK('1'!E20),"",'1'!E20)</f>
        <v/>
      </c>
      <c r="F20" s="146" t="str">
        <f>IF(ISBLANK('1'!F20),"",'1'!F20)</f>
        <v/>
      </c>
      <c r="G20" s="240" t="str">
        <f>IF(ISBLANK('1'!G20),"",'1'!G20)</f>
        <v/>
      </c>
      <c r="H20" s="250" t="str">
        <f>IF(ISBLANK('1'!H20),"",'1'!H20)</f>
        <v>Relevante Arbeitsgattungen z.B. Stahlbetonbauwerke(Brückenbau)</v>
      </c>
      <c r="I20" s="251" t="str">
        <f>IF(ISBLANK('1'!I20),"",'1'!I20)</f>
        <v/>
      </c>
      <c r="J20" s="251" t="str">
        <f>IF(ISBLANK('1'!J20),"",'1'!J20)</f>
        <v/>
      </c>
      <c r="K20" s="252" t="str">
        <f>IF(ISBLANK('1'!K20),"",'1'!K20)</f>
        <v/>
      </c>
      <c r="L20" s="147" t="str">
        <f>IF(ISBLANK('1'!L20),"",'1'!L20)</f>
        <v/>
      </c>
      <c r="M20" s="120"/>
      <c r="N20" s="80" t="str">
        <f>IF(ISNUMBER(M20),$E$20*$G$20*L20*M20,"")</f>
        <v/>
      </c>
    </row>
    <row r="21" spans="1:14" s="3" customFormat="1" ht="16.5" customHeight="1">
      <c r="A21" s="1"/>
      <c r="C21" s="200"/>
      <c r="D21" s="203"/>
      <c r="E21" s="241" t="str">
        <f>IF(ISBLANK('1'!E21),"",'1'!E21)</f>
        <v/>
      </c>
      <c r="F21" s="148" t="str">
        <f>IF(ISBLANK('1'!F21),"",'1'!F21)</f>
        <v>Referenz des Anbieters für vergleichbare Projekte</v>
      </c>
      <c r="G21" s="241" t="str">
        <f>IF(ISBLANK('1'!G21),"",'1'!G21)</f>
        <v/>
      </c>
      <c r="H21" s="246" t="str">
        <f>IF(ISBLANK('1'!H21),"",'1'!H21)</f>
        <v>Strassenbau</v>
      </c>
      <c r="I21" s="247" t="str">
        <f>IF(ISBLANK('1'!I21),"",'1'!I21)</f>
        <v/>
      </c>
      <c r="J21" s="247" t="str">
        <f>IF(ISBLANK('1'!J21),"",'1'!J21)</f>
        <v/>
      </c>
      <c r="K21" s="248" t="str">
        <f>IF(ISBLANK('1'!K21),"",'1'!K21)</f>
        <v/>
      </c>
      <c r="L21" s="149" t="str">
        <f>IF(ISBLANK('1'!L21),"",'1'!L21)</f>
        <v/>
      </c>
      <c r="M21" s="121"/>
      <c r="N21" s="81" t="str">
        <f>IF(ISNUMBER(M21),$E$20*$G$20*L21*M21,"")</f>
        <v/>
      </c>
    </row>
    <row r="22" spans="1:14" s="3" customFormat="1" ht="16.5" customHeight="1">
      <c r="A22" s="1"/>
      <c r="C22" s="200"/>
      <c r="D22" s="203"/>
      <c r="E22" s="241" t="str">
        <f>IF(ISBLANK('1'!E22),"",'1'!E22)</f>
        <v/>
      </c>
      <c r="F22" s="150" t="str">
        <f>IF(ISBLANK('1'!F22),"",'1'!F22)</f>
        <v/>
      </c>
      <c r="G22" s="242" t="str">
        <f>IF(ISBLANK('1'!G22),"",'1'!G22)</f>
        <v/>
      </c>
      <c r="H22" s="246" t="str">
        <f>IF(ISBLANK('1'!H22),"",'1'!H22)</f>
        <v>Kanalisationsbauwerke</v>
      </c>
      <c r="I22" s="247" t="str">
        <f>IF(ISBLANK('1'!I22),"",'1'!I22)</f>
        <v/>
      </c>
      <c r="J22" s="247" t="str">
        <f>IF(ISBLANK('1'!J22),"",'1'!J22)</f>
        <v/>
      </c>
      <c r="K22" s="248" t="str">
        <f>IF(ISBLANK('1'!K22),"",'1'!K22)</f>
        <v/>
      </c>
      <c r="L22" s="151" t="str">
        <f>IF(ISBLANK('1'!L22),"",'1'!L22)</f>
        <v/>
      </c>
      <c r="M22" s="121"/>
      <c r="N22" s="81" t="str">
        <f>IF(ISNUMBER(M22),$E$20*$G$20*L22*M22,"")</f>
        <v/>
      </c>
    </row>
    <row r="23" spans="1:14" s="3" customFormat="1" ht="16.5" customHeight="1">
      <c r="A23" s="1"/>
      <c r="C23" s="200"/>
      <c r="D23" s="203"/>
      <c r="E23" s="241" t="str">
        <f>IF(ISBLANK('1'!E23),"",'1'!E23)</f>
        <v/>
      </c>
      <c r="F23" s="152" t="str">
        <f>IF(ISBLANK('1'!F23),"",'1'!F23)</f>
        <v/>
      </c>
      <c r="G23" s="245" t="str">
        <f>IF(ISBLANK('1'!G23),"",'1'!G23)</f>
        <v/>
      </c>
      <c r="H23" s="246" t="str">
        <f>IF(ISBLANK('1'!H23),"",'1'!H23)</f>
        <v>Bauführer</v>
      </c>
      <c r="I23" s="247" t="str">
        <f>IF(ISBLANK('1'!I23),"",'1'!I23)</f>
        <v/>
      </c>
      <c r="J23" s="247" t="str">
        <f>IF(ISBLANK('1'!J23),"",'1'!J23)</f>
        <v/>
      </c>
      <c r="K23" s="248" t="str">
        <f>IF(ISBLANK('1'!K23),"",'1'!K23)</f>
        <v/>
      </c>
      <c r="L23" s="151" t="str">
        <f>IF(ISBLANK('1'!L23),"",'1'!L23)</f>
        <v/>
      </c>
      <c r="M23" s="121"/>
      <c r="N23" s="81" t="str">
        <f>IF(ISNUMBER(M23),$E$20*$G$23*L23*M23,"")</f>
        <v/>
      </c>
    </row>
    <row r="24" spans="1:14" s="3" customFormat="1" ht="16.5" customHeight="1">
      <c r="A24" s="1"/>
      <c r="C24" s="200"/>
      <c r="D24" s="203"/>
      <c r="E24" s="241" t="str">
        <f>IF(ISBLANK('1'!E24),"",'1'!E24)</f>
        <v/>
      </c>
      <c r="F24" s="148" t="str">
        <f>IF(ISBLANK('1'!F24),"",'1'!F24)</f>
        <v>Referenzen Schlüsselpersonal vergleichbare Projekte</v>
      </c>
      <c r="G24" s="241" t="str">
        <f>IF(ISBLANK('1'!G24),"",'1'!G24)</f>
        <v/>
      </c>
      <c r="H24" s="246" t="str">
        <f>IF(ISBLANK('1'!H24),"",'1'!H24)</f>
        <v>Polier</v>
      </c>
      <c r="I24" s="247" t="str">
        <f>IF(ISBLANK('1'!I24),"",'1'!I24)</f>
        <v/>
      </c>
      <c r="J24" s="247" t="str">
        <f>IF(ISBLANK('1'!J24),"",'1'!J24)</f>
        <v/>
      </c>
      <c r="K24" s="248" t="str">
        <f>IF(ISBLANK('1'!K24),"",'1'!K24)</f>
        <v/>
      </c>
      <c r="L24" s="153" t="str">
        <f>IF(ISBLANK('1'!L24),"",'1'!L24)</f>
        <v/>
      </c>
      <c r="M24" s="121"/>
      <c r="N24" s="81" t="str">
        <f>IF(ISNUMBER(M24),$E$20*$G$23*L24*M24,"")</f>
        <v/>
      </c>
    </row>
    <row r="25" spans="1:14" s="3" customFormat="1" ht="16.5" customHeight="1">
      <c r="A25" s="1"/>
      <c r="C25" s="200"/>
      <c r="D25" s="203"/>
      <c r="E25" s="241" t="str">
        <f>IF(ISBLANK('1'!E25),"",'1'!E25)</f>
        <v/>
      </c>
      <c r="F25" s="150" t="str">
        <f>IF(ISBLANK('1'!F25),"",'1'!F25)</f>
        <v/>
      </c>
      <c r="G25" s="242" t="str">
        <f>IF(ISBLANK('1'!G25),"",'1'!G25)</f>
        <v/>
      </c>
      <c r="H25" s="246" t="str">
        <f>IF(ISBLANK('1'!H25),"",'1'!H25)</f>
        <v>bei sehr grossen Baustellen auch Baustellenleiter</v>
      </c>
      <c r="I25" s="247" t="str">
        <f>IF(ISBLANK('1'!I25),"",'1'!I25)</f>
        <v/>
      </c>
      <c r="J25" s="247" t="str">
        <f>IF(ISBLANK('1'!J25),"",'1'!J25)</f>
        <v/>
      </c>
      <c r="K25" s="248" t="str">
        <f>IF(ISBLANK('1'!K25),"",'1'!K25)</f>
        <v/>
      </c>
      <c r="L25" s="153" t="str">
        <f>IF(ISBLANK('1'!L25),"",'1'!L25)</f>
        <v/>
      </c>
      <c r="M25" s="121"/>
      <c r="N25" s="81" t="str">
        <f>IF(ISNUMBER(M25),$E$20*$G$23*L25*M25,"")</f>
        <v/>
      </c>
    </row>
    <row r="26" spans="1:14" s="3" customFormat="1" ht="16.5" customHeight="1">
      <c r="A26" s="1"/>
      <c r="C26" s="200"/>
      <c r="D26" s="203"/>
      <c r="E26" s="241" t="str">
        <f>IF(ISBLANK('1'!E26),"",'1'!E26)</f>
        <v/>
      </c>
      <c r="F26" s="249" t="str">
        <f>IF(ISBLANK('1'!F26),"",'1'!F26)</f>
        <v>Baustellenbezogene Organisation (Organigramm)</v>
      </c>
      <c r="G26" s="245" t="str">
        <f>IF(ISBLANK('1'!G26),"",'1'!G26)</f>
        <v/>
      </c>
      <c r="H26" s="246" t="str">
        <f>IF(ISBLANK('1'!H26),"",'1'!H26)</f>
        <v xml:space="preserve">Angaben zu Schlüsselfunktionen </v>
      </c>
      <c r="I26" s="247" t="str">
        <f>IF(ISBLANK('1'!I26),"",'1'!I26)</f>
        <v/>
      </c>
      <c r="J26" s="247" t="str">
        <f>IF(ISBLANK('1'!J26),"",'1'!J26)</f>
        <v/>
      </c>
      <c r="K26" s="248" t="str">
        <f>IF(ISBLANK('1'!K26),"",'1'!K26)</f>
        <v/>
      </c>
      <c r="L26" s="153" t="str">
        <f>IF(ISBLANK('1'!L26),"",'1'!L26)</f>
        <v/>
      </c>
      <c r="M26" s="121"/>
      <c r="N26" s="81" t="str">
        <f>IF(ISNUMBER(M26),$E$20*$G$26*L26*M26,"")</f>
        <v/>
      </c>
    </row>
    <row r="27" spans="1:14" s="3" customFormat="1" ht="16.5" customHeight="1">
      <c r="A27" s="1"/>
      <c r="C27" s="201"/>
      <c r="D27" s="204"/>
      <c r="E27" s="242" t="str">
        <f>IF(ISBLANK('1'!E27),"",'1'!E27)</f>
        <v/>
      </c>
      <c r="F27" s="244" t="str">
        <f>IF(ISBLANK('1'!F27),"",'1'!F27)</f>
        <v/>
      </c>
      <c r="G27" s="242" t="str">
        <f>IF(ISBLANK('1'!G27),"",'1'!G27)</f>
        <v/>
      </c>
      <c r="H27" s="246" t="str">
        <f>IF(ISBLANK('1'!H27),"",'1'!H27)</f>
        <v>Schnittstellen zu Dritten</v>
      </c>
      <c r="I27" s="247" t="str">
        <f>IF(ISBLANK('1'!I27),"",'1'!I27)</f>
        <v/>
      </c>
      <c r="J27" s="247" t="str">
        <f>IF(ISBLANK('1'!J27),"",'1'!J27)</f>
        <v/>
      </c>
      <c r="K27" s="248" t="str">
        <f>IF(ISBLANK('1'!K27),"",'1'!K27)</f>
        <v/>
      </c>
      <c r="L27" s="153" t="str">
        <f>IF(ISBLANK('1'!L27),"",'1'!L27)</f>
        <v/>
      </c>
      <c r="M27" s="121"/>
      <c r="N27" s="81" t="str">
        <f>IF(ISNUMBER(M27),$E$20*$G$26*L27*M27,"")</f>
        <v/>
      </c>
    </row>
    <row r="28" spans="1:14" s="3" customFormat="1" ht="13.5" thickBot="1">
      <c r="A28" s="1"/>
      <c r="C28" s="84"/>
      <c r="D28" s="83"/>
      <c r="E28" s="78"/>
      <c r="F28" s="58"/>
      <c r="G28" s="59"/>
      <c r="H28" s="58"/>
      <c r="I28" s="58"/>
      <c r="J28" s="58"/>
      <c r="K28" s="58"/>
      <c r="L28" s="59"/>
      <c r="M28" s="86" t="str">
        <f>IF(ISNUMBER(N28),"Summe","")</f>
        <v/>
      </c>
      <c r="N28" s="87" t="str">
        <f>IF(SUM(N20:N27)&gt;0,SUM(N20:N27),"")</f>
        <v/>
      </c>
    </row>
    <row r="29" spans="1:14" s="3" customFormat="1" ht="4.5" customHeight="1" thickBot="1">
      <c r="A29" s="1"/>
      <c r="C29" s="50"/>
      <c r="D29" s="50"/>
      <c r="E29" s="10"/>
      <c r="F29" s="50"/>
      <c r="G29" s="54"/>
      <c r="H29" s="134"/>
      <c r="I29" s="134"/>
      <c r="J29" s="134"/>
      <c r="K29" s="134"/>
      <c r="L29" s="54"/>
      <c r="M29" s="60"/>
      <c r="N29" s="85"/>
    </row>
    <row r="30" spans="1:14" s="3" customFormat="1" ht="16.5" customHeight="1">
      <c r="A30" s="1"/>
      <c r="C30" s="199" t="s">
        <v>35</v>
      </c>
      <c r="D30" s="202" t="s">
        <v>44</v>
      </c>
      <c r="E30" s="240" t="str">
        <f>IF(ISBLANK('1'!E30),"",'1'!E30)</f>
        <v/>
      </c>
      <c r="F30" s="243" t="str">
        <f>IF(ISBLANK('1'!F30),"",'1'!F30)</f>
        <v>Auftragsanalyse und Massnahmenplanung</v>
      </c>
      <c r="G30" s="240" t="str">
        <f>IF(ISBLANK('1'!G30),"",'1'!G30)</f>
        <v/>
      </c>
      <c r="H30" s="253" t="str">
        <f>IF(ISBLANK('1'!H30),"",'1'!H30)</f>
        <v>Auftragsanalyse</v>
      </c>
      <c r="I30" s="254" t="str">
        <f>IF(ISBLANK('1'!I30),"",'1'!I30)</f>
        <v/>
      </c>
      <c r="J30" s="254" t="str">
        <f>IF(ISBLANK('1'!J30),"",'1'!J30)</f>
        <v/>
      </c>
      <c r="K30" s="255" t="str">
        <f>IF(ISBLANK('1'!K30),"",'1'!K30)</f>
        <v/>
      </c>
      <c r="L30" s="147" t="str">
        <f>IF(ISBLANK('1'!L30),"",'1'!L30)</f>
        <v/>
      </c>
      <c r="M30" s="122"/>
      <c r="N30" s="80" t="str">
        <f>IF(ISNUMBER(M30),$E$30*$G$30*L30*M30,"")</f>
        <v/>
      </c>
    </row>
    <row r="31" spans="1:14" s="3" customFormat="1" ht="16.5" customHeight="1">
      <c r="A31" s="1"/>
      <c r="C31" s="200"/>
      <c r="D31" s="203"/>
      <c r="E31" s="241" t="str">
        <f>IF(ISBLANK('1'!E31),"",'1'!E31)</f>
        <v/>
      </c>
      <c r="F31" s="244" t="str">
        <f>IF(ISBLANK('1'!F31),"",'1'!F31)</f>
        <v/>
      </c>
      <c r="G31" s="242" t="str">
        <f>IF(ISBLANK('1'!G31),"",'1'!G31)</f>
        <v/>
      </c>
      <c r="H31" s="246" t="str">
        <f>IF(ISBLANK('1'!H31),"",'1'!H31)</f>
        <v>Massnahmenplanung mit Zuständigkeiten</v>
      </c>
      <c r="I31" s="247" t="str">
        <f>IF(ISBLANK('1'!I31),"",'1'!I31)</f>
        <v/>
      </c>
      <c r="J31" s="247" t="str">
        <f>IF(ISBLANK('1'!J31),"",'1'!J31)</f>
        <v/>
      </c>
      <c r="K31" s="248" t="str">
        <f>IF(ISBLANK('1'!K31),"",'1'!K31)</f>
        <v/>
      </c>
      <c r="L31" s="151" t="str">
        <f>IF(ISBLANK('1'!L31),"",'1'!L31)</f>
        <v/>
      </c>
      <c r="M31" s="123"/>
      <c r="N31" s="81" t="str">
        <f>IF(ISNUMBER(M31),$E$30*$G$30*L31*M31,"")</f>
        <v/>
      </c>
    </row>
    <row r="32" spans="1:14" s="3" customFormat="1" ht="16.5" customHeight="1">
      <c r="A32" s="1"/>
      <c r="C32" s="201"/>
      <c r="D32" s="204"/>
      <c r="E32" s="242" t="str">
        <f>IF(ISBLANK('1'!E32),"",'1'!E32)</f>
        <v/>
      </c>
      <c r="F32" s="154" t="str">
        <f>IF(ISBLANK('1'!F32),"",'1'!F32)</f>
        <v/>
      </c>
      <c r="G32" s="155" t="str">
        <f>IF(ISBLANK('1'!G32),"",'1'!G32)</f>
        <v/>
      </c>
      <c r="H32" s="246" t="str">
        <f>IF(ISBLANK('1'!H32),"",'1'!H32)</f>
        <v/>
      </c>
      <c r="I32" s="211"/>
      <c r="J32" s="211"/>
      <c r="K32" s="212"/>
      <c r="L32" s="151" t="str">
        <f>IF(ISBLANK('1'!L32),"",'1'!L32)</f>
        <v/>
      </c>
      <c r="M32" s="123"/>
      <c r="N32" s="81" t="str">
        <f>IF(ISNUMBER(M32),$E$30*G32*M32,"")</f>
        <v/>
      </c>
    </row>
    <row r="33" spans="1:14" s="3" customFormat="1" ht="13.5" thickBot="1">
      <c r="A33" s="1"/>
      <c r="C33" s="55"/>
      <c r="D33" s="56"/>
      <c r="E33" s="57"/>
      <c r="F33" s="56"/>
      <c r="G33" s="57"/>
      <c r="H33" s="56"/>
      <c r="I33" s="56"/>
      <c r="J33" s="56"/>
      <c r="K33" s="56"/>
      <c r="L33" s="57"/>
      <c r="M33" s="86" t="str">
        <f>IF(ISNUMBER(N33),"Summe","")</f>
        <v/>
      </c>
      <c r="N33" s="87" t="str">
        <f>IF(SUM(N30:N32)&gt;0,SUM(N29:N32),"")</f>
        <v/>
      </c>
    </row>
    <row r="34" spans="1:14" s="3" customFormat="1" ht="4.5" customHeight="1" thickBot="1">
      <c r="A34" s="1"/>
      <c r="C34" s="50"/>
      <c r="D34" s="50"/>
      <c r="E34" s="54"/>
      <c r="F34" s="50"/>
      <c r="G34" s="54"/>
      <c r="H34" s="134"/>
      <c r="I34" s="134"/>
      <c r="J34" s="134"/>
      <c r="K34" s="134"/>
      <c r="L34" s="54"/>
      <c r="M34" s="60"/>
      <c r="N34" s="88"/>
    </row>
    <row r="35" spans="1:14" s="3" customFormat="1" ht="16.5" customHeight="1">
      <c r="A35" s="1"/>
      <c r="C35" s="199" t="s">
        <v>56</v>
      </c>
      <c r="D35" s="202" t="s">
        <v>57</v>
      </c>
      <c r="E35" s="240" t="str">
        <f>IF(ISBLANK('1'!E35),"",'1'!E35)</f>
        <v/>
      </c>
      <c r="F35" s="243" t="str">
        <f>IF(ISBLANK('1'!F35),"",'1'!F35)</f>
        <v>Bauprogramm des Anbieters</v>
      </c>
      <c r="G35" s="240" t="str">
        <f>IF(ISBLANK('1'!G35),"",'1'!G35)</f>
        <v/>
      </c>
      <c r="H35" s="250" t="str">
        <f>IF(ISBLANK('1'!H35),"",'1'!H35)</f>
        <v>Bauzeit</v>
      </c>
      <c r="I35" s="251" t="str">
        <f>IF(ISBLANK('1'!I35),"",'1'!I35)</f>
        <v/>
      </c>
      <c r="J35" s="251" t="str">
        <f>IF(ISBLANK('1'!J35),"",'1'!J35)</f>
        <v/>
      </c>
      <c r="K35" s="252" t="str">
        <f>IF(ISBLANK('1'!K35),"",'1'!K35)</f>
        <v/>
      </c>
      <c r="L35" s="147" t="str">
        <f>IF(ISBLANK('1'!L35),"",'1'!L35)</f>
        <v/>
      </c>
      <c r="M35" s="122"/>
      <c r="N35" s="80" t="str">
        <f>IF(ISNUMBER(M35),$E$35*$G$35*L35*M35,"")</f>
        <v/>
      </c>
    </row>
    <row r="36" spans="1:14" s="3" customFormat="1" ht="16.5" customHeight="1">
      <c r="A36" s="1"/>
      <c r="C36" s="200"/>
      <c r="D36" s="203"/>
      <c r="E36" s="241" t="str">
        <f>IF(ISBLANK('1'!E36),"",'1'!E36)</f>
        <v/>
      </c>
      <c r="F36" s="244" t="str">
        <f>IF(ISBLANK('1'!F36),"",'1'!F36)</f>
        <v/>
      </c>
      <c r="G36" s="242" t="str">
        <f>IF(ISBLANK('1'!G36),"",'1'!G36)</f>
        <v/>
      </c>
      <c r="H36" s="246" t="str">
        <f>IF(ISBLANK('1'!H36),"",'1'!H36)</f>
        <v>Bauvorgang, Abläufe</v>
      </c>
      <c r="I36" s="247" t="str">
        <f>IF(ISBLANK('1'!I36),"",'1'!I36)</f>
        <v/>
      </c>
      <c r="J36" s="247" t="str">
        <f>IF(ISBLANK('1'!J36),"",'1'!J36)</f>
        <v/>
      </c>
      <c r="K36" s="248" t="str">
        <f>IF(ISBLANK('1'!K36),"",'1'!K36)</f>
        <v/>
      </c>
      <c r="L36" s="151" t="str">
        <f>IF(ISBLANK('1'!L36),"",'1'!L36)</f>
        <v/>
      </c>
      <c r="M36" s="123"/>
      <c r="N36" s="81" t="str">
        <f>IF(ISNUMBER(M36),$E$35*$G$35*L36*M36,"")</f>
        <v/>
      </c>
    </row>
    <row r="37" spans="1:14" s="3" customFormat="1" ht="16.5" customHeight="1">
      <c r="A37" s="1"/>
      <c r="C37" s="201"/>
      <c r="D37" s="204"/>
      <c r="E37" s="242" t="str">
        <f>IF(ISBLANK('1'!E37),"",'1'!E37)</f>
        <v/>
      </c>
      <c r="F37" s="154" t="str">
        <f>IF(ISBLANK('1'!F37),"",'1'!F37)</f>
        <v>Personaleinsatz</v>
      </c>
      <c r="G37" s="155" t="str">
        <f>IF(ISBLANK('1'!G37),"",'1'!G37)</f>
        <v/>
      </c>
      <c r="H37" s="246" t="str">
        <f>IF(ISBLANK('1'!H37),"",'1'!H37)</f>
        <v/>
      </c>
      <c r="I37" s="211"/>
      <c r="J37" s="211"/>
      <c r="K37" s="212"/>
      <c r="L37" s="151" t="str">
        <f>IF(ISBLANK('1'!L37),"",'1'!L37)</f>
        <v/>
      </c>
      <c r="M37" s="123"/>
      <c r="N37" s="81" t="str">
        <f>IF(ISNUMBER(M37),$E$35*G37*M37,"")</f>
        <v/>
      </c>
    </row>
    <row r="38" spans="1:14" s="3" customFormat="1" ht="13.5" thickBot="1">
      <c r="A38" s="1"/>
      <c r="C38" s="55"/>
      <c r="D38" s="56"/>
      <c r="E38" s="57"/>
      <c r="F38" s="56"/>
      <c r="G38" s="57"/>
      <c r="H38" s="56"/>
      <c r="I38" s="56"/>
      <c r="J38" s="56"/>
      <c r="K38" s="56"/>
      <c r="L38" s="57"/>
      <c r="M38" s="86" t="str">
        <f>IF(ISNUMBER(N38),"Summe","")</f>
        <v/>
      </c>
      <c r="N38" s="87" t="str">
        <f>IF(SUM(N35:N37)&gt;0,SUM(N34:N37),"")</f>
        <v/>
      </c>
    </row>
    <row r="39" spans="1:14" s="3" customFormat="1" ht="4.5" customHeight="1" thickBot="1">
      <c r="A39" s="1"/>
      <c r="C39" s="56"/>
      <c r="D39" s="56"/>
      <c r="E39" s="57"/>
      <c r="F39" s="56"/>
      <c r="G39" s="57"/>
      <c r="H39" s="56"/>
      <c r="I39" s="56"/>
      <c r="J39" s="56"/>
      <c r="K39" s="56"/>
      <c r="L39" s="57"/>
      <c r="M39" s="136"/>
      <c r="N39" s="135"/>
    </row>
    <row r="40" spans="1:14" s="3" customFormat="1" ht="16.5" customHeight="1">
      <c r="A40" s="1"/>
      <c r="C40" s="199" t="s">
        <v>70</v>
      </c>
      <c r="D40" s="219" t="s">
        <v>75</v>
      </c>
      <c r="E40" s="158"/>
      <c r="F40" s="163" t="s">
        <v>76</v>
      </c>
      <c r="G40" s="159"/>
      <c r="H40" s="235"/>
      <c r="I40" s="236"/>
      <c r="J40" s="236"/>
      <c r="K40" s="236"/>
      <c r="L40" s="237"/>
      <c r="M40" s="230" t="str">
        <f>IF(ISTEXT(G40),IF(G40="Ja",2,0),"")</f>
        <v/>
      </c>
      <c r="N40" s="231"/>
    </row>
    <row r="41" spans="1:14" s="3" customFormat="1" ht="16.5" customHeight="1" thickBot="1">
      <c r="A41" s="1"/>
      <c r="C41" s="218"/>
      <c r="D41" s="220"/>
      <c r="E41" s="160"/>
      <c r="F41" s="162" t="str">
        <f>IF(ISBLANK('1'!F41),"",'1'!F41)</f>
        <v/>
      </c>
      <c r="G41" s="161"/>
      <c r="H41" s="232"/>
      <c r="I41" s="233"/>
      <c r="J41" s="233"/>
      <c r="K41" s="233"/>
      <c r="L41" s="234"/>
      <c r="M41" s="221" t="str">
        <f>IF(ISTEXT(G41),IF(G41="Ja",2,0),"")</f>
        <v/>
      </c>
      <c r="N41" s="222"/>
    </row>
    <row r="42" spans="1:14" s="3" customFormat="1" ht="4.5" customHeight="1" thickBot="1">
      <c r="A42" s="1"/>
      <c r="C42" s="56"/>
      <c r="D42" s="56"/>
      <c r="E42" s="57"/>
      <c r="F42" s="56"/>
      <c r="G42" s="57"/>
      <c r="H42" s="56"/>
      <c r="I42" s="56"/>
      <c r="J42" s="56"/>
      <c r="K42" s="56"/>
      <c r="L42" s="57"/>
      <c r="M42" s="136"/>
      <c r="N42" s="135"/>
    </row>
    <row r="43" spans="1:14" s="3" customFormat="1" ht="30" customHeight="1" thickBot="1">
      <c r="A43" s="1"/>
      <c r="C43" s="216" t="s">
        <v>64</v>
      </c>
      <c r="D43" s="217"/>
      <c r="E43" s="217"/>
      <c r="F43" s="217"/>
      <c r="G43" s="126">
        <f>IF(ISBLANK('1'!G43),"",'1'!G43)</f>
        <v>0</v>
      </c>
      <c r="H43" s="15"/>
      <c r="I43" s="15"/>
      <c r="J43" s="15"/>
      <c r="K43" s="164" t="s">
        <v>78</v>
      </c>
      <c r="L43" s="167">
        <f>'1'!L43</f>
        <v>104</v>
      </c>
      <c r="M43" s="169" t="s">
        <v>77</v>
      </c>
      <c r="N43" s="62" t="str">
        <f>IF(SUM(N28,N33,N38,M40,M41)&gt;0,SUM(N28,N33,N38,M40,M41),"")</f>
        <v/>
      </c>
    </row>
    <row r="44" spans="1:14" s="3" customFormat="1" ht="4.5" customHeight="1">
      <c r="A44" s="1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5"/>
    </row>
    <row r="45" spans="1:14" s="3" customFormat="1">
      <c r="A45" s="1"/>
      <c r="C45" s="66" t="s">
        <v>63</v>
      </c>
      <c r="D45" s="66"/>
      <c r="E45" s="66"/>
      <c r="F45" s="66"/>
      <c r="G45" s="66"/>
      <c r="H45" s="66"/>
      <c r="I45" s="66"/>
      <c r="J45" s="66"/>
      <c r="K45" s="66"/>
      <c r="L45" s="66"/>
      <c r="M45" s="124"/>
      <c r="N45" s="66"/>
    </row>
    <row r="46" spans="1:14" s="3" customFormat="1" ht="4.5" customHeight="1" thickBot="1">
      <c r="A46" s="1"/>
      <c r="E46" s="26"/>
      <c r="G46" s="26"/>
      <c r="L46" s="26"/>
      <c r="M46" s="67"/>
      <c r="N46" s="68"/>
    </row>
    <row r="47" spans="1:14" s="3" customFormat="1" ht="17.25" customHeight="1" thickTop="1" thickBot="1">
      <c r="A47" s="1"/>
      <c r="E47" s="10"/>
      <c r="F47" s="118" t="s">
        <v>36</v>
      </c>
      <c r="G47" s="119" t="s">
        <v>37</v>
      </c>
      <c r="H47" s="228" t="str">
        <f>IF(ISNUMBER(L10),IF(ISNUMBER(N43),ROUND(L10/(G43+(1-G43)*N43/100)*2,1)/2,""),"")</f>
        <v/>
      </c>
      <c r="I47" s="228"/>
      <c r="J47" s="228"/>
      <c r="K47" s="229"/>
      <c r="L47" s="69"/>
      <c r="M47" s="70"/>
      <c r="N47" s="71"/>
    </row>
    <row r="48" spans="1:14" s="3" customFormat="1" ht="4.5" customHeight="1" thickTop="1">
      <c r="A48" s="1"/>
      <c r="E48" s="10"/>
      <c r="G48" s="10"/>
      <c r="M48" s="29"/>
      <c r="N48" s="30"/>
    </row>
    <row r="49" spans="1:15" s="3" customFormat="1" ht="9.75" customHeight="1">
      <c r="A49" s="1"/>
      <c r="C49" s="213" t="s">
        <v>68</v>
      </c>
      <c r="D49" s="213"/>
      <c r="E49" s="213"/>
      <c r="F49" s="213"/>
      <c r="G49" s="213"/>
      <c r="H49" s="223">
        <v>8</v>
      </c>
      <c r="I49" s="223"/>
      <c r="J49" s="223"/>
      <c r="K49" s="223"/>
      <c r="L49" s="223"/>
      <c r="M49" s="223" t="str">
        <f>IF(ISNUMBER(Offertvergleich!T29),Offertvergleich!T29,"")</f>
        <v/>
      </c>
      <c r="N49" s="223"/>
      <c r="O49" s="223"/>
    </row>
    <row r="50" spans="1:15" ht="4.5" hidden="1" customHeight="1">
      <c r="A50" s="1"/>
    </row>
    <row r="51" spans="1:15" hidden="1">
      <c r="A51" s="1"/>
    </row>
    <row r="52" spans="1:15" hidden="1">
      <c r="A52" s="1"/>
    </row>
    <row r="53" spans="1:15" ht="3" customHeight="1">
      <c r="A53" s="1"/>
    </row>
  </sheetData>
  <sheetProtection password="CA7F" sheet="1" objects="1" scenarios="1"/>
  <mergeCells count="47">
    <mergeCell ref="H30:K30"/>
    <mergeCell ref="H31:K31"/>
    <mergeCell ref="H35:K35"/>
    <mergeCell ref="H36:K36"/>
    <mergeCell ref="F35:F36"/>
    <mergeCell ref="G30:G31"/>
    <mergeCell ref="G35:G36"/>
    <mergeCell ref="F30:F31"/>
    <mergeCell ref="E20:E27"/>
    <mergeCell ref="C49:G49"/>
    <mergeCell ref="H49:O49"/>
    <mergeCell ref="C40:C41"/>
    <mergeCell ref="D40:D41"/>
    <mergeCell ref="H40:L40"/>
    <mergeCell ref="H41:L41"/>
    <mergeCell ref="M41:N41"/>
    <mergeCell ref="H32:K32"/>
    <mergeCell ref="H37:K37"/>
    <mergeCell ref="M40:N40"/>
    <mergeCell ref="C43:F43"/>
    <mergeCell ref="H47:K47"/>
    <mergeCell ref="D30:D32"/>
    <mergeCell ref="C35:C37"/>
    <mergeCell ref="D35:D37"/>
    <mergeCell ref="L7:N7"/>
    <mergeCell ref="H20:K20"/>
    <mergeCell ref="H21:K21"/>
    <mergeCell ref="H22:K22"/>
    <mergeCell ref="H23:K23"/>
    <mergeCell ref="H10:K10"/>
    <mergeCell ref="L10:N10"/>
    <mergeCell ref="E35:E37"/>
    <mergeCell ref="E30:E32"/>
    <mergeCell ref="C30:C32"/>
    <mergeCell ref="C5:H5"/>
    <mergeCell ref="C7:F8"/>
    <mergeCell ref="E10:G10"/>
    <mergeCell ref="H26:K26"/>
    <mergeCell ref="H27:K27"/>
    <mergeCell ref="H24:K24"/>
    <mergeCell ref="H25:K25"/>
    <mergeCell ref="G23:G25"/>
    <mergeCell ref="G20:G22"/>
    <mergeCell ref="F26:F27"/>
    <mergeCell ref="G26:G27"/>
    <mergeCell ref="D20:D27"/>
    <mergeCell ref="C20:C27"/>
  </mergeCells>
  <dataValidations xWindow="474" yWindow="752" count="2">
    <dataValidation type="list" allowBlank="1" showInputMessage="1" showErrorMessage="1" errorTitle="ISO-Zertifizierung" error="Wählen Sie einen Wert aus der Liste aus!" promptTitle="ISO-Zertifizierung" prompt="Wählen Sie einen Wert aus der Liste aus!" sqref="G41">
      <formula1>$G$1:$I$1</formula1>
    </dataValidation>
    <dataValidation type="list" allowBlank="1" showInputMessage="1" showErrorMessage="1" errorTitle="Lernendenausbildung" error="Wählen Sie einen Wert aus der Liste aus!" promptTitle="Lernendenausbildung" prompt="Wählen Sie einen Wert aus der Liste aus!" sqref="G40">
      <formula1>$G$1:$I$1</formula1>
    </dataValidation>
  </dataValidations>
  <printOptions horizontalCentered="1" verticalCentered="1"/>
  <pageMargins left="0.6889763779527559" right="0.6889763779527559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21</vt:i4>
      </vt:variant>
    </vt:vector>
  </HeadingPairs>
  <TitlesOfParts>
    <vt:vector size="39" baseType="lpstr">
      <vt:lpstr>Offertvergleich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Angebot_netto</vt:lpstr>
      <vt:lpstr>'1'!Druckbereich</vt:lpstr>
      <vt:lpstr>'10'!Druckbereich</vt:lpstr>
      <vt:lpstr>'11'!Druckbereich</vt:lpstr>
      <vt:lpstr>'12'!Druckbereich</vt:lpstr>
      <vt:lpstr>'13'!Druckbereich</vt:lpstr>
      <vt:lpstr>'14'!Druckbereich</vt:lpstr>
      <vt:lpstr>'15'!Druckbereich</vt:lpstr>
      <vt:lpstr>'16'!Druckbereich</vt:lpstr>
      <vt:lpstr>'17'!Druckbereich</vt:lpstr>
      <vt:lpstr>'2'!Druckbereich</vt:lpstr>
      <vt:lpstr>'3'!Druckbereich</vt:lpstr>
      <vt:lpstr>'4'!Druckbereich</vt:lpstr>
      <vt:lpstr>'5'!Druckbereich</vt:lpstr>
      <vt:lpstr>'6'!Druckbereich</vt:lpstr>
      <vt:lpstr>'7'!Druckbereich</vt:lpstr>
      <vt:lpstr>'8'!Druckbereich</vt:lpstr>
      <vt:lpstr>'9'!Druckbereich</vt:lpstr>
      <vt:lpstr>Offertvergleich!Druckbereich</vt:lpstr>
      <vt:lpstr>Faktor</vt:lpstr>
      <vt:lpstr>Lernendenausbildung</vt:lpstr>
    </vt:vector>
  </TitlesOfParts>
  <Company>Stocker Immobilien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Auswertung_Bau_Off</dc:title>
  <dc:creator>Grolimund Andrea</dc:creator>
  <cp:lastModifiedBy>Grolimund Andrea</cp:lastModifiedBy>
  <cp:lastPrinted>2018-02-06T15:46:29Z</cp:lastPrinted>
  <dcterms:created xsi:type="dcterms:W3CDTF">2003-11-12T08:10:53Z</dcterms:created>
  <dcterms:modified xsi:type="dcterms:W3CDTF">2023-12-06T12:06:58Z</dcterms:modified>
</cp:coreProperties>
</file>