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BVTVO\800_Vorlagen\Originale\09_Submission\"/>
    </mc:Choice>
  </mc:AlternateContent>
  <bookViews>
    <workbookView xWindow="4185" yWindow="-165" windowWidth="10560" windowHeight="8460" tabRatio="696" firstSheet="1" activeTab="11"/>
  </bookViews>
  <sheets>
    <sheet name="Anleitung" sheetId="12" r:id="rId1"/>
    <sheet name="Gesamt Zuschlag Zusammenfassung" sheetId="1" r:id="rId2"/>
    <sheet name="Anbieter 1" sheetId="2" r:id="rId3"/>
    <sheet name="Anbieter 2" sheetId="13" r:id="rId4"/>
    <sheet name="Anbieter 3" sheetId="14" r:id="rId5"/>
    <sheet name="Anbieter 4" sheetId="15" r:id="rId6"/>
    <sheet name="Anbieter 5" sheetId="16" r:id="rId7"/>
    <sheet name="Anbieter 6" sheetId="17" r:id="rId8"/>
    <sheet name="Anbieter 7" sheetId="18" r:id="rId9"/>
    <sheet name="Anbieter 8" sheetId="19" r:id="rId10"/>
    <sheet name="Anbieter 9" sheetId="20" r:id="rId11"/>
    <sheet name="Anbieter 10" sheetId="21" r:id="rId12"/>
  </sheets>
  <definedNames>
    <definedName name="_xlnm.Print_Area" localSheetId="2">'Anbieter 1'!$A$1:$H$35</definedName>
    <definedName name="_xlnm.Print_Area" localSheetId="11">'Anbieter 10'!$A$1:$H$35</definedName>
    <definedName name="_xlnm.Print_Area" localSheetId="3">'Anbieter 2'!$A$1:$H$35</definedName>
    <definedName name="_xlnm.Print_Area" localSheetId="4">'Anbieter 3'!$A$1:$H$35</definedName>
    <definedName name="_xlnm.Print_Area" localSheetId="5">'Anbieter 4'!$A$1:$H$35</definedName>
    <definedName name="_xlnm.Print_Area" localSheetId="6">'Anbieter 5'!$A$1:$H$35</definedName>
    <definedName name="_xlnm.Print_Area" localSheetId="7">'Anbieter 6'!$A$1:$H$35</definedName>
    <definedName name="_xlnm.Print_Area" localSheetId="8">'Anbieter 7'!$A$1:$H$35</definedName>
    <definedName name="_xlnm.Print_Area" localSheetId="9">'Anbieter 8'!$A$1:$H$35</definedName>
    <definedName name="_xlnm.Print_Area" localSheetId="10">'Anbieter 9'!$A$1:$H$35</definedName>
    <definedName name="_xlnm.Print_Area" localSheetId="1">'Gesamt Zuschlag Zusammenfassung'!$A$1:$X$72</definedName>
    <definedName name="EK_Firma1" localSheetId="11">'Anbieter 10'!#REF!</definedName>
    <definedName name="EK_Firma1" localSheetId="3">'Anbieter 2'!#REF!</definedName>
    <definedName name="EK_Firma1" localSheetId="4">'Anbieter 3'!#REF!</definedName>
    <definedName name="EK_Firma1" localSheetId="5">'Anbieter 4'!#REF!</definedName>
    <definedName name="EK_Firma1" localSheetId="6">'Anbieter 5'!#REF!</definedName>
    <definedName name="EK_Firma1" localSheetId="7">'Anbieter 6'!#REF!</definedName>
    <definedName name="EK_Firma1" localSheetId="8">'Anbieter 7'!#REF!</definedName>
    <definedName name="EK_Firma1" localSheetId="9">'Anbieter 8'!#REF!</definedName>
    <definedName name="EK_Firma1" localSheetId="10">'Anbieter 9'!#REF!</definedName>
    <definedName name="EK_Firma1">'Anbieter 1'!#REF!</definedName>
    <definedName name="Z_BC219B6A_E003_49AF_969C_7F7661FDB134_.wvu.PrintArea" localSheetId="2" hidden="1">'Anbieter 1'!$A$1:$H$27</definedName>
    <definedName name="Z_BC219B6A_E003_49AF_969C_7F7661FDB134_.wvu.PrintArea" localSheetId="11" hidden="1">'Anbieter 10'!$A$1:$H$27</definedName>
    <definedName name="Z_BC219B6A_E003_49AF_969C_7F7661FDB134_.wvu.PrintArea" localSheetId="3" hidden="1">'Anbieter 2'!$A$1:$H$27</definedName>
    <definedName name="Z_BC219B6A_E003_49AF_969C_7F7661FDB134_.wvu.PrintArea" localSheetId="4" hidden="1">'Anbieter 3'!$A$1:$H$27</definedName>
    <definedName name="Z_BC219B6A_E003_49AF_969C_7F7661FDB134_.wvu.PrintArea" localSheetId="5" hidden="1">'Anbieter 4'!$A$1:$H$27</definedName>
    <definedName name="Z_BC219B6A_E003_49AF_969C_7F7661FDB134_.wvu.PrintArea" localSheetId="6" hidden="1">'Anbieter 5'!$A$1:$H$27</definedName>
    <definedName name="Z_BC219B6A_E003_49AF_969C_7F7661FDB134_.wvu.PrintArea" localSheetId="7" hidden="1">'Anbieter 6'!$A$1:$H$27</definedName>
    <definedName name="Z_BC219B6A_E003_49AF_969C_7F7661FDB134_.wvu.PrintArea" localSheetId="8" hidden="1">'Anbieter 7'!$A$1:$H$27</definedName>
    <definedName name="Z_BC219B6A_E003_49AF_969C_7F7661FDB134_.wvu.PrintArea" localSheetId="9" hidden="1">'Anbieter 8'!$A$1:$H$27</definedName>
    <definedName name="Z_BC219B6A_E003_49AF_969C_7F7661FDB134_.wvu.PrintArea" localSheetId="10" hidden="1">'Anbieter 9'!$A$1:$H$27</definedName>
    <definedName name="Z_BC219B6A_E003_49AF_969C_7F7661FDB134_.wvu.PrintArea" localSheetId="1" hidden="1">'Gesamt Zuschlag Zusammenfassung'!$A$3:$V$55</definedName>
    <definedName name="Z_BE99CB59_0E26_44B7_A342_AD9B2E9855E6_.wvu.PrintArea" localSheetId="2" hidden="1">'Anbieter 1'!$A$1:$H$35</definedName>
    <definedName name="Z_BE99CB59_0E26_44B7_A342_AD9B2E9855E6_.wvu.PrintArea" localSheetId="11" hidden="1">'Anbieter 10'!$A$1:$H$35</definedName>
    <definedName name="Z_BE99CB59_0E26_44B7_A342_AD9B2E9855E6_.wvu.PrintArea" localSheetId="3" hidden="1">'Anbieter 2'!$A$1:$H$35</definedName>
    <definedName name="Z_BE99CB59_0E26_44B7_A342_AD9B2E9855E6_.wvu.PrintArea" localSheetId="4" hidden="1">'Anbieter 3'!$A$1:$H$35</definedName>
    <definedName name="Z_BE99CB59_0E26_44B7_A342_AD9B2E9855E6_.wvu.PrintArea" localSheetId="5" hidden="1">'Anbieter 4'!$A$1:$H$35</definedName>
    <definedName name="Z_BE99CB59_0E26_44B7_A342_AD9B2E9855E6_.wvu.PrintArea" localSheetId="6" hidden="1">'Anbieter 5'!$A$1:$H$35</definedName>
    <definedName name="Z_BE99CB59_0E26_44B7_A342_AD9B2E9855E6_.wvu.PrintArea" localSheetId="7" hidden="1">'Anbieter 6'!$A$1:$H$35</definedName>
    <definedName name="Z_BE99CB59_0E26_44B7_A342_AD9B2E9855E6_.wvu.PrintArea" localSheetId="8" hidden="1">'Anbieter 7'!$A$1:$H$35</definedName>
    <definedName name="Z_BE99CB59_0E26_44B7_A342_AD9B2E9855E6_.wvu.PrintArea" localSheetId="9" hidden="1">'Anbieter 8'!$A$1:$H$35</definedName>
    <definedName name="Z_BE99CB59_0E26_44B7_A342_AD9B2E9855E6_.wvu.PrintArea" localSheetId="10" hidden="1">'Anbieter 9'!$A$1:$H$35</definedName>
    <definedName name="Z_BE99CB59_0E26_44B7_A342_AD9B2E9855E6_.wvu.PrintArea" localSheetId="1" hidden="1">'Gesamt Zuschlag Zusammenfassung'!$A$3:$R$127</definedName>
  </definedNames>
  <calcPr calcId="162913"/>
  <customWorkbookViews>
    <customWorkbookView name="Stoffel Philipp (Helbling Beratung + Bauplanung) - Persönliche Ansicht" guid="{BE99CB59-0E26-44B7-A342-AD9B2E9855E6}" mergeInterval="0" personalView="1" maximized="1" windowWidth="1276" windowHeight="809" activeSheetId="1" showComments="commIndAndComment"/>
  </customWorkbookViews>
</workbook>
</file>

<file path=xl/calcChain.xml><?xml version="1.0" encoding="utf-8"?>
<calcChain xmlns="http://schemas.openxmlformats.org/spreadsheetml/2006/main">
  <c r="E23" i="13" l="1"/>
  <c r="E23" i="14"/>
  <c r="E23" i="15"/>
  <c r="E23" i="16"/>
  <c r="E23" i="17"/>
  <c r="E23" i="18"/>
  <c r="E23" i="19"/>
  <c r="E23" i="20"/>
  <c r="E23" i="21"/>
  <c r="E23" i="2"/>
  <c r="C22" i="13" l="1"/>
  <c r="B22" i="13"/>
  <c r="C22" i="14"/>
  <c r="B22" i="14"/>
  <c r="D22" i="15"/>
  <c r="C22" i="15"/>
  <c r="B22" i="15"/>
  <c r="D22" i="16"/>
  <c r="C22" i="16"/>
  <c r="B22" i="16"/>
  <c r="C22" i="17"/>
  <c r="B22" i="17"/>
  <c r="C22" i="18"/>
  <c r="B22" i="18"/>
  <c r="D22" i="19"/>
  <c r="C22" i="19"/>
  <c r="B22" i="19"/>
  <c r="D22" i="20"/>
  <c r="C22" i="20"/>
  <c r="B22" i="20"/>
  <c r="C22" i="21"/>
  <c r="B22" i="21"/>
  <c r="C22" i="2"/>
  <c r="B22" i="2"/>
  <c r="C22" i="1"/>
  <c r="D23" i="1"/>
  <c r="D22" i="13" s="1"/>
  <c r="D22" i="2" l="1"/>
  <c r="D22" i="18"/>
  <c r="D22" i="14"/>
  <c r="D22" i="21"/>
  <c r="D22" i="17"/>
  <c r="E20" i="21"/>
  <c r="E20" i="20"/>
  <c r="E20" i="19"/>
  <c r="E20" i="18"/>
  <c r="E20" i="17"/>
  <c r="E20" i="16"/>
  <c r="E20" i="15"/>
  <c r="E20" i="14"/>
  <c r="E20" i="13"/>
  <c r="E20" i="2"/>
  <c r="W21" i="1" l="1"/>
  <c r="W19" i="1"/>
  <c r="W18" i="1"/>
  <c r="W14" i="1"/>
  <c r="W13" i="1"/>
  <c r="W8" i="1"/>
  <c r="W7" i="1"/>
  <c r="U21" i="1"/>
  <c r="U19" i="1"/>
  <c r="U18" i="1"/>
  <c r="U14" i="1"/>
  <c r="U13" i="1"/>
  <c r="U8" i="1"/>
  <c r="U7" i="1"/>
  <c r="S21" i="1"/>
  <c r="S19" i="1"/>
  <c r="S18" i="1"/>
  <c r="S14" i="1"/>
  <c r="S13" i="1"/>
  <c r="S8" i="1"/>
  <c r="S7" i="1"/>
  <c r="Q21" i="1"/>
  <c r="Q19" i="1"/>
  <c r="Q18" i="1"/>
  <c r="Q14" i="1"/>
  <c r="Q13" i="1"/>
  <c r="Q8" i="1"/>
  <c r="Q7" i="1"/>
  <c r="O21" i="1"/>
  <c r="O19" i="1"/>
  <c r="O18" i="1"/>
  <c r="O14" i="1"/>
  <c r="O13" i="1"/>
  <c r="O8" i="1"/>
  <c r="O7" i="1"/>
  <c r="M8" i="1"/>
  <c r="M21" i="1"/>
  <c r="M19" i="1"/>
  <c r="M18" i="1"/>
  <c r="M14" i="1"/>
  <c r="M13" i="1"/>
  <c r="M7" i="1"/>
  <c r="K21" i="1"/>
  <c r="K19" i="1"/>
  <c r="K18" i="1"/>
  <c r="K14" i="1"/>
  <c r="K13" i="1"/>
  <c r="I14" i="1"/>
  <c r="I13" i="1"/>
  <c r="G14" i="1"/>
  <c r="G13" i="1"/>
  <c r="E14" i="1"/>
  <c r="E13" i="1"/>
  <c r="K8" i="1"/>
  <c r="K7" i="1"/>
  <c r="I21" i="1"/>
  <c r="I19" i="1"/>
  <c r="I18" i="1"/>
  <c r="I8" i="1"/>
  <c r="I7" i="1"/>
  <c r="G30" i="21"/>
  <c r="G31" i="21" s="1"/>
  <c r="G32" i="21" s="1"/>
  <c r="G33" i="21" s="1"/>
  <c r="G34" i="21" s="1"/>
  <c r="G35" i="21" s="1"/>
  <c r="W10" i="1" s="1"/>
  <c r="E30" i="21"/>
  <c r="E31" i="21" s="1"/>
  <c r="E32" i="21" s="1"/>
  <c r="E33" i="21" s="1"/>
  <c r="E34" i="21" s="1"/>
  <c r="E35" i="21" s="1"/>
  <c r="A24" i="21"/>
  <c r="C23" i="21"/>
  <c r="B23" i="21"/>
  <c r="B21" i="21"/>
  <c r="C20" i="21"/>
  <c r="B20" i="21"/>
  <c r="B19" i="21"/>
  <c r="C18" i="21"/>
  <c r="B18" i="21"/>
  <c r="C17" i="21"/>
  <c r="B17" i="21"/>
  <c r="B16" i="21"/>
  <c r="B12" i="21"/>
  <c r="B11" i="21"/>
  <c r="C4" i="21"/>
  <c r="C3" i="21"/>
  <c r="C2" i="21"/>
  <c r="C1" i="21"/>
  <c r="G30" i="20"/>
  <c r="G31" i="20" s="1"/>
  <c r="G32" i="20" s="1"/>
  <c r="G33" i="20" s="1"/>
  <c r="G34" i="20" s="1"/>
  <c r="G35" i="20" s="1"/>
  <c r="U10" i="1" s="1"/>
  <c r="E30" i="20"/>
  <c r="E31" i="20" s="1"/>
  <c r="E32" i="20" s="1"/>
  <c r="E33" i="20" s="1"/>
  <c r="E34" i="20" s="1"/>
  <c r="E35" i="20" s="1"/>
  <c r="A24" i="20"/>
  <c r="C23" i="20"/>
  <c r="B23" i="20"/>
  <c r="B21" i="20"/>
  <c r="C20" i="20"/>
  <c r="B20" i="20"/>
  <c r="B19" i="20"/>
  <c r="C18" i="20"/>
  <c r="B18" i="20"/>
  <c r="C17" i="20"/>
  <c r="B17" i="20"/>
  <c r="B16" i="20"/>
  <c r="B12" i="20"/>
  <c r="B11" i="20"/>
  <c r="C4" i="20"/>
  <c r="C3" i="20"/>
  <c r="C2" i="20"/>
  <c r="C1" i="20"/>
  <c r="G30" i="19"/>
  <c r="G31" i="19" s="1"/>
  <c r="G32" i="19" s="1"/>
  <c r="G33" i="19" s="1"/>
  <c r="G34" i="19" s="1"/>
  <c r="G35" i="19" s="1"/>
  <c r="S10" i="1" s="1"/>
  <c r="E30" i="19"/>
  <c r="E31" i="19" s="1"/>
  <c r="E32" i="19" s="1"/>
  <c r="E33" i="19" s="1"/>
  <c r="E34" i="19" s="1"/>
  <c r="E35" i="19" s="1"/>
  <c r="A24" i="19"/>
  <c r="C23" i="19"/>
  <c r="B23" i="19"/>
  <c r="B21" i="19"/>
  <c r="C20" i="19"/>
  <c r="B20" i="19"/>
  <c r="B19" i="19"/>
  <c r="C18" i="19"/>
  <c r="B18" i="19"/>
  <c r="C17" i="19"/>
  <c r="B17" i="19"/>
  <c r="B16" i="19"/>
  <c r="B12" i="19"/>
  <c r="B11" i="19"/>
  <c r="C4" i="19"/>
  <c r="C3" i="19"/>
  <c r="C2" i="19"/>
  <c r="C1" i="19"/>
  <c r="G30" i="18"/>
  <c r="G31" i="18" s="1"/>
  <c r="G32" i="18" s="1"/>
  <c r="G33" i="18" s="1"/>
  <c r="G34" i="18" s="1"/>
  <c r="G35" i="18" s="1"/>
  <c r="Q10" i="1" s="1"/>
  <c r="E30" i="18"/>
  <c r="E31" i="18" s="1"/>
  <c r="E32" i="18" s="1"/>
  <c r="E33" i="18" s="1"/>
  <c r="E34" i="18" s="1"/>
  <c r="E35" i="18" s="1"/>
  <c r="A24" i="18"/>
  <c r="C23" i="18"/>
  <c r="B23" i="18"/>
  <c r="B21" i="18"/>
  <c r="C20" i="18"/>
  <c r="B20" i="18"/>
  <c r="B19" i="18"/>
  <c r="C18" i="18"/>
  <c r="B18" i="18"/>
  <c r="C17" i="18"/>
  <c r="B17" i="18"/>
  <c r="B16" i="18"/>
  <c r="B12" i="18"/>
  <c r="B11" i="18"/>
  <c r="C4" i="18"/>
  <c r="C3" i="18"/>
  <c r="C2" i="18"/>
  <c r="C1" i="18"/>
  <c r="E31" i="17"/>
  <c r="E32" i="17" s="1"/>
  <c r="E33" i="17" s="1"/>
  <c r="E34" i="17" s="1"/>
  <c r="E35" i="17" s="1"/>
  <c r="G30" i="17"/>
  <c r="G31" i="17" s="1"/>
  <c r="G32" i="17" s="1"/>
  <c r="G33" i="17" s="1"/>
  <c r="G34" i="17" s="1"/>
  <c r="G35" i="17" s="1"/>
  <c r="O10" i="1" s="1"/>
  <c r="E30" i="17"/>
  <c r="A24" i="17"/>
  <c r="C23" i="17"/>
  <c r="B23" i="17"/>
  <c r="B21" i="17"/>
  <c r="C20" i="17"/>
  <c r="B20" i="17"/>
  <c r="B19" i="17"/>
  <c r="C18" i="17"/>
  <c r="B18" i="17"/>
  <c r="C17" i="17"/>
  <c r="B17" i="17"/>
  <c r="B16" i="17"/>
  <c r="B12" i="17"/>
  <c r="B11" i="17"/>
  <c r="C4" i="17"/>
  <c r="C3" i="17"/>
  <c r="C2" i="17"/>
  <c r="C1" i="17"/>
  <c r="G30" i="16"/>
  <c r="G31" i="16" s="1"/>
  <c r="G32" i="16" s="1"/>
  <c r="G33" i="16" s="1"/>
  <c r="G34" i="16" s="1"/>
  <c r="G35" i="16" s="1"/>
  <c r="M10" i="1" s="1"/>
  <c r="E30" i="16"/>
  <c r="E31" i="16" s="1"/>
  <c r="E32" i="16" s="1"/>
  <c r="E33" i="16" s="1"/>
  <c r="E34" i="16" s="1"/>
  <c r="E35" i="16" s="1"/>
  <c r="A24" i="16"/>
  <c r="C23" i="16"/>
  <c r="B23" i="16"/>
  <c r="B21" i="16"/>
  <c r="C20" i="16"/>
  <c r="B20" i="16"/>
  <c r="B19" i="16"/>
  <c r="C18" i="16"/>
  <c r="B18" i="16"/>
  <c r="C17" i="16"/>
  <c r="B17" i="16"/>
  <c r="B16" i="16"/>
  <c r="B12" i="16"/>
  <c r="B11" i="16"/>
  <c r="C4" i="16"/>
  <c r="C3" i="16"/>
  <c r="C2" i="16"/>
  <c r="C1" i="16"/>
  <c r="G30" i="15"/>
  <c r="G31" i="15" s="1"/>
  <c r="G32" i="15" s="1"/>
  <c r="G33" i="15" s="1"/>
  <c r="G34" i="15" s="1"/>
  <c r="G35" i="15" s="1"/>
  <c r="K10" i="1" s="1"/>
  <c r="E30" i="15"/>
  <c r="E31" i="15" s="1"/>
  <c r="E32" i="15" s="1"/>
  <c r="E33" i="15" s="1"/>
  <c r="E34" i="15" s="1"/>
  <c r="E35" i="15" s="1"/>
  <c r="A24" i="15"/>
  <c r="C23" i="15"/>
  <c r="B23" i="15"/>
  <c r="B21" i="15"/>
  <c r="C20" i="15"/>
  <c r="B20" i="15"/>
  <c r="B19" i="15"/>
  <c r="C18" i="15"/>
  <c r="B18" i="15"/>
  <c r="C17" i="15"/>
  <c r="B17" i="15"/>
  <c r="B16" i="15"/>
  <c r="B12" i="15"/>
  <c r="B11" i="15"/>
  <c r="C4" i="15"/>
  <c r="C3" i="15"/>
  <c r="C2" i="15"/>
  <c r="C1" i="15"/>
  <c r="G30" i="14"/>
  <c r="G31" i="14" s="1"/>
  <c r="G32" i="14" s="1"/>
  <c r="G33" i="14" s="1"/>
  <c r="G34" i="14" s="1"/>
  <c r="G35" i="14" s="1"/>
  <c r="I10" i="1" s="1"/>
  <c r="E30" i="14"/>
  <c r="E31" i="14" s="1"/>
  <c r="E32" i="14" s="1"/>
  <c r="E33" i="14" s="1"/>
  <c r="E34" i="14" s="1"/>
  <c r="E35" i="14" s="1"/>
  <c r="A24" i="14"/>
  <c r="C23" i="14"/>
  <c r="B23" i="14"/>
  <c r="B21" i="14"/>
  <c r="C20" i="14"/>
  <c r="B20" i="14"/>
  <c r="B19" i="14"/>
  <c r="C18" i="14"/>
  <c r="B18" i="14"/>
  <c r="C17" i="14"/>
  <c r="B17" i="14"/>
  <c r="B16" i="14"/>
  <c r="B12" i="14"/>
  <c r="B11" i="14"/>
  <c r="C4" i="14"/>
  <c r="C3" i="14"/>
  <c r="C2" i="14"/>
  <c r="C1" i="14"/>
  <c r="G21" i="1"/>
  <c r="G19" i="1"/>
  <c r="G18" i="1"/>
  <c r="G8" i="1"/>
  <c r="G7" i="1"/>
  <c r="G30" i="13"/>
  <c r="G31" i="13" s="1"/>
  <c r="G32" i="13" s="1"/>
  <c r="G33" i="13" s="1"/>
  <c r="G34" i="13" s="1"/>
  <c r="G35" i="13" s="1"/>
  <c r="G10" i="1" s="1"/>
  <c r="E30" i="13"/>
  <c r="E31" i="13" s="1"/>
  <c r="E32" i="13" s="1"/>
  <c r="E33" i="13" s="1"/>
  <c r="E34" i="13" s="1"/>
  <c r="E35" i="13" s="1"/>
  <c r="A24" i="13"/>
  <c r="C23" i="13"/>
  <c r="B23" i="13"/>
  <c r="B21" i="13"/>
  <c r="C20" i="13"/>
  <c r="B20" i="13"/>
  <c r="B19" i="13"/>
  <c r="C18" i="13"/>
  <c r="B18" i="13"/>
  <c r="C17" i="13"/>
  <c r="B17" i="13"/>
  <c r="B16" i="13"/>
  <c r="B12" i="13"/>
  <c r="B11" i="13"/>
  <c r="C4" i="13"/>
  <c r="C3" i="13"/>
  <c r="C2" i="13"/>
  <c r="C1" i="13"/>
  <c r="D13" i="16" l="1"/>
  <c r="H13" i="16" s="1"/>
  <c r="D13" i="14"/>
  <c r="H13" i="14" s="1"/>
  <c r="D13" i="18"/>
  <c r="H13" i="18" s="1"/>
  <c r="D13" i="17"/>
  <c r="H13" i="17" s="1"/>
  <c r="D13" i="21"/>
  <c r="H13" i="21" s="1"/>
  <c r="D13" i="13"/>
  <c r="H13" i="13" s="1"/>
  <c r="D13" i="20"/>
  <c r="H13" i="20" s="1"/>
  <c r="D13" i="15"/>
  <c r="H13" i="15" s="1"/>
  <c r="D13" i="19"/>
  <c r="H13" i="19" s="1"/>
  <c r="C21" i="21" l="1"/>
  <c r="C21" i="14"/>
  <c r="C21" i="19"/>
  <c r="C21" i="18"/>
  <c r="C21" i="17"/>
  <c r="C21" i="20"/>
  <c r="C21" i="16"/>
  <c r="C21" i="15"/>
  <c r="C21" i="13"/>
  <c r="E30" i="2"/>
  <c r="E31" i="2" s="1"/>
  <c r="B11" i="2"/>
  <c r="B12" i="2"/>
  <c r="C2" i="2" l="1"/>
  <c r="C3" i="2"/>
  <c r="C4" i="2"/>
  <c r="C1" i="2"/>
  <c r="G30" i="2"/>
  <c r="G31" i="2" s="1"/>
  <c r="G32" i="2" s="1"/>
  <c r="G33" i="2" s="1"/>
  <c r="G34" i="2" s="1"/>
  <c r="G35" i="2" s="1"/>
  <c r="E10" i="1" s="1"/>
  <c r="E32" i="2"/>
  <c r="E33" i="2" s="1"/>
  <c r="E34" i="2" s="1"/>
  <c r="E35" i="2" s="1"/>
  <c r="E21" i="1"/>
  <c r="E19" i="1"/>
  <c r="E18" i="1"/>
  <c r="C23" i="2"/>
  <c r="B23" i="2"/>
  <c r="B21" i="2"/>
  <c r="C20" i="2"/>
  <c r="B20" i="2"/>
  <c r="B19" i="2"/>
  <c r="C18" i="2"/>
  <c r="C17" i="2"/>
  <c r="B18" i="2"/>
  <c r="B17" i="2"/>
  <c r="D24" i="1"/>
  <c r="D23" i="2" s="1"/>
  <c r="D21" i="1"/>
  <c r="D19" i="1"/>
  <c r="D18" i="1"/>
  <c r="C20" i="1"/>
  <c r="C17" i="1"/>
  <c r="E8" i="1"/>
  <c r="E7" i="1"/>
  <c r="D13" i="2"/>
  <c r="H13" i="2" s="1"/>
  <c r="A24" i="2"/>
  <c r="B16" i="2"/>
  <c r="F22" i="21" l="1" a="1"/>
  <c r="F22" i="21" s="1"/>
  <c r="E22" i="21" s="1"/>
  <c r="F22" i="17" a="1"/>
  <c r="F22" i="17" s="1"/>
  <c r="E22" i="17" s="1"/>
  <c r="F22" i="15" a="1"/>
  <c r="F22" i="15" s="1"/>
  <c r="E22" i="15" s="1"/>
  <c r="F22" i="18" a="1"/>
  <c r="F22" i="18" s="1"/>
  <c r="E22" i="18" s="1"/>
  <c r="F22" i="20" a="1"/>
  <c r="F22" i="20" s="1"/>
  <c r="E22" i="20" s="1"/>
  <c r="F22" i="16" a="1"/>
  <c r="F22" i="16" s="1"/>
  <c r="E22" i="16" s="1"/>
  <c r="F22" i="19" a="1"/>
  <c r="F22" i="19" s="1"/>
  <c r="E22" i="19" s="1"/>
  <c r="F22" i="14" a="1"/>
  <c r="F22" i="14" s="1"/>
  <c r="E22" i="14" s="1"/>
  <c r="F22" i="2" a="1"/>
  <c r="F22" i="2" s="1"/>
  <c r="E22" i="2" s="1"/>
  <c r="H22" i="2" s="1"/>
  <c r="F22" i="13" a="1"/>
  <c r="F22" i="13" s="1"/>
  <c r="E22" i="13" s="1"/>
  <c r="U24" i="1"/>
  <c r="O24" i="1"/>
  <c r="K24" i="1"/>
  <c r="M24" i="1"/>
  <c r="G24" i="1"/>
  <c r="W24" i="1"/>
  <c r="Q24" i="1"/>
  <c r="I24" i="1"/>
  <c r="S24" i="1"/>
  <c r="E24" i="1"/>
  <c r="D17" i="16"/>
  <c r="H17" i="16" s="1"/>
  <c r="D17" i="15"/>
  <c r="H17" i="15" s="1"/>
  <c r="D17" i="13"/>
  <c r="H17" i="13" s="1"/>
  <c r="D17" i="20"/>
  <c r="H17" i="20" s="1"/>
  <c r="D17" i="19"/>
  <c r="H17" i="19" s="1"/>
  <c r="D17" i="18"/>
  <c r="H17" i="18" s="1"/>
  <c r="D17" i="17"/>
  <c r="H17" i="17" s="1"/>
  <c r="D17" i="21"/>
  <c r="H17" i="21" s="1"/>
  <c r="D17" i="14"/>
  <c r="H17" i="14" s="1"/>
  <c r="D18" i="21"/>
  <c r="H18" i="21" s="1"/>
  <c r="X19" i="1" s="1"/>
  <c r="D18" i="14"/>
  <c r="H18" i="14" s="1"/>
  <c r="J19" i="1" s="1"/>
  <c r="D18" i="13"/>
  <c r="H18" i="13" s="1"/>
  <c r="H19" i="1" s="1"/>
  <c r="D18" i="18"/>
  <c r="H18" i="18" s="1"/>
  <c r="R19" i="1" s="1"/>
  <c r="D18" i="17"/>
  <c r="H18" i="17" s="1"/>
  <c r="P19" i="1" s="1"/>
  <c r="D18" i="20"/>
  <c r="H18" i="20" s="1"/>
  <c r="V19" i="1" s="1"/>
  <c r="D18" i="16"/>
  <c r="H18" i="16" s="1"/>
  <c r="N19" i="1" s="1"/>
  <c r="D18" i="15"/>
  <c r="H18" i="15" s="1"/>
  <c r="L19" i="1" s="1"/>
  <c r="D18" i="19"/>
  <c r="H18" i="19" s="1"/>
  <c r="T19" i="1" s="1"/>
  <c r="C16" i="16"/>
  <c r="C16" i="15"/>
  <c r="C16" i="20"/>
  <c r="C16" i="19"/>
  <c r="C16" i="18"/>
  <c r="C16" i="17"/>
  <c r="C16" i="13"/>
  <c r="C16" i="21"/>
  <c r="C16" i="14"/>
  <c r="D20" i="19"/>
  <c r="H20" i="19" s="1"/>
  <c r="D20" i="18"/>
  <c r="H20" i="18" s="1"/>
  <c r="D20" i="17"/>
  <c r="H20" i="17" s="1"/>
  <c r="D20" i="13"/>
  <c r="H20" i="13" s="1"/>
  <c r="D20" i="14"/>
  <c r="H20" i="14" s="1"/>
  <c r="D20" i="15"/>
  <c r="H20" i="15" s="1"/>
  <c r="D20" i="20"/>
  <c r="H20" i="20" s="1"/>
  <c r="D20" i="21"/>
  <c r="H20" i="21" s="1"/>
  <c r="D20" i="16"/>
  <c r="H20" i="16" s="1"/>
  <c r="D17" i="2"/>
  <c r="H17" i="2" s="1"/>
  <c r="F18" i="1" s="1"/>
  <c r="C19" i="2"/>
  <c r="C19" i="19"/>
  <c r="C19" i="18"/>
  <c r="C19" i="17"/>
  <c r="C19" i="15"/>
  <c r="C19" i="20"/>
  <c r="C19" i="13"/>
  <c r="C19" i="21"/>
  <c r="C19" i="14"/>
  <c r="C19" i="16"/>
  <c r="D23" i="21"/>
  <c r="D23" i="14"/>
  <c r="D23" i="13"/>
  <c r="D23" i="19"/>
  <c r="D23" i="20"/>
  <c r="D23" i="16"/>
  <c r="D23" i="15"/>
  <c r="D23" i="18"/>
  <c r="D23" i="17"/>
  <c r="D20" i="2"/>
  <c r="H20" i="2" s="1"/>
  <c r="C16" i="2"/>
  <c r="D18" i="2"/>
  <c r="H18" i="2" s="1"/>
  <c r="F19" i="1" s="1"/>
  <c r="C21" i="2"/>
  <c r="D20" i="1"/>
  <c r="D17" i="1"/>
  <c r="D22" i="1"/>
  <c r="H22" i="14" l="1"/>
  <c r="I23" i="1"/>
  <c r="H22" i="15"/>
  <c r="K23" i="1"/>
  <c r="H22" i="16"/>
  <c r="M23" i="1"/>
  <c r="H22" i="17"/>
  <c r="O23" i="1"/>
  <c r="H22" i="18"/>
  <c r="Q23" i="1"/>
  <c r="H22" i="19"/>
  <c r="S23" i="1"/>
  <c r="U23" i="1"/>
  <c r="H22" i="20"/>
  <c r="W23" i="1"/>
  <c r="H22" i="21"/>
  <c r="E23" i="1"/>
  <c r="H22" i="13"/>
  <c r="G23" i="1"/>
  <c r="F23" i="1"/>
  <c r="E22" i="1" s="1"/>
  <c r="H21" i="2"/>
  <c r="H23" i="16"/>
  <c r="N24" i="1" s="1"/>
  <c r="H23" i="14"/>
  <c r="J24" i="1" s="1"/>
  <c r="H23" i="18"/>
  <c r="R24" i="1" s="1"/>
  <c r="C24" i="17"/>
  <c r="C24" i="15"/>
  <c r="H23" i="21"/>
  <c r="X24" i="1" s="1"/>
  <c r="H23" i="17"/>
  <c r="P24" i="1" s="1"/>
  <c r="H23" i="15"/>
  <c r="E17" i="1"/>
  <c r="C24" i="14"/>
  <c r="H23" i="19"/>
  <c r="T24" i="1" s="1"/>
  <c r="H23" i="13"/>
  <c r="H24" i="1" s="1"/>
  <c r="H23" i="20"/>
  <c r="V24" i="1" s="1"/>
  <c r="H23" i="2"/>
  <c r="F24" i="1" s="1"/>
  <c r="H19" i="14"/>
  <c r="J21" i="1"/>
  <c r="I20" i="1" s="1"/>
  <c r="X18" i="1"/>
  <c r="W17" i="1" s="1"/>
  <c r="H16" i="21"/>
  <c r="D19" i="2"/>
  <c r="D19" i="20"/>
  <c r="D19" i="13"/>
  <c r="D19" i="19"/>
  <c r="D19" i="18"/>
  <c r="D19" i="17"/>
  <c r="D19" i="21"/>
  <c r="D19" i="14"/>
  <c r="D19" i="16"/>
  <c r="D19" i="15"/>
  <c r="H19" i="21"/>
  <c r="X21" i="1"/>
  <c r="W20" i="1" s="1"/>
  <c r="C24" i="18"/>
  <c r="C24" i="16"/>
  <c r="H16" i="17"/>
  <c r="P18" i="1"/>
  <c r="O17" i="1" s="1"/>
  <c r="H18" i="1"/>
  <c r="G17" i="1" s="1"/>
  <c r="H16" i="13"/>
  <c r="H19" i="20"/>
  <c r="V21" i="1"/>
  <c r="U20" i="1" s="1"/>
  <c r="H19" i="17"/>
  <c r="P21" i="1"/>
  <c r="O20" i="1" s="1"/>
  <c r="C24" i="21"/>
  <c r="C24" i="19"/>
  <c r="R18" i="1"/>
  <c r="Q17" i="1" s="1"/>
  <c r="H16" i="18"/>
  <c r="L18" i="1"/>
  <c r="K17" i="1" s="1"/>
  <c r="H16" i="15"/>
  <c r="D16" i="19"/>
  <c r="D16" i="18"/>
  <c r="D16" i="17"/>
  <c r="D16" i="13"/>
  <c r="D16" i="21"/>
  <c r="D16" i="20"/>
  <c r="D16" i="14"/>
  <c r="D16" i="16"/>
  <c r="D16" i="15"/>
  <c r="H19" i="16"/>
  <c r="N21" i="1"/>
  <c r="M20" i="1" s="1"/>
  <c r="H19" i="19"/>
  <c r="T21" i="1"/>
  <c r="S20" i="1" s="1"/>
  <c r="V18" i="1"/>
  <c r="U17" i="1" s="1"/>
  <c r="H16" i="20"/>
  <c r="H21" i="1"/>
  <c r="G20" i="1" s="1"/>
  <c r="H19" i="13"/>
  <c r="D21" i="16"/>
  <c r="D21" i="15"/>
  <c r="D21" i="13"/>
  <c r="D21" i="20"/>
  <c r="D21" i="21"/>
  <c r="D21" i="14"/>
  <c r="D21" i="19"/>
  <c r="D21" i="18"/>
  <c r="D21" i="17"/>
  <c r="H19" i="15"/>
  <c r="L21" i="1"/>
  <c r="K20" i="1" s="1"/>
  <c r="H19" i="18"/>
  <c r="R21" i="1"/>
  <c r="Q20" i="1" s="1"/>
  <c r="C24" i="13"/>
  <c r="C24" i="20"/>
  <c r="J18" i="1"/>
  <c r="I17" i="1" s="1"/>
  <c r="H16" i="14"/>
  <c r="T18" i="1"/>
  <c r="S17" i="1" s="1"/>
  <c r="H16" i="19"/>
  <c r="N18" i="1"/>
  <c r="M17" i="1" s="1"/>
  <c r="H16" i="16"/>
  <c r="C24" i="2"/>
  <c r="F21" i="1"/>
  <c r="E20" i="1" s="1"/>
  <c r="H19" i="2"/>
  <c r="D16" i="2"/>
  <c r="D25" i="1"/>
  <c r="H16" i="2"/>
  <c r="D21" i="2"/>
  <c r="T23" i="1" l="1"/>
  <c r="S22" i="1" s="1"/>
  <c r="H21" i="19"/>
  <c r="H24" i="19" s="1"/>
  <c r="L23" i="1"/>
  <c r="K22" i="1" s="1"/>
  <c r="H21" i="15"/>
  <c r="H24" i="15" s="1"/>
  <c r="V23" i="1"/>
  <c r="U22" i="1" s="1"/>
  <c r="H21" i="20"/>
  <c r="H24" i="20" s="1"/>
  <c r="X23" i="1"/>
  <c r="W22" i="1" s="1"/>
  <c r="W25" i="1" s="1"/>
  <c r="H21" i="21"/>
  <c r="H24" i="21" s="1"/>
  <c r="P23" i="1"/>
  <c r="O22" i="1" s="1"/>
  <c r="H21" i="17"/>
  <c r="H24" i="17" s="1"/>
  <c r="R23" i="1"/>
  <c r="Q22" i="1" s="1"/>
  <c r="Q25" i="1" s="1"/>
  <c r="Q31" i="1" s="1"/>
  <c r="H21" i="18"/>
  <c r="H24" i="18" s="1"/>
  <c r="N23" i="1"/>
  <c r="M22" i="1" s="1"/>
  <c r="H21" i="16"/>
  <c r="H24" i="16" s="1"/>
  <c r="J23" i="1"/>
  <c r="I22" i="1" s="1"/>
  <c r="I25" i="1" s="1"/>
  <c r="I31" i="1" s="1"/>
  <c r="H21" i="14"/>
  <c r="H24" i="14" s="1"/>
  <c r="H23" i="1"/>
  <c r="G22" i="1" s="1"/>
  <c r="G25" i="1" s="1"/>
  <c r="H21" i="13"/>
  <c r="H24" i="13" s="1"/>
  <c r="L24" i="1"/>
  <c r="K25" i="1" s="1"/>
  <c r="K31" i="1" s="1"/>
  <c r="H24" i="2"/>
  <c r="S25" i="1"/>
  <c r="S31" i="1" s="1"/>
  <c r="D24" i="19"/>
  <c r="D24" i="13"/>
  <c r="O25" i="1"/>
  <c r="O31" i="1" s="1"/>
  <c r="E25" i="1"/>
  <c r="E31" i="1" s="1"/>
  <c r="D24" i="15"/>
  <c r="D24" i="2"/>
  <c r="D24" i="21"/>
  <c r="M25" i="1"/>
  <c r="M31" i="1" s="1"/>
  <c r="D24" i="14"/>
  <c r="D24" i="17"/>
  <c r="U25" i="1"/>
  <c r="U31" i="1" s="1"/>
  <c r="D24" i="16"/>
  <c r="D24" i="20"/>
  <c r="D24" i="18"/>
  <c r="W31" i="1" l="1"/>
  <c r="W29" i="1"/>
  <c r="W27" i="1"/>
  <c r="G31" i="1"/>
  <c r="Q27" i="1"/>
  <c r="O29" i="1"/>
  <c r="S27" i="1"/>
  <c r="S29" i="1"/>
  <c r="U29" i="1"/>
  <c r="U27" i="1"/>
  <c r="Q29" i="1"/>
  <c r="O27" i="1"/>
  <c r="I29" i="1"/>
  <c r="K29" i="1"/>
  <c r="M27" i="1"/>
  <c r="I27" i="1"/>
  <c r="K27" i="1"/>
  <c r="M29" i="1"/>
  <c r="G29" i="1"/>
  <c r="G27" i="1"/>
  <c r="E27" i="1"/>
  <c r="E29" i="1"/>
</calcChain>
</file>

<file path=xl/sharedStrings.xml><?xml version="1.0" encoding="utf-8"?>
<sst xmlns="http://schemas.openxmlformats.org/spreadsheetml/2006/main" count="482" uniqueCount="66">
  <si>
    <t>Bewertung der Zuschlagskriterien</t>
  </si>
  <si>
    <t>Anbieter</t>
  </si>
  <si>
    <t>N</t>
  </si>
  <si>
    <t>Punkte</t>
  </si>
  <si>
    <t>In Prozenten des Besten</t>
  </si>
  <si>
    <t>In Prozenten des Maximums</t>
  </si>
  <si>
    <t>Max Pkt.</t>
  </si>
  <si>
    <t>Nr.</t>
  </si>
  <si>
    <t>Name:</t>
  </si>
  <si>
    <t>Eignungskriterien</t>
  </si>
  <si>
    <t>Anzahl erfüllt von</t>
  </si>
  <si>
    <t>Name</t>
  </si>
  <si>
    <t>Bewertung</t>
  </si>
  <si>
    <t>Angaben zum Anbieter</t>
  </si>
  <si>
    <t>Angebot [CHF]</t>
  </si>
  <si>
    <t>bereinigtes Angebot [CHF]</t>
  </si>
  <si>
    <t>G [%]</t>
  </si>
  <si>
    <t>EK1</t>
  </si>
  <si>
    <t>EK2</t>
  </si>
  <si>
    <t>N [%]</t>
  </si>
  <si>
    <t>Angebotspreis</t>
  </si>
  <si>
    <t>Angebot Brutto</t>
  </si>
  <si>
    <t>Rabatt</t>
  </si>
  <si>
    <t>Zwischentotal (inkl. Rabatt)</t>
  </si>
  <si>
    <t>Skonto (30 Tage)</t>
  </si>
  <si>
    <t>MwSt.</t>
  </si>
  <si>
    <t>Angebot Netto (exkl. MwSt.)</t>
  </si>
  <si>
    <t>Angebot Netto (inkl. MwSt.)</t>
  </si>
  <si>
    <t>Gemeinde</t>
  </si>
  <si>
    <t>Strasse</t>
  </si>
  <si>
    <t>Projekt</t>
  </si>
  <si>
    <t>Rang Beurteilungspunkte</t>
  </si>
  <si>
    <t>Abschnitt / Objekt</t>
  </si>
  <si>
    <t>Firma, Strasse, PLZ Ort</t>
  </si>
  <si>
    <t>Q</t>
  </si>
  <si>
    <t>0-100%</t>
  </si>
  <si>
    <t>Anzahl Kriterien</t>
  </si>
  <si>
    <t>Nur die gelb hinterlegten Zellen ausfüllen, d.h.</t>
  </si>
  <si>
    <t>Gesamt Zuschlag Zusammenfassung</t>
  </si>
  <si>
    <t>Blatt:</t>
  </si>
  <si>
    <t>Gemeinde, Strasse, Abschnitt / Objekt und Projekt</t>
  </si>
  <si>
    <t>Anbieter 1, etc.</t>
  </si>
  <si>
    <t>Noten und Kommentare zur Bewertung</t>
  </si>
  <si>
    <t>Angebot brutto, Rabatt, Skonto, Angebot bereinigt</t>
  </si>
  <si>
    <t>Auswertung Ingenieursubmission</t>
  </si>
  <si>
    <t>Referenz</t>
  </si>
  <si>
    <t>Weitere Angaben</t>
  </si>
  <si>
    <t>Auftragsspezifische Qualifikation</t>
  </si>
  <si>
    <t>Z1</t>
  </si>
  <si>
    <t>Z2</t>
  </si>
  <si>
    <t>Z3</t>
  </si>
  <si>
    <t>Z4</t>
  </si>
  <si>
    <t>Auftragsanalyse</t>
  </si>
  <si>
    <t>Lehrlingsausbildung</t>
  </si>
  <si>
    <t>Anbieter bildet Lehrlinge aus</t>
  </si>
  <si>
    <t>Preisangebot</t>
  </si>
  <si>
    <t>Bereinigter Angebotspreis</t>
  </si>
  <si>
    <t>des tiefsten bereinigten Angebotspreises</t>
  </si>
  <si>
    <t>Bereinigtes Angebot [CHF]</t>
  </si>
  <si>
    <t>Beurteilung Eignungskriterien (erfüllt / nicht erfüllt)</t>
  </si>
  <si>
    <t>Summe Beurteilungspunkte</t>
  </si>
  <si>
    <t>Firmenreferenzprojekte</t>
  </si>
  <si>
    <t>Z5</t>
  </si>
  <si>
    <t>Plausibilität Teamfaktor</t>
  </si>
  <si>
    <t>Teamfaktor</t>
  </si>
  <si>
    <t>Linear zwischen 0.5 (N=0%) und 1.0 (N=100%)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</si>
</sst>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_ ;\-0\ "/>
    <numFmt numFmtId="166" formatCode="0.0%"/>
  </numFmts>
  <fonts count="22">
    <font>
      <sz val="10"/>
      <name val="Frutiger 45 Light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Frutiger 45 Light"/>
      <family val="2"/>
    </font>
    <font>
      <sz val="10"/>
      <color indexed="8"/>
      <name val="Arial"/>
      <family val="2"/>
    </font>
    <font>
      <b/>
      <sz val="14"/>
      <color theme="3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3"/>
      <color theme="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Frutiger 45 Light"/>
      <family val="2"/>
    </font>
    <font>
      <sz val="12"/>
      <color theme="0"/>
      <name val="Frutiger 45 Ligh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B797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D599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3" borderId="33" applyNumberFormat="0" applyFont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4" fontId="6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9" fontId="8" fillId="0" borderId="0" xfId="0" applyNumberFormat="1" applyFont="1" applyAlignment="1" applyProtection="1">
      <alignment horizontal="right" vertical="center" wrapText="1"/>
    </xf>
    <xf numFmtId="9" fontId="8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 wrapText="1"/>
    </xf>
    <xf numFmtId="43" fontId="8" fillId="0" borderId="0" xfId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inden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center" wrapText="1" indent="4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 indent="3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 inden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164" fontId="6" fillId="0" borderId="12" xfId="0" applyNumberFormat="1" applyFont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9" fontId="6" fillId="4" borderId="1" xfId="3" applyFont="1" applyFill="1" applyBorder="1" applyAlignment="1" applyProtection="1">
      <alignment horizontal="center" vertical="center" wrapText="1"/>
    </xf>
    <xf numFmtId="9" fontId="6" fillId="6" borderId="1" xfId="3" applyFont="1" applyFill="1" applyBorder="1" applyAlignment="1" applyProtection="1">
      <alignment horizontal="center" vertical="center" wrapText="1"/>
    </xf>
    <xf numFmtId="9" fontId="6" fillId="5" borderId="1" xfId="3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4" fontId="6" fillId="6" borderId="1" xfId="0" applyNumberFormat="1" applyFont="1" applyFill="1" applyBorder="1" applyAlignment="1" applyProtection="1">
      <alignment horizontal="center" vertical="center" wrapText="1"/>
    </xf>
    <xf numFmtId="9" fontId="2" fillId="0" borderId="1" xfId="3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6" fillId="6" borderId="7" xfId="0" applyNumberFormat="1" applyFont="1" applyFill="1" applyBorder="1" applyAlignment="1" applyProtection="1">
      <alignment horizontal="right" vertical="center" wrapText="1" indent="1"/>
    </xf>
    <xf numFmtId="9" fontId="2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13" fillId="7" borderId="3" xfId="0" applyFont="1" applyFill="1" applyBorder="1" applyAlignment="1" applyProtection="1">
      <alignment horizontal="left" vertical="center"/>
    </xf>
    <xf numFmtId="164" fontId="15" fillId="7" borderId="22" xfId="0" applyNumberFormat="1" applyFont="1" applyFill="1" applyBorder="1" applyAlignment="1" applyProtection="1">
      <alignment horizontal="center" vertical="center" wrapText="1"/>
    </xf>
    <xf numFmtId="0" fontId="16" fillId="7" borderId="23" xfId="0" applyFont="1" applyFill="1" applyBorder="1" applyAlignment="1" applyProtection="1">
      <alignment horizontal="center" vertical="center" wrapText="1"/>
    </xf>
    <xf numFmtId="164" fontId="15" fillId="7" borderId="6" xfId="0" applyNumberFormat="1" applyFont="1" applyFill="1" applyBorder="1" applyAlignment="1" applyProtection="1">
      <alignment horizontal="center" vertical="center" wrapText="1"/>
    </xf>
    <xf numFmtId="0" fontId="15" fillId="7" borderId="26" xfId="0" applyFont="1" applyFill="1" applyBorder="1" applyAlignment="1" applyProtection="1">
      <alignment vertical="center" wrapText="1"/>
      <protection hidden="1"/>
    </xf>
    <xf numFmtId="0" fontId="15" fillId="7" borderId="23" xfId="0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 applyProtection="1">
      <alignment horizontal="center" vertical="center" wrapText="1"/>
    </xf>
    <xf numFmtId="9" fontId="15" fillId="7" borderId="28" xfId="3" applyFont="1" applyFill="1" applyBorder="1" applyAlignment="1" applyProtection="1">
      <alignment horizontal="center" vertical="center" wrapText="1"/>
    </xf>
    <xf numFmtId="2" fontId="15" fillId="7" borderId="28" xfId="0" applyNumberFormat="1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/>
    <xf numFmtId="0" fontId="3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vertical="center" wrapText="1"/>
    </xf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right" indent="1"/>
    </xf>
    <xf numFmtId="164" fontId="10" fillId="0" borderId="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43" fontId="6" fillId="0" borderId="0" xfId="1" applyFont="1" applyFill="1" applyBorder="1" applyAlignment="1" applyProtection="1">
      <alignment horizontal="right" vertical="center" wrapTex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9" fontId="18" fillId="0" borderId="1" xfId="3" applyFont="1" applyFill="1" applyBorder="1" applyAlignment="1" applyProtection="1">
      <alignment horizontal="center" vertical="center" wrapText="1"/>
    </xf>
    <xf numFmtId="9" fontId="18" fillId="0" borderId="18" xfId="3" applyFont="1" applyFill="1" applyBorder="1" applyAlignment="1" applyProtection="1">
      <alignment horizontal="center" vertical="center" wrapText="1"/>
    </xf>
    <xf numFmtId="0" fontId="17" fillId="7" borderId="36" xfId="0" applyFont="1" applyFill="1" applyBorder="1" applyAlignment="1" applyProtection="1">
      <alignment horizontal="left" vertical="center"/>
    </xf>
    <xf numFmtId="0" fontId="14" fillId="7" borderId="26" xfId="0" applyFont="1" applyFill="1" applyBorder="1" applyAlignment="1" applyProtection="1"/>
    <xf numFmtId="0" fontId="14" fillId="7" borderId="26" xfId="0" applyFont="1" applyFill="1" applyBorder="1" applyAlignment="1" applyProtection="1">
      <alignment horizontal="center"/>
    </xf>
    <xf numFmtId="0" fontId="11" fillId="0" borderId="37" xfId="0" applyFont="1" applyFill="1" applyBorder="1" applyAlignment="1" applyProtection="1">
      <alignment horizontal="center"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 wrapText="1"/>
      <protection hidden="1"/>
    </xf>
    <xf numFmtId="0" fontId="13" fillId="7" borderId="37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center" vertical="center" wrapText="1"/>
    </xf>
    <xf numFmtId="164" fontId="6" fillId="4" borderId="7" xfId="0" applyNumberFormat="1" applyFont="1" applyFill="1" applyBorder="1" applyAlignment="1" applyProtection="1">
      <alignment horizontal="right" vertical="center" wrapText="1" indent="1"/>
    </xf>
    <xf numFmtId="164" fontId="2" fillId="0" borderId="7" xfId="1" applyNumberFormat="1" applyFont="1" applyFill="1" applyBorder="1" applyAlignment="1" applyProtection="1">
      <alignment horizontal="right" vertical="center" wrapText="1" indent="1"/>
    </xf>
    <xf numFmtId="164" fontId="6" fillId="5" borderId="7" xfId="1" applyNumberFormat="1" applyFont="1" applyFill="1" applyBorder="1" applyAlignment="1" applyProtection="1">
      <alignment horizontal="right" vertical="center" wrapText="1" indent="1"/>
    </xf>
    <xf numFmtId="0" fontId="13" fillId="7" borderId="23" xfId="0" applyFont="1" applyFill="1" applyBorder="1" applyAlignment="1" applyProtection="1"/>
    <xf numFmtId="0" fontId="13" fillId="7" borderId="23" xfId="0" applyFont="1" applyFill="1" applyBorder="1" applyAlignment="1" applyProtection="1">
      <alignment horizontal="center" vertical="center" wrapText="1"/>
    </xf>
    <xf numFmtId="164" fontId="13" fillId="7" borderId="3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 wrapText="1"/>
    </xf>
    <xf numFmtId="0" fontId="19" fillId="0" borderId="0" xfId="0" applyFont="1" applyAlignment="1" applyProtection="1">
      <alignment vertical="top"/>
    </xf>
    <xf numFmtId="9" fontId="13" fillId="7" borderId="28" xfId="3" applyFont="1" applyFill="1" applyBorder="1" applyAlignment="1" applyProtection="1">
      <alignment horizontal="center" vertical="center"/>
    </xf>
    <xf numFmtId="164" fontId="13" fillId="7" borderId="28" xfId="0" applyNumberFormat="1" applyFont="1" applyFill="1" applyBorder="1" applyAlignment="1" applyProtection="1">
      <alignment horizontal="center" vertical="center" wrapText="1"/>
    </xf>
    <xf numFmtId="164" fontId="13" fillId="7" borderId="31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 wrapText="1"/>
    </xf>
    <xf numFmtId="0" fontId="19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9" fontId="2" fillId="11" borderId="32" xfId="3" applyFont="1" applyFill="1" applyBorder="1" applyAlignment="1" applyProtection="1">
      <alignment horizontal="center" vertical="center" wrapText="1"/>
    </xf>
    <xf numFmtId="9" fontId="2" fillId="11" borderId="24" xfId="3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12" xfId="0" applyBorder="1" applyAlignment="1">
      <alignment vertical="center"/>
    </xf>
    <xf numFmtId="0" fontId="6" fillId="0" borderId="12" xfId="0" applyFont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vertical="center" wrapText="1"/>
    </xf>
    <xf numFmtId="0" fontId="6" fillId="5" borderId="13" xfId="0" applyFont="1" applyFill="1" applyBorder="1" applyAlignment="1" applyProtection="1">
      <alignment vertical="center" wrapText="1"/>
    </xf>
    <xf numFmtId="0" fontId="6" fillId="6" borderId="13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left" vertical="center" wrapText="1"/>
    </xf>
    <xf numFmtId="0" fontId="14" fillId="7" borderId="43" xfId="0" applyFont="1" applyFill="1" applyBorder="1" applyAlignment="1" applyProtection="1">
      <alignment horizontal="center"/>
    </xf>
    <xf numFmtId="0" fontId="6" fillId="4" borderId="44" xfId="0" applyFont="1" applyFill="1" applyBorder="1" applyAlignment="1" applyProtection="1">
      <alignment horizontal="left" vertical="center" wrapText="1"/>
    </xf>
    <xf numFmtId="2" fontId="2" fillId="0" borderId="25" xfId="0" applyNumberFormat="1" applyFont="1" applyFill="1" applyBorder="1" applyAlignment="1" applyProtection="1">
      <alignment horizontal="right" vertical="center" wrapText="1"/>
    </xf>
    <xf numFmtId="0" fontId="6" fillId="5" borderId="44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7" xfId="0" applyNumberFormat="1" applyFont="1" applyBorder="1" applyAlignment="1" applyProtection="1">
      <alignment horizontal="center" vertical="center" wrapText="1"/>
    </xf>
    <xf numFmtId="0" fontId="6" fillId="0" borderId="12" xfId="0" applyNumberFormat="1" applyFont="1" applyBorder="1" applyAlignment="1" applyProtection="1">
      <alignment horizontal="center" vertical="center" wrapText="1"/>
    </xf>
    <xf numFmtId="9" fontId="2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5" borderId="30" xfId="0" applyFont="1" applyFill="1" applyBorder="1" applyAlignment="1" applyProtection="1">
      <alignment horizontal="center" vertical="center" wrapText="1"/>
    </xf>
    <xf numFmtId="0" fontId="2" fillId="6" borderId="30" xfId="0" applyFont="1" applyFill="1" applyBorder="1" applyAlignment="1" applyProtection="1">
      <alignment horizontal="center" vertical="center" wrapText="1"/>
    </xf>
    <xf numFmtId="164" fontId="13" fillId="7" borderId="23" xfId="0" applyNumberFormat="1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9" fontId="2" fillId="0" borderId="18" xfId="3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6" fillId="0" borderId="0" xfId="0" applyFont="1"/>
    <xf numFmtId="0" fontId="1" fillId="0" borderId="0" xfId="0" applyFont="1" applyFill="1" applyAlignment="1"/>
    <xf numFmtId="0" fontId="1" fillId="10" borderId="0" xfId="0" applyFont="1" applyFill="1"/>
    <xf numFmtId="166" fontId="2" fillId="0" borderId="40" xfId="3" applyNumberFormat="1" applyFont="1" applyFill="1" applyBorder="1" applyAlignment="1" applyProtection="1">
      <alignment horizontal="center" vertical="center" wrapText="1"/>
    </xf>
    <xf numFmtId="0" fontId="1" fillId="10" borderId="0" xfId="0" applyFont="1" applyFill="1" applyAlignment="1"/>
    <xf numFmtId="0" fontId="1" fillId="0" borderId="0" xfId="0" applyFont="1" applyAlignment="1"/>
    <xf numFmtId="0" fontId="1" fillId="1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8" fillId="0" borderId="33" xfId="2" applyNumberFormat="1" applyFont="1" applyFill="1" applyAlignment="1" applyProtection="1">
      <alignment horizontal="left" vertical="center" wrapText="1"/>
      <protection locked="0"/>
    </xf>
    <xf numFmtId="49" fontId="10" fillId="0" borderId="33" xfId="2" applyNumberFormat="1" applyFont="1" applyFill="1" applyAlignment="1" applyProtection="1">
      <alignment horizontal="left" vertical="center" wrapText="1"/>
      <protection locked="0"/>
    </xf>
    <xf numFmtId="2" fontId="6" fillId="4" borderId="18" xfId="0" applyNumberFormat="1" applyFont="1" applyFill="1" applyBorder="1" applyAlignment="1" applyProtection="1">
      <alignment horizontal="right" vertical="center" wrapText="1"/>
    </xf>
    <xf numFmtId="2" fontId="6" fillId="4" borderId="2" xfId="0" applyNumberFormat="1" applyFont="1" applyFill="1" applyBorder="1" applyAlignment="1" applyProtection="1">
      <alignment horizontal="right" vertical="center" wrapText="1"/>
    </xf>
    <xf numFmtId="0" fontId="2" fillId="0" borderId="28" xfId="0" applyNumberFormat="1" applyFont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 wrapText="1"/>
    </xf>
    <xf numFmtId="0" fontId="6" fillId="0" borderId="17" xfId="0" applyNumberFormat="1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43" fontId="6" fillId="12" borderId="11" xfId="0" applyNumberFormat="1" applyFont="1" applyFill="1" applyBorder="1" applyAlignment="1" applyProtection="1">
      <alignment horizontal="center" vertical="center" wrapText="1"/>
    </xf>
    <xf numFmtId="0" fontId="6" fillId="12" borderId="12" xfId="0" applyNumberFormat="1" applyFont="1" applyFill="1" applyBorder="1" applyAlignment="1" applyProtection="1">
      <alignment horizontal="center" vertical="center" wrapText="1"/>
    </xf>
    <xf numFmtId="2" fontId="6" fillId="5" borderId="18" xfId="0" applyNumberFormat="1" applyFont="1" applyFill="1" applyBorder="1" applyAlignment="1" applyProtection="1">
      <alignment horizontal="right" vertical="center" wrapText="1"/>
    </xf>
    <xf numFmtId="2" fontId="6" fillId="5" borderId="2" xfId="0" applyNumberFormat="1" applyFont="1" applyFill="1" applyBorder="1" applyAlignment="1" applyProtection="1">
      <alignment horizontal="right" vertical="center" wrapText="1"/>
    </xf>
    <xf numFmtId="0" fontId="6" fillId="12" borderId="21" xfId="0" applyFont="1" applyFill="1" applyBorder="1" applyAlignment="1" applyProtection="1">
      <alignment horizontal="left" vertical="center"/>
    </xf>
    <xf numFmtId="0" fontId="6" fillId="12" borderId="12" xfId="0" applyFont="1" applyFill="1" applyBorder="1" applyAlignment="1" applyProtection="1">
      <alignment horizontal="left" vertical="center"/>
    </xf>
    <xf numFmtId="0" fontId="0" fillId="12" borderId="12" xfId="0" applyFill="1" applyBorder="1" applyAlignment="1">
      <alignment vertical="center"/>
    </xf>
    <xf numFmtId="0" fontId="0" fillId="12" borderId="17" xfId="0" applyFill="1" applyBorder="1" applyAlignment="1">
      <alignment vertical="center"/>
    </xf>
    <xf numFmtId="2" fontId="6" fillId="6" borderId="18" xfId="0" applyNumberFormat="1" applyFont="1" applyFill="1" applyBorder="1" applyAlignment="1" applyProtection="1">
      <alignment horizontal="right" vertical="center" wrapText="1"/>
    </xf>
    <xf numFmtId="2" fontId="6" fillId="6" borderId="2" xfId="0" applyNumberFormat="1" applyFont="1" applyFill="1" applyBorder="1" applyAlignment="1" applyProtection="1">
      <alignment horizontal="right" vertical="center" wrapText="1"/>
    </xf>
    <xf numFmtId="165" fontId="6" fillId="8" borderId="19" xfId="1" applyNumberFormat="1" applyFont="1" applyFill="1" applyBorder="1" applyAlignment="1" applyProtection="1">
      <alignment horizontal="right" vertical="center"/>
    </xf>
    <xf numFmtId="2" fontId="6" fillId="5" borderId="45" xfId="0" applyNumberFormat="1" applyFont="1" applyFill="1" applyBorder="1" applyAlignment="1" applyProtection="1">
      <alignment horizontal="right" vertical="center" wrapText="1"/>
    </xf>
    <xf numFmtId="2" fontId="15" fillId="7" borderId="20" xfId="0" applyNumberFormat="1" applyFont="1" applyFill="1" applyBorder="1" applyAlignment="1" applyProtection="1">
      <alignment horizontal="right" vertical="center"/>
    </xf>
    <xf numFmtId="2" fontId="15" fillId="7" borderId="46" xfId="0" applyNumberFormat="1" applyFont="1" applyFill="1" applyBorder="1" applyAlignment="1" applyProtection="1">
      <alignment horizontal="right" vertical="center"/>
    </xf>
    <xf numFmtId="9" fontId="6" fillId="8" borderId="11" xfId="3" applyFont="1" applyFill="1" applyBorder="1" applyAlignment="1" applyProtection="1">
      <alignment horizontal="right" vertical="center"/>
    </xf>
    <xf numFmtId="9" fontId="6" fillId="8" borderId="29" xfId="3" applyFont="1" applyFill="1" applyBorder="1" applyAlignment="1" applyProtection="1">
      <alignment horizontal="right" vertical="center"/>
    </xf>
    <xf numFmtId="9" fontId="6" fillId="8" borderId="17" xfId="3" applyFont="1" applyFill="1" applyBorder="1" applyAlignment="1" applyProtection="1">
      <alignment horizontal="right" vertical="center"/>
    </xf>
    <xf numFmtId="2" fontId="15" fillId="7" borderId="9" xfId="0" applyNumberFormat="1" applyFont="1" applyFill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/>
    </xf>
    <xf numFmtId="2" fontId="6" fillId="4" borderId="45" xfId="0" applyNumberFormat="1" applyFont="1" applyFill="1" applyBorder="1" applyAlignment="1" applyProtection="1">
      <alignment horizontal="right" vertical="center" wrapText="1"/>
    </xf>
    <xf numFmtId="0" fontId="6" fillId="12" borderId="2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8" borderId="21" xfId="0" applyFont="1" applyFill="1" applyBorder="1" applyAlignment="1" applyProtection="1">
      <alignment horizontal="left" vertical="center"/>
    </xf>
    <xf numFmtId="0" fontId="6" fillId="8" borderId="12" xfId="0" applyFont="1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vertical="center"/>
    </xf>
    <xf numFmtId="0" fontId="0" fillId="8" borderId="17" xfId="0" applyFill="1" applyBorder="1" applyAlignment="1" applyProtection="1">
      <alignment vertical="center"/>
    </xf>
    <xf numFmtId="0" fontId="15" fillId="7" borderId="27" xfId="0" applyFont="1" applyFill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4" xfId="0" applyNumberFormat="1" applyFont="1" applyBorder="1" applyAlignment="1" applyProtection="1">
      <alignment horizontal="center" vertical="center" wrapText="1"/>
    </xf>
    <xf numFmtId="0" fontId="6" fillId="0" borderId="15" xfId="0" applyNumberFormat="1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41" xfId="0" applyFont="1" applyFill="1" applyBorder="1" applyAlignment="1" applyProtection="1">
      <alignment vertical="center" wrapText="1"/>
      <protection hidden="1"/>
    </xf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20" xfId="0" applyFont="1" applyFill="1" applyBorder="1" applyAlignment="1" applyProtection="1">
      <alignment vertical="center" wrapText="1"/>
      <protection hidden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23" xfId="0" applyNumberFormat="1" applyFont="1" applyBorder="1" applyAlignment="1" applyProtection="1">
      <alignment horizontal="center" vertical="center"/>
    </xf>
    <xf numFmtId="0" fontId="2" fillId="0" borderId="38" xfId="0" applyNumberFormat="1" applyFont="1" applyBorder="1" applyAlignment="1" applyProtection="1">
      <alignment horizontal="center" vertical="center"/>
    </xf>
    <xf numFmtId="165" fontId="6" fillId="8" borderId="42" xfId="1" applyNumberFormat="1" applyFont="1" applyFill="1" applyBorder="1" applyAlignment="1" applyProtection="1">
      <alignment horizontal="right" vertical="center"/>
    </xf>
    <xf numFmtId="0" fontId="1" fillId="0" borderId="53" xfId="0" applyFont="1" applyFill="1" applyBorder="1" applyAlignment="1" applyProtection="1">
      <alignment vertical="center" wrapText="1"/>
    </xf>
    <xf numFmtId="0" fontId="0" fillId="0" borderId="39" xfId="0" applyBorder="1" applyAlignment="1">
      <alignment vertical="center" wrapText="1"/>
    </xf>
    <xf numFmtId="43" fontId="2" fillId="0" borderId="39" xfId="1" applyNumberFormat="1" applyFont="1" applyFill="1" applyBorder="1" applyAlignment="1" applyProtection="1">
      <alignment vertical="center" wrapText="1"/>
      <protection locked="0"/>
    </xf>
    <xf numFmtId="0" fontId="0" fillId="0" borderId="54" xfId="0" applyBorder="1" applyAlignment="1">
      <alignment vertical="center" wrapText="1"/>
    </xf>
    <xf numFmtId="9" fontId="1" fillId="0" borderId="18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3" fontId="6" fillId="5" borderId="18" xfId="1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 wrapText="1"/>
    </xf>
    <xf numFmtId="0" fontId="9" fillId="0" borderId="37" xfId="0" applyFont="1" applyBorder="1" applyAlignment="1" applyProtection="1">
      <alignment vertical="center" wrapText="1"/>
    </xf>
    <xf numFmtId="0" fontId="20" fillId="0" borderId="23" xfId="0" applyFont="1" applyBorder="1" applyAlignment="1">
      <alignment vertical="center" wrapText="1"/>
    </xf>
    <xf numFmtId="0" fontId="2" fillId="0" borderId="18" xfId="0" applyFont="1" applyFill="1" applyBorder="1" applyAlignment="1" applyProtection="1">
      <alignment vertical="center" wrapText="1"/>
      <protection hidden="1"/>
    </xf>
    <xf numFmtId="0" fontId="0" fillId="0" borderId="13" xfId="0" applyBorder="1" applyAlignment="1">
      <alignment vertical="center" wrapText="1"/>
    </xf>
    <xf numFmtId="0" fontId="2" fillId="0" borderId="20" xfId="0" applyFont="1" applyFill="1" applyBorder="1" applyAlignment="1" applyProtection="1">
      <alignment horizontal="right" vertical="center" wrapText="1"/>
      <protection hidden="1"/>
    </xf>
    <xf numFmtId="0" fontId="0" fillId="0" borderId="10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2" fontId="9" fillId="0" borderId="27" xfId="0" applyNumberFormat="1" applyFont="1" applyBorder="1" applyAlignment="1" applyProtection="1">
      <alignment vertical="center"/>
    </xf>
    <xf numFmtId="0" fontId="20" fillId="0" borderId="28" xfId="0" applyFont="1" applyBorder="1" applyAlignment="1">
      <alignment vertical="center"/>
    </xf>
    <xf numFmtId="49" fontId="19" fillId="0" borderId="28" xfId="2" applyNumberFormat="1" applyFont="1" applyFill="1" applyBorder="1" applyAlignment="1" applyProtection="1">
      <alignment vertical="center"/>
      <protection locked="0"/>
    </xf>
    <xf numFmtId="0" fontId="20" fillId="0" borderId="31" xfId="0" applyFont="1" applyBorder="1" applyAlignment="1">
      <alignment vertical="center"/>
    </xf>
    <xf numFmtId="0" fontId="9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43" fontId="13" fillId="9" borderId="58" xfId="1" applyNumberFormat="1" applyFont="1" applyFill="1" applyBorder="1" applyAlignment="1" applyProtection="1">
      <alignment vertical="center" wrapText="1"/>
    </xf>
    <xf numFmtId="0" fontId="20" fillId="0" borderId="58" xfId="0" applyFont="1" applyBorder="1" applyAlignment="1">
      <alignment vertical="center" wrapText="1"/>
    </xf>
    <xf numFmtId="164" fontId="13" fillId="9" borderId="49" xfId="0" applyNumberFormat="1" applyFont="1" applyFill="1" applyBorder="1" applyAlignment="1" applyProtection="1">
      <alignment horizontal="center" vertical="center" wrapText="1"/>
    </xf>
    <xf numFmtId="0" fontId="20" fillId="0" borderId="50" xfId="0" applyFont="1" applyBorder="1" applyAlignment="1">
      <alignment vertical="center" wrapText="1"/>
    </xf>
    <xf numFmtId="0" fontId="21" fillId="9" borderId="34" xfId="0" applyFont="1" applyFill="1" applyBorder="1" applyAlignment="1" applyProtection="1">
      <alignment horizontal="center" vertical="center" wrapText="1"/>
    </xf>
    <xf numFmtId="0" fontId="20" fillId="0" borderId="52" xfId="0" applyFont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43" fontId="2" fillId="0" borderId="40" xfId="1" applyNumberFormat="1" applyFont="1" applyFill="1" applyBorder="1" applyAlignment="1" applyProtection="1">
      <alignment vertical="center" wrapText="1"/>
    </xf>
    <xf numFmtId="0" fontId="0" fillId="0" borderId="56" xfId="0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3" fillId="7" borderId="27" xfId="0" applyFont="1" applyFill="1" applyBorder="1" applyAlignment="1" applyProtection="1">
      <alignment horizontal="left" vertical="center" wrapText="1"/>
    </xf>
    <xf numFmtId="0" fontId="13" fillId="7" borderId="28" xfId="0" applyFont="1" applyFill="1" applyBorder="1" applyAlignment="1" applyProtection="1">
      <alignment horizontal="left" vertical="center" wrapText="1"/>
    </xf>
    <xf numFmtId="164" fontId="13" fillId="7" borderId="20" xfId="0" applyNumberFormat="1" applyFont="1" applyFill="1" applyBorder="1" applyAlignment="1" applyProtection="1">
      <alignment horizontal="righ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3" fillId="7" borderId="23" xfId="0" applyNumberFormat="1" applyFont="1" applyFill="1" applyBorder="1" applyAlignment="1" applyProtection="1">
      <alignment horizontal="center" vertical="center" wrapText="1"/>
    </xf>
    <xf numFmtId="2" fontId="6" fillId="6" borderId="18" xfId="0" applyNumberFormat="1" applyFont="1" applyFill="1" applyBorder="1" applyAlignment="1" applyProtection="1">
      <alignment horizontal="right" vertical="center" wrapText="1" indent="1"/>
    </xf>
    <xf numFmtId="0" fontId="0" fillId="0" borderId="2" xfId="0" applyBorder="1" applyAlignment="1">
      <alignment horizontal="right" vertical="center" wrapText="1" indent="1"/>
    </xf>
    <xf numFmtId="0" fontId="13" fillId="9" borderId="57" xfId="0" applyFont="1" applyFill="1" applyBorder="1" applyAlignment="1" applyProtection="1">
      <alignment vertical="center" wrapText="1"/>
    </xf>
    <xf numFmtId="0" fontId="20" fillId="0" borderId="58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20" fillId="0" borderId="49" xfId="0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13" fillId="9" borderId="48" xfId="0" applyFont="1" applyFill="1" applyBorder="1" applyAlignment="1" applyProtection="1">
      <alignment vertical="center" wrapText="1"/>
    </xf>
    <xf numFmtId="0" fontId="20" fillId="0" borderId="51" xfId="0" applyFont="1" applyBorder="1" applyAlignment="1">
      <alignment wrapText="1"/>
    </xf>
    <xf numFmtId="0" fontId="2" fillId="0" borderId="53" xfId="0" applyFont="1" applyFill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0" fontId="2" fillId="0" borderId="55" xfId="0" applyFont="1" applyBorder="1" applyAlignment="1" applyProtection="1">
      <alignment vertical="center" wrapText="1"/>
    </xf>
    <xf numFmtId="0" fontId="0" fillId="0" borderId="40" xfId="0" applyBorder="1" applyAlignment="1">
      <alignment vertical="center" wrapText="1"/>
    </xf>
    <xf numFmtId="9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31" xfId="0" applyNumberFormat="1" applyFont="1" applyBorder="1" applyAlignment="1">
      <alignment vertical="center"/>
    </xf>
  </cellXfs>
  <cellStyles count="4">
    <cellStyle name="Komma" xfId="1" builtinId="3"/>
    <cellStyle name="Notiz" xfId="2" builtinId="10"/>
    <cellStyle name="Prozent" xfId="3" builtinId="5"/>
    <cellStyle name="Standard" xfId="0" builtinId="0"/>
  </cellStyles>
  <dxfs count="26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FFFF99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10"/>
        </patternFill>
      </fill>
    </dxf>
    <dxf>
      <fill>
        <patternFill>
          <bgColor rgb="FF9FD9B2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Beurteilungspunkte</a:t>
            </a:r>
            <a:endParaRPr lang="de-CH" baseline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85283537834629"/>
          <c:y val="0.14238309087428092"/>
          <c:w val="0.55351141851236541"/>
          <c:h val="0.687974079116510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'Gesamt Zuschlag Zusammenfassung'!$B$22</c:f>
              <c:strCache>
                <c:ptCount val="1"/>
                <c:pt idx="0">
                  <c:v>Preisangebot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'Gesamt Zuschlag Zusammenfassung'!$E$7:$X$7</c:f>
              <c:numCache>
                <c:formatCode>General</c:formatCode>
                <c:ptCount val="20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</c:numCache>
            </c:numRef>
          </c:cat>
          <c:val>
            <c:numRef>
              <c:f>'Gesamt Zuschlag Zusammenfassung'!$E$22:$X$22</c:f>
              <c:numCache>
                <c:formatCode>0.00</c:formatCode>
                <c:ptCount val="2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3-4F11-B903-D3BC86BFD94D}"/>
            </c:ext>
          </c:extLst>
        </c:ser>
        <c:ser>
          <c:idx val="0"/>
          <c:order val="1"/>
          <c:tx>
            <c:strRef>
              <c:f>'Gesamt Zuschlag Zusammenfassung'!$B$20</c:f>
              <c:strCache>
                <c:ptCount val="1"/>
                <c:pt idx="0">
                  <c:v>Lehrlingsausbildung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'Gesamt Zuschlag Zusammenfassung'!$E$7:$X$7</c:f>
              <c:numCache>
                <c:formatCode>General</c:formatCode>
                <c:ptCount val="20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</c:numCache>
            </c:numRef>
          </c:cat>
          <c:val>
            <c:numRef>
              <c:f>'Gesamt Zuschlag Zusammenfassung'!$E$20:$X$20</c:f>
              <c:numCache>
                <c:formatCode>0.00</c:formatCode>
                <c:ptCount val="2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3-4F11-B903-D3BC86BFD94D}"/>
            </c:ext>
          </c:extLst>
        </c:ser>
        <c:ser>
          <c:idx val="4"/>
          <c:order val="2"/>
          <c:tx>
            <c:strRef>
              <c:f>'Gesamt Zuschlag Zusammenfassung'!$B$17</c:f>
              <c:strCache>
                <c:ptCount val="1"/>
                <c:pt idx="0">
                  <c:v>Auftragsspezifische Qualifikation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'Gesamt Zuschlag Zusammenfassung'!$E$7:$X$7</c:f>
              <c:numCache>
                <c:formatCode>General</c:formatCode>
                <c:ptCount val="20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</c:numCache>
            </c:numRef>
          </c:cat>
          <c:val>
            <c:numRef>
              <c:f>'Gesamt Zuschlag Zusammenfassung'!$E$17:$X$17</c:f>
              <c:numCache>
                <c:formatCode>0.00</c:formatCode>
                <c:ptCount val="2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3-4F11-B903-D3BC86BFD94D}"/>
            </c:ext>
          </c:extLst>
        </c:ser>
        <c:ser>
          <c:idx val="3"/>
          <c:order val="3"/>
          <c:tx>
            <c:strRef>
              <c:f>'Gesamt Zuschlag Zusammenfassung'!$A$27:$B$27</c:f>
              <c:strCache>
                <c:ptCount val="2"/>
                <c:pt idx="0">
                  <c:v>Rang Beurteilungspunkte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0.107873815241671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3-4F11-B903-D3BC86BFD94D}"/>
                </c:ext>
              </c:extLst>
            </c:dLbl>
            <c:dLbl>
              <c:idx val="10"/>
              <c:layout>
                <c:manualLayout>
                  <c:x val="1.3665200437286413E-3"/>
                  <c:y val="-2.904989667262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3-4F11-B903-D3BC86BFD94D}"/>
                </c:ext>
              </c:extLst>
            </c:dLbl>
            <c:spPr>
              <a:solidFill>
                <a:srgbClr val="0D599E"/>
              </a:solidFill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'Gesamt Zuschlag Zusammenfassung'!$E$7:$X$7</c:f>
              <c:numCache>
                <c:formatCode>General</c:formatCode>
                <c:ptCount val="20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</c:numCache>
            </c:numRef>
          </c:cat>
          <c:val>
            <c:numRef>
              <c:f>'Gesamt Zuschlag Zusammenfassung'!$E$27:$X$27</c:f>
              <c:numCache>
                <c:formatCode>0_ ;\-0\ </c:formatCode>
                <c:ptCount val="20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3-4F11-B903-D3BC86BF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347584"/>
        <c:axId val="174919680"/>
      </c:barChart>
      <c:catAx>
        <c:axId val="17534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Anbieter</a:t>
                </a:r>
                <a:r>
                  <a:rPr lang="de-CH" baseline="0"/>
                  <a:t> Nr.</a:t>
                </a:r>
                <a:endParaRPr lang="de-CH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19680"/>
        <c:scaling>
          <c:orientation val="minMax"/>
          <c:max val="1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 b="0"/>
                  <a:t>Total Beurteilungspunkte</a:t>
                </a:r>
              </a:p>
            </c:rich>
          </c:tx>
          <c:layout>
            <c:manualLayout>
              <c:xMode val="edge"/>
              <c:yMode val="edge"/>
              <c:x val="5.6623953809237047E-3"/>
              <c:y val="0.276286912882040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5347584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/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34</xdr:row>
      <xdr:rowOff>2722</xdr:rowOff>
    </xdr:from>
    <xdr:to>
      <xdr:col>10</xdr:col>
      <xdr:colOff>0</xdr:colOff>
      <xdr:row>69</xdr:row>
      <xdr:rowOff>2721</xdr:rowOff>
    </xdr:to>
    <xdr:graphicFrame macro="">
      <xdr:nvGraphicFramePr>
        <xdr:cNvPr id="619580" name="Diagramm 1">
          <a:extLst>
            <a:ext uri="{FF2B5EF4-FFF2-40B4-BE49-F238E27FC236}">
              <a16:creationId xmlns:a16="http://schemas.microsoft.com/office/drawing/2014/main" id="{00000000-0008-0000-0100-00003C74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1296073</xdr:colOff>
      <xdr:row>33</xdr:row>
      <xdr:rowOff>0</xdr:rowOff>
    </xdr:from>
    <xdr:ext cx="1785545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1677073" y="11465685"/>
              <a:ext cx="1785545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solidFill>
                          <a:schemeClr val="bg1"/>
                        </a:solidFill>
                        <a:latin typeface="Cambria Math"/>
                      </a:rPr>
                      <m:t>𝐵𝑃</m:t>
                    </m:r>
                    <m:r>
                      <a:rPr lang="de-CH" sz="1100" i="1">
                        <a:solidFill>
                          <a:schemeClr val="bg1"/>
                        </a:solidFill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e-CH" sz="11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𝐾</m:t>
                        </m:r>
                      </m:num>
                      <m:den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𝑃</m:t>
                        </m:r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+</m:t>
                        </m:r>
                        <m:d>
                          <m:dPr>
                            <m:ctrlPr>
                              <a:rPr lang="de-CH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CH" sz="1100" b="0" i="1">
                                <a:solidFill>
                                  <a:schemeClr val="bg1"/>
                                </a:solidFill>
                                <a:latin typeface="Cambria Math"/>
                              </a:rPr>
                              <m:t>1−</m:t>
                            </m:r>
                            <m:r>
                              <a:rPr lang="de-CH" sz="1100" b="0" i="1">
                                <a:solidFill>
                                  <a:schemeClr val="bg1"/>
                                </a:solidFill>
                                <a:latin typeface="Cambria Math"/>
                              </a:rPr>
                              <m:t>𝑃</m:t>
                            </m:r>
                          </m:e>
                        </m:d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∗</m:t>
                        </m:r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𝑄</m:t>
                        </m:r>
                        <m:r>
                          <a:rPr lang="de-CH" sz="1100" b="0" i="1">
                            <a:solidFill>
                              <a:schemeClr val="bg1"/>
                            </a:solidFill>
                            <a:latin typeface="Cambria Math"/>
                          </a:rPr>
                          <m:t>/100</m:t>
                        </m:r>
                      </m:den>
                    </m:f>
                  </m:oMath>
                </m:oMathPara>
              </a14:m>
              <a:endParaRPr lang="de-CH" sz="11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 xmlns:a="http://schemas.openxmlformats.org/drawingml/2006/main">
              <a:off x="1677073" y="11465685"/>
              <a:ext cx="1785545" cy="439287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de-CH" sz="1100" b="0" i="0">
                  <a:solidFill>
                    <a:schemeClr val="bg1"/>
                  </a:solidFill>
                  <a:latin typeface="Cambria Math"/>
                </a:rPr>
                <a:t>𝐵𝑃</a:t>
              </a:r>
              <a:r>
                <a:rPr lang="de-CH" sz="1100" i="0">
                  <a:solidFill>
                    <a:schemeClr val="bg1"/>
                  </a:solidFill>
                  <a:latin typeface="Cambria Math"/>
                </a:rPr>
                <a:t>=</a:t>
              </a:r>
              <a:r>
                <a:rPr lang="de-CH" sz="1100" b="0" i="0">
                  <a:solidFill>
                    <a:schemeClr val="bg1"/>
                  </a:solidFill>
                  <a:latin typeface="Cambria Math"/>
                </a:rPr>
                <a:t>𝐾/(𝑃+(1−𝑃)∗𝑄/100)</a:t>
              </a:r>
              <a:endParaRPr lang="de-CH" sz="11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twoCellAnchor>
    <xdr:from>
      <xdr:col>22</xdr:col>
      <xdr:colOff>11906</xdr:colOff>
      <xdr:row>0</xdr:row>
      <xdr:rowOff>57150</xdr:rowOff>
    </xdr:from>
    <xdr:to>
      <xdr:col>23</xdr:col>
      <xdr:colOff>1073944</xdr:colOff>
      <xdr:row>2</xdr:row>
      <xdr:rowOff>154781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9669125" y="57150"/>
          <a:ext cx="1574007" cy="5500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VO_0900_11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Auswertung_Ing_Off.xlsx</a:t>
          </a:r>
          <a:br>
            <a:rPr lang="de-CH" sz="800" b="0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800" b="0" i="0" u="none" strike="noStrike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01.01.2018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sqref="A1:E1"/>
    </sheetView>
  </sheetViews>
  <sheetFormatPr baseColWidth="10" defaultRowHeight="12.75"/>
  <cols>
    <col min="1" max="16384" width="11.42578125" style="148"/>
  </cols>
  <sheetData>
    <row r="1" spans="1:8">
      <c r="A1" s="153" t="s">
        <v>37</v>
      </c>
      <c r="B1" s="154"/>
      <c r="C1" s="154"/>
      <c r="D1" s="154"/>
      <c r="E1" s="154"/>
    </row>
    <row r="3" spans="1:8">
      <c r="A3" s="149" t="s">
        <v>39</v>
      </c>
      <c r="B3" s="149" t="s">
        <v>38</v>
      </c>
      <c r="E3" s="153" t="s">
        <v>40</v>
      </c>
      <c r="F3" s="154"/>
      <c r="G3" s="154"/>
      <c r="H3" s="154"/>
    </row>
    <row r="4" spans="1:8">
      <c r="E4" s="150"/>
      <c r="F4" s="150"/>
      <c r="G4" s="150"/>
      <c r="H4" s="150"/>
    </row>
    <row r="5" spans="1:8">
      <c r="B5" s="149" t="s">
        <v>41</v>
      </c>
      <c r="E5" s="153" t="s">
        <v>33</v>
      </c>
      <c r="F5" s="154"/>
      <c r="G5" s="154"/>
      <c r="H5" s="154"/>
    </row>
    <row r="6" spans="1:8">
      <c r="B6" s="149"/>
      <c r="E6" s="155" t="s">
        <v>59</v>
      </c>
      <c r="F6" s="155"/>
      <c r="G6" s="155"/>
      <c r="H6" s="155"/>
    </row>
    <row r="7" spans="1:8">
      <c r="E7" s="153" t="s">
        <v>42</v>
      </c>
      <c r="F7" s="154"/>
      <c r="G7" s="154"/>
      <c r="H7" s="154"/>
    </row>
    <row r="8" spans="1:8">
      <c r="E8" s="151" t="s">
        <v>43</v>
      </c>
      <c r="F8" s="151"/>
      <c r="G8" s="151"/>
      <c r="H8" s="151"/>
    </row>
  </sheetData>
  <mergeCells count="5">
    <mergeCell ref="E7:H7"/>
    <mergeCell ref="A1:E1"/>
    <mergeCell ref="E3:H3"/>
    <mergeCell ref="E5:H5"/>
    <mergeCell ref="E6:H6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X89"/>
  <sheetViews>
    <sheetView view="pageBreakPreview" topLeftCell="A16" zoomScale="80" zoomScaleNormal="85" zoomScaleSheetLayoutView="80" workbookViewId="0">
      <selection activeCell="C1" sqref="C1:H1"/>
    </sheetView>
  </sheetViews>
  <sheetFormatPr baseColWidth="10" defaultRowHeight="14.25"/>
  <cols>
    <col min="1" max="1" width="5.7109375" style="20" customWidth="1"/>
    <col min="2" max="2" width="46.42578125" style="20" customWidth="1"/>
    <col min="3" max="3" width="6.7109375" style="21" customWidth="1"/>
    <col min="4" max="4" width="10.85546875" style="21" bestFit="1" customWidth="1"/>
    <col min="5" max="5" width="7.7109375" style="21" customWidth="1"/>
    <col min="6" max="6" width="17.28515625" style="21" customWidth="1"/>
    <col min="7" max="7" width="7.7109375" style="21" customWidth="1"/>
    <col min="8" max="8" width="17.28515625" style="21" customWidth="1"/>
    <col min="9" max="9" width="7.7109375" style="21" customWidth="1"/>
    <col min="10" max="10" width="17.28515625" style="21" customWidth="1"/>
    <col min="11" max="11" width="7.7109375" style="21" customWidth="1"/>
    <col min="12" max="12" width="17.28515625" style="21" customWidth="1"/>
    <col min="13" max="13" width="7.7109375" style="21" customWidth="1"/>
    <col min="14" max="14" width="17.28515625" style="21" customWidth="1"/>
    <col min="15" max="15" width="7.7109375" style="21" customWidth="1"/>
    <col min="16" max="16" width="17.28515625" style="21" customWidth="1"/>
    <col min="17" max="17" width="7.7109375" style="21" customWidth="1"/>
    <col min="18" max="18" width="17.28515625" style="21" customWidth="1"/>
    <col min="19" max="19" width="7.7109375" style="21" customWidth="1"/>
    <col min="20" max="20" width="17.28515625" style="21" customWidth="1"/>
    <col min="21" max="21" width="7.7109375" style="21" customWidth="1"/>
    <col min="22" max="22" width="17.28515625" style="21" customWidth="1"/>
    <col min="23" max="23" width="7.7109375" style="21" customWidth="1"/>
    <col min="24" max="24" width="17.28515625" style="21" customWidth="1"/>
    <col min="25" max="16384" width="11.42578125" style="17"/>
  </cols>
  <sheetData>
    <row r="1" spans="1:24" ht="18">
      <c r="A1" s="156" t="s">
        <v>28</v>
      </c>
      <c r="B1" s="157"/>
      <c r="C1" s="160"/>
      <c r="D1" s="161"/>
      <c r="E1" s="161"/>
      <c r="F1" s="161"/>
      <c r="G1" s="161"/>
      <c r="H1" s="161"/>
    </row>
    <row r="2" spans="1:24" ht="18">
      <c r="A2" s="156" t="s">
        <v>29</v>
      </c>
      <c r="B2" s="157"/>
      <c r="C2" s="160"/>
      <c r="D2" s="161"/>
      <c r="E2" s="161"/>
      <c r="F2" s="161"/>
      <c r="G2" s="161"/>
      <c r="H2" s="161"/>
    </row>
    <row r="3" spans="1:24" s="78" customFormat="1" ht="18">
      <c r="A3" s="156" t="s">
        <v>32</v>
      </c>
      <c r="B3" s="157"/>
      <c r="C3" s="160"/>
      <c r="D3" s="161"/>
      <c r="E3" s="161"/>
      <c r="F3" s="161"/>
      <c r="G3" s="161"/>
      <c r="H3" s="16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79" customFormat="1" ht="56.25" customHeight="1">
      <c r="A4" s="156" t="s">
        <v>30</v>
      </c>
      <c r="B4" s="157"/>
      <c r="C4" s="160"/>
      <c r="D4" s="161"/>
      <c r="E4" s="161"/>
      <c r="F4" s="161"/>
      <c r="G4" s="161"/>
      <c r="H4" s="161"/>
      <c r="I4" s="65"/>
      <c r="J4" s="65"/>
      <c r="K4" s="65"/>
      <c r="L4" s="65"/>
      <c r="M4" s="65"/>
      <c r="N4" s="65"/>
      <c r="O4" s="65"/>
      <c r="P4" s="65"/>
      <c r="Q4" s="52"/>
      <c r="R4" s="52"/>
      <c r="S4" s="52"/>
      <c r="T4" s="52"/>
      <c r="U4" s="52"/>
      <c r="V4" s="52"/>
      <c r="W4" s="52"/>
      <c r="X4" s="52"/>
    </row>
    <row r="5" spans="1:24" s="78" customFormat="1" ht="18">
      <c r="A5" s="158" t="s">
        <v>44</v>
      </c>
      <c r="B5" s="15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8.75" thickBo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53"/>
      <c r="R6" s="53"/>
      <c r="S6" s="53"/>
      <c r="T6" s="53"/>
      <c r="U6" s="53"/>
      <c r="V6" s="53"/>
      <c r="W6" s="53"/>
      <c r="X6" s="53"/>
    </row>
    <row r="7" spans="1:24" s="8" customFormat="1" ht="15" customHeight="1" thickBot="1">
      <c r="A7" s="210" t="s">
        <v>1</v>
      </c>
      <c r="B7" s="211"/>
      <c r="C7" s="212"/>
      <c r="D7" s="213"/>
      <c r="E7" s="167">
        <f>'Anbieter 1'!$E$7</f>
        <v>1</v>
      </c>
      <c r="F7" s="167"/>
      <c r="G7" s="167">
        <f>'Anbieter 2'!$E$7</f>
        <v>2</v>
      </c>
      <c r="H7" s="167"/>
      <c r="I7" s="167">
        <f>'Anbieter 3'!$E$7</f>
        <v>3</v>
      </c>
      <c r="J7" s="167"/>
      <c r="K7" s="167">
        <f>'Anbieter 4'!$E$7</f>
        <v>4</v>
      </c>
      <c r="L7" s="167"/>
      <c r="M7" s="167">
        <f>'Anbieter 5'!$E$7</f>
        <v>5</v>
      </c>
      <c r="N7" s="167"/>
      <c r="O7" s="167">
        <f>'Anbieter 6'!$E$7</f>
        <v>6</v>
      </c>
      <c r="P7" s="167"/>
      <c r="Q7" s="167">
        <f>'Anbieter 7'!$E$7</f>
        <v>7</v>
      </c>
      <c r="R7" s="167"/>
      <c r="S7" s="167">
        <f>'Anbieter 8'!$E$7</f>
        <v>8</v>
      </c>
      <c r="T7" s="167"/>
      <c r="U7" s="167">
        <f>'Anbieter 9'!$E$7</f>
        <v>9</v>
      </c>
      <c r="V7" s="167"/>
      <c r="W7" s="167">
        <f>'Anbieter 10'!$E$7</f>
        <v>10</v>
      </c>
      <c r="X7" s="189"/>
    </row>
    <row r="8" spans="1:24" s="10" customFormat="1" ht="72.75" customHeight="1" thickBot="1">
      <c r="A8" s="210" t="s">
        <v>11</v>
      </c>
      <c r="B8" s="211"/>
      <c r="C8" s="212"/>
      <c r="D8" s="213"/>
      <c r="E8" s="168" t="str">
        <f>'Anbieter 1'!$E$8</f>
        <v>Firma, Strasse, PLZ Ort</v>
      </c>
      <c r="F8" s="169"/>
      <c r="G8" s="208" t="str">
        <f>'Anbieter 2'!$E$8</f>
        <v>Firma, Strasse, PLZ Ort</v>
      </c>
      <c r="H8" s="209"/>
      <c r="I8" s="165" t="str">
        <f>'Anbieter 3'!$E$8</f>
        <v>Firma, Strasse, PLZ Ort</v>
      </c>
      <c r="J8" s="166"/>
      <c r="K8" s="165" t="str">
        <f>'Anbieter 4'!$E$8</f>
        <v>Firma, Strasse, PLZ Ort</v>
      </c>
      <c r="L8" s="166"/>
      <c r="M8" s="165" t="str">
        <f>'Anbieter 5'!$E$8</f>
        <v>Firma, Strasse, PLZ Ort</v>
      </c>
      <c r="N8" s="166"/>
      <c r="O8" s="165" t="str">
        <f>'Anbieter 6'!$E$8</f>
        <v>Firma, Strasse, PLZ Ort</v>
      </c>
      <c r="P8" s="166"/>
      <c r="Q8" s="165" t="str">
        <f>'Anbieter 7'!$E$8</f>
        <v>Firma, Strasse, PLZ Ort</v>
      </c>
      <c r="R8" s="166"/>
      <c r="S8" s="165" t="str">
        <f>'Anbieter 8'!$E$8</f>
        <v>Firma, Strasse, PLZ Ort</v>
      </c>
      <c r="T8" s="166"/>
      <c r="U8" s="165" t="str">
        <f>'Anbieter 9'!$E$8</f>
        <v>Firma, Strasse, PLZ Ort</v>
      </c>
      <c r="V8" s="166"/>
      <c r="W8" s="165" t="str">
        <f>'Anbieter 10'!$E$8</f>
        <v>Firma, Strasse, PLZ Ort</v>
      </c>
      <c r="X8" s="190"/>
    </row>
    <row r="9" spans="1:24" s="10" customFormat="1" ht="15" customHeight="1" thickBot="1">
      <c r="A9" s="119"/>
      <c r="B9" s="119"/>
      <c r="C9" s="118"/>
      <c r="D9" s="118"/>
      <c r="E9" s="135"/>
      <c r="F9" s="135"/>
      <c r="G9" s="136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</row>
    <row r="10" spans="1:24" s="10" customFormat="1" ht="19.5" customHeight="1" thickBot="1">
      <c r="A10" s="175" t="s">
        <v>58</v>
      </c>
      <c r="B10" s="176"/>
      <c r="C10" s="176"/>
      <c r="D10" s="176"/>
      <c r="E10" s="171">
        <f>'Anbieter 1'!$G$35</f>
        <v>0</v>
      </c>
      <c r="F10" s="172"/>
      <c r="G10" s="171">
        <f>'Anbieter 2'!$G$35</f>
        <v>0</v>
      </c>
      <c r="H10" s="172"/>
      <c r="I10" s="171">
        <f>'Anbieter 3'!$G$35</f>
        <v>0</v>
      </c>
      <c r="J10" s="172"/>
      <c r="K10" s="171">
        <f>'Anbieter 4'!$G$35</f>
        <v>0</v>
      </c>
      <c r="L10" s="172"/>
      <c r="M10" s="171">
        <f>'Anbieter 5'!$G$35</f>
        <v>0</v>
      </c>
      <c r="N10" s="172"/>
      <c r="O10" s="171">
        <f>'Anbieter 6'!$G$35</f>
        <v>0</v>
      </c>
      <c r="P10" s="172"/>
      <c r="Q10" s="171">
        <f>'Anbieter 7'!$G$35</f>
        <v>0</v>
      </c>
      <c r="R10" s="172"/>
      <c r="S10" s="171">
        <f>'Anbieter 8'!$G$35</f>
        <v>0</v>
      </c>
      <c r="T10" s="172"/>
      <c r="U10" s="171">
        <f>'Anbieter 9'!$G$35</f>
        <v>0</v>
      </c>
      <c r="V10" s="172"/>
      <c r="W10" s="171">
        <f>'Anbieter 10'!$G$35</f>
        <v>0</v>
      </c>
      <c r="X10" s="193"/>
    </row>
    <row r="11" spans="1:24" s="1" customFormat="1" ht="14.25" customHeight="1" thickBot="1">
      <c r="A11" s="43"/>
      <c r="B11" s="44"/>
      <c r="C11" s="45"/>
      <c r="D11" s="45"/>
      <c r="E11" s="45"/>
      <c r="F11" s="45"/>
      <c r="G11" s="45"/>
      <c r="H11" s="45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s="4" customFormat="1" ht="31.5" customHeight="1" thickBot="1">
      <c r="A12" s="91" t="s">
        <v>9</v>
      </c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127"/>
    </row>
    <row r="13" spans="1:24" s="1" customFormat="1" ht="25.5" customHeight="1">
      <c r="A13" s="94" t="s">
        <v>17</v>
      </c>
      <c r="B13" s="214" t="s">
        <v>45</v>
      </c>
      <c r="C13" s="215"/>
      <c r="D13" s="216"/>
      <c r="E13" s="220">
        <f>'Anbieter 1'!$E11</f>
        <v>0</v>
      </c>
      <c r="F13" s="220"/>
      <c r="G13" s="220">
        <f>'Anbieter 2'!$E11</f>
        <v>0</v>
      </c>
      <c r="H13" s="220"/>
      <c r="I13" s="220">
        <f>'Anbieter 3'!$E11</f>
        <v>0</v>
      </c>
      <c r="J13" s="220"/>
      <c r="K13" s="220">
        <f>'Anbieter 4'!$E11</f>
        <v>0</v>
      </c>
      <c r="L13" s="220"/>
      <c r="M13" s="220">
        <f>'Anbieter 5'!$E11</f>
        <v>0</v>
      </c>
      <c r="N13" s="220"/>
      <c r="O13" s="220">
        <f>'Anbieter 6'!$E11</f>
        <v>0</v>
      </c>
      <c r="P13" s="220"/>
      <c r="Q13" s="220">
        <f>'Anbieter 7'!$E11</f>
        <v>0</v>
      </c>
      <c r="R13" s="220"/>
      <c r="S13" s="220">
        <f>'Anbieter 8'!$E11</f>
        <v>0</v>
      </c>
      <c r="T13" s="220"/>
      <c r="U13" s="220">
        <f>'Anbieter 9'!$E11</f>
        <v>0</v>
      </c>
      <c r="V13" s="220"/>
      <c r="W13" s="220">
        <f>'Anbieter 10'!$E11</f>
        <v>0</v>
      </c>
      <c r="X13" s="221"/>
    </row>
    <row r="14" spans="1:24" s="1" customFormat="1" ht="25.5" customHeight="1" thickBot="1">
      <c r="A14" s="95" t="s">
        <v>18</v>
      </c>
      <c r="B14" s="217" t="s">
        <v>46</v>
      </c>
      <c r="C14" s="218"/>
      <c r="D14" s="219"/>
      <c r="E14" s="164">
        <f>'Anbieter 1'!$E12</f>
        <v>0</v>
      </c>
      <c r="F14" s="164"/>
      <c r="G14" s="164">
        <f>'Anbieter 2'!$E12</f>
        <v>0</v>
      </c>
      <c r="H14" s="164"/>
      <c r="I14" s="164">
        <f>'Anbieter 3'!$E12</f>
        <v>0</v>
      </c>
      <c r="J14" s="164"/>
      <c r="K14" s="164">
        <f>'Anbieter 4'!$E12</f>
        <v>0</v>
      </c>
      <c r="L14" s="164"/>
      <c r="M14" s="164">
        <f>'Anbieter 5'!$E12</f>
        <v>0</v>
      </c>
      <c r="N14" s="164"/>
      <c r="O14" s="164">
        <f>'Anbieter 6'!$E12</f>
        <v>0</v>
      </c>
      <c r="P14" s="164"/>
      <c r="Q14" s="164">
        <f>'Anbieter 7'!$E12</f>
        <v>0</v>
      </c>
      <c r="R14" s="164"/>
      <c r="S14" s="164">
        <f>'Anbieter 8'!$E12</f>
        <v>0</v>
      </c>
      <c r="T14" s="164"/>
      <c r="U14" s="164">
        <f>'Anbieter 9'!$E12</f>
        <v>0</v>
      </c>
      <c r="V14" s="164"/>
      <c r="W14" s="164">
        <f>'Anbieter 10'!$E12</f>
        <v>0</v>
      </c>
      <c r="X14" s="191"/>
    </row>
    <row r="15" spans="1:24" s="6" customFormat="1" ht="14.25" customHeight="1" thickBot="1">
      <c r="A15" s="43"/>
      <c r="B15" s="44"/>
      <c r="C15" s="45"/>
      <c r="D15" s="45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</row>
    <row r="16" spans="1:24" s="33" customFormat="1" ht="32.1" customHeight="1">
      <c r="A16" s="68" t="s">
        <v>0</v>
      </c>
      <c r="B16" s="72"/>
      <c r="C16" s="73" t="s">
        <v>16</v>
      </c>
      <c r="D16" s="70" t="s">
        <v>6</v>
      </c>
      <c r="E16" s="69" t="s">
        <v>2</v>
      </c>
      <c r="F16" s="74" t="s">
        <v>3</v>
      </c>
      <c r="G16" s="69" t="s">
        <v>2</v>
      </c>
      <c r="H16" s="74" t="s">
        <v>3</v>
      </c>
      <c r="I16" s="69" t="s">
        <v>2</v>
      </c>
      <c r="J16" s="74" t="s">
        <v>3</v>
      </c>
      <c r="K16" s="69" t="s">
        <v>2</v>
      </c>
      <c r="L16" s="74" t="s">
        <v>3</v>
      </c>
      <c r="M16" s="69" t="s">
        <v>2</v>
      </c>
      <c r="N16" s="74" t="s">
        <v>3</v>
      </c>
      <c r="O16" s="69" t="s">
        <v>2</v>
      </c>
      <c r="P16" s="74" t="s">
        <v>3</v>
      </c>
      <c r="Q16" s="69" t="s">
        <v>2</v>
      </c>
      <c r="R16" s="74" t="s">
        <v>3</v>
      </c>
      <c r="S16" s="69" t="s">
        <v>2</v>
      </c>
      <c r="T16" s="74" t="s">
        <v>3</v>
      </c>
      <c r="U16" s="69" t="s">
        <v>2</v>
      </c>
      <c r="V16" s="74" t="s">
        <v>3</v>
      </c>
      <c r="W16" s="69" t="s">
        <v>2</v>
      </c>
      <c r="X16" s="71" t="s">
        <v>3</v>
      </c>
    </row>
    <row r="17" spans="1:24" s="113" customFormat="1" ht="24.95" customHeight="1">
      <c r="A17" s="128"/>
      <c r="B17" s="121" t="s">
        <v>47</v>
      </c>
      <c r="C17" s="54">
        <f>SUM(C18:C19)</f>
        <v>0.55000000000000004</v>
      </c>
      <c r="D17" s="120">
        <f t="shared" ref="D17:D24" si="0">C17*100</f>
        <v>55.000000000000007</v>
      </c>
      <c r="E17" s="162">
        <f>SUM(F$18:F$19)</f>
        <v>0</v>
      </c>
      <c r="F17" s="163"/>
      <c r="G17" s="162">
        <f>SUM(H$18:H$19)</f>
        <v>0</v>
      </c>
      <c r="H17" s="163"/>
      <c r="I17" s="162">
        <f>SUM(J$18:J$19)</f>
        <v>0</v>
      </c>
      <c r="J17" s="163"/>
      <c r="K17" s="162">
        <f>SUM(L$18:L$19)</f>
        <v>0</v>
      </c>
      <c r="L17" s="163"/>
      <c r="M17" s="162">
        <f>SUM(N$18:N$19)</f>
        <v>0</v>
      </c>
      <c r="N17" s="163"/>
      <c r="O17" s="162">
        <f>SUM(P$18:P$19)</f>
        <v>0</v>
      </c>
      <c r="P17" s="163"/>
      <c r="Q17" s="162">
        <f>SUM(R$18:R$19)</f>
        <v>0</v>
      </c>
      <c r="R17" s="163"/>
      <c r="S17" s="162">
        <f>SUM(T$18:T$19)</f>
        <v>0</v>
      </c>
      <c r="T17" s="163"/>
      <c r="U17" s="162">
        <f>SUM(V$18:V$19)</f>
        <v>0</v>
      </c>
      <c r="V17" s="163"/>
      <c r="W17" s="162">
        <f>SUM(X$18:X$19)</f>
        <v>0</v>
      </c>
      <c r="X17" s="192"/>
    </row>
    <row r="18" spans="1:24" s="113" customFormat="1" ht="25.5" customHeight="1">
      <c r="A18" s="139" t="s">
        <v>48</v>
      </c>
      <c r="B18" s="34" t="s">
        <v>52</v>
      </c>
      <c r="C18" s="89">
        <v>0.35</v>
      </c>
      <c r="D18" s="57">
        <f>C18*100</f>
        <v>35</v>
      </c>
      <c r="E18" s="114">
        <f>'Anbieter 1'!$E$17</f>
        <v>0</v>
      </c>
      <c r="F18" s="50">
        <f>'Anbieter 1'!$H$17</f>
        <v>0</v>
      </c>
      <c r="G18" s="114">
        <f>'Anbieter 2'!$E$17</f>
        <v>0</v>
      </c>
      <c r="H18" s="50">
        <f>'Anbieter 2'!$H$17</f>
        <v>0</v>
      </c>
      <c r="I18" s="114">
        <f>'Anbieter 3'!$E$17</f>
        <v>0</v>
      </c>
      <c r="J18" s="50">
        <f>'Anbieter 3'!$H$17</f>
        <v>0</v>
      </c>
      <c r="K18" s="114">
        <f>'Anbieter 4'!$E$17</f>
        <v>0</v>
      </c>
      <c r="L18" s="50">
        <f>'Anbieter 4'!$H$17</f>
        <v>0</v>
      </c>
      <c r="M18" s="114">
        <f>'Anbieter 5'!$E$17</f>
        <v>0</v>
      </c>
      <c r="N18" s="50">
        <f>'Anbieter 5'!$H$17</f>
        <v>0</v>
      </c>
      <c r="O18" s="114">
        <f>'Anbieter 6'!$E$17</f>
        <v>0</v>
      </c>
      <c r="P18" s="50">
        <f>'Anbieter 6'!$H$17</f>
        <v>0</v>
      </c>
      <c r="Q18" s="114">
        <f>'Anbieter 7'!$E$17</f>
        <v>0</v>
      </c>
      <c r="R18" s="50">
        <f>'Anbieter 7'!$H$17</f>
        <v>0</v>
      </c>
      <c r="S18" s="114">
        <f>'Anbieter 8'!$E$17</f>
        <v>0</v>
      </c>
      <c r="T18" s="50">
        <f>'Anbieter 8'!$H$17</f>
        <v>0</v>
      </c>
      <c r="U18" s="114">
        <f>'Anbieter 9'!$E$17</f>
        <v>0</v>
      </c>
      <c r="V18" s="50">
        <f>'Anbieter 9'!$H$17</f>
        <v>0</v>
      </c>
      <c r="W18" s="114">
        <f>'Anbieter 10'!$E$17</f>
        <v>0</v>
      </c>
      <c r="X18" s="129">
        <f>'Anbieter 10'!$H$17</f>
        <v>0</v>
      </c>
    </row>
    <row r="19" spans="1:24" s="113" customFormat="1" ht="25.5" customHeight="1">
      <c r="A19" s="139" t="s">
        <v>49</v>
      </c>
      <c r="B19" s="144" t="s">
        <v>61</v>
      </c>
      <c r="C19" s="90">
        <v>0.2</v>
      </c>
      <c r="D19" s="57">
        <f t="shared" si="0"/>
        <v>20</v>
      </c>
      <c r="E19" s="114">
        <f>'Anbieter 1'!$E$18</f>
        <v>0</v>
      </c>
      <c r="F19" s="50">
        <f>'Anbieter 1'!$H$18</f>
        <v>0</v>
      </c>
      <c r="G19" s="114">
        <f>'Anbieter 2'!$E$18</f>
        <v>0</v>
      </c>
      <c r="H19" s="50">
        <f>'Anbieter 2'!$H$18</f>
        <v>0</v>
      </c>
      <c r="I19" s="114">
        <f>'Anbieter 3'!$E$18</f>
        <v>0</v>
      </c>
      <c r="J19" s="50">
        <f>'Anbieter 3'!$H$18</f>
        <v>0</v>
      </c>
      <c r="K19" s="114">
        <f>'Anbieter 4'!$E$18</f>
        <v>0</v>
      </c>
      <c r="L19" s="50">
        <f>'Anbieter 4'!$H$18</f>
        <v>0</v>
      </c>
      <c r="M19" s="114">
        <f>'Anbieter 5'!$E$18</f>
        <v>0</v>
      </c>
      <c r="N19" s="50">
        <f>'Anbieter 5'!$H$18</f>
        <v>0</v>
      </c>
      <c r="O19" s="114">
        <f>'Anbieter 6'!$E$18</f>
        <v>0</v>
      </c>
      <c r="P19" s="50">
        <f>'Anbieter 6'!$H$18</f>
        <v>0</v>
      </c>
      <c r="Q19" s="114">
        <f>'Anbieter 7'!$E$18</f>
        <v>0</v>
      </c>
      <c r="R19" s="50">
        <f>'Anbieter 7'!$H$18</f>
        <v>0</v>
      </c>
      <c r="S19" s="114">
        <f>'Anbieter 8'!$E$18</f>
        <v>0</v>
      </c>
      <c r="T19" s="50">
        <f>'Anbieter 8'!$H$18</f>
        <v>0</v>
      </c>
      <c r="U19" s="114">
        <f>'Anbieter 9'!$E$18</f>
        <v>0</v>
      </c>
      <c r="V19" s="50">
        <f>'Anbieter 9'!$H$18</f>
        <v>0</v>
      </c>
      <c r="W19" s="114">
        <f>'Anbieter 10'!$E$18</f>
        <v>0</v>
      </c>
      <c r="X19" s="129">
        <f>'Anbieter 10'!$H$18</f>
        <v>0</v>
      </c>
    </row>
    <row r="20" spans="1:24" s="14" customFormat="1" ht="25.5" customHeight="1">
      <c r="A20" s="130"/>
      <c r="B20" s="122" t="s">
        <v>53</v>
      </c>
      <c r="C20" s="56">
        <f>SUM(C21:C21)</f>
        <v>0.02</v>
      </c>
      <c r="D20" s="58">
        <f t="shared" si="0"/>
        <v>2</v>
      </c>
      <c r="E20" s="173">
        <f>SUM(F21:F21)</f>
        <v>0</v>
      </c>
      <c r="F20" s="174"/>
      <c r="G20" s="173">
        <f>SUM(H21:H21)</f>
        <v>0</v>
      </c>
      <c r="H20" s="174"/>
      <c r="I20" s="173">
        <f>SUM(J21:J21)</f>
        <v>0</v>
      </c>
      <c r="J20" s="174"/>
      <c r="K20" s="173">
        <f>SUM(L21:L21)</f>
        <v>0</v>
      </c>
      <c r="L20" s="174"/>
      <c r="M20" s="173">
        <f>SUM(N21:N21)</f>
        <v>0</v>
      </c>
      <c r="N20" s="174"/>
      <c r="O20" s="173">
        <f>SUM(P21:P21)</f>
        <v>0</v>
      </c>
      <c r="P20" s="174"/>
      <c r="Q20" s="173">
        <f>SUM(R21:R21)</f>
        <v>0</v>
      </c>
      <c r="R20" s="174"/>
      <c r="S20" s="173">
        <f>SUM(T21:T21)</f>
        <v>0</v>
      </c>
      <c r="T20" s="174"/>
      <c r="U20" s="173">
        <f>SUM(V21:V21)</f>
        <v>0</v>
      </c>
      <c r="V20" s="174"/>
      <c r="W20" s="173">
        <f>SUM(X21:X21)</f>
        <v>0</v>
      </c>
      <c r="X20" s="182"/>
    </row>
    <row r="21" spans="1:24" s="14" customFormat="1" ht="25.5" customHeight="1">
      <c r="A21" s="140" t="s">
        <v>50</v>
      </c>
      <c r="B21" s="41" t="s">
        <v>54</v>
      </c>
      <c r="C21" s="89">
        <v>0.02</v>
      </c>
      <c r="D21" s="57">
        <f t="shared" si="0"/>
        <v>2</v>
      </c>
      <c r="E21" s="114">
        <f>'Anbieter 1'!$E$20</f>
        <v>0</v>
      </c>
      <c r="F21" s="50">
        <f>'Anbieter 1'!$H$20</f>
        <v>0</v>
      </c>
      <c r="G21" s="114">
        <f>'Anbieter 2'!$E$20</f>
        <v>0</v>
      </c>
      <c r="H21" s="50">
        <f>'Anbieter 2'!$H$20</f>
        <v>0</v>
      </c>
      <c r="I21" s="114">
        <f>'Anbieter 3'!$E$20</f>
        <v>0</v>
      </c>
      <c r="J21" s="50">
        <f>'Anbieter 3'!$H$20</f>
        <v>0</v>
      </c>
      <c r="K21" s="114">
        <f>'Anbieter 4'!$E$20</f>
        <v>0</v>
      </c>
      <c r="L21" s="50">
        <f>'Anbieter 4'!$H$20</f>
        <v>0</v>
      </c>
      <c r="M21" s="114">
        <f>'Anbieter 5'!$E$20</f>
        <v>0</v>
      </c>
      <c r="N21" s="50">
        <f>'Anbieter 5'!$H$20</f>
        <v>0</v>
      </c>
      <c r="O21" s="114">
        <f>'Anbieter 6'!$E$20</f>
        <v>0</v>
      </c>
      <c r="P21" s="50">
        <f>'Anbieter 6'!$H$20</f>
        <v>0</v>
      </c>
      <c r="Q21" s="114">
        <f>'Anbieter 7'!$E$20</f>
        <v>0</v>
      </c>
      <c r="R21" s="50">
        <f>'Anbieter 7'!$H$20</f>
        <v>0</v>
      </c>
      <c r="S21" s="114">
        <f>'Anbieter 8'!$E$20</f>
        <v>0</v>
      </c>
      <c r="T21" s="50">
        <f>'Anbieter 8'!$H$20</f>
        <v>0</v>
      </c>
      <c r="U21" s="114">
        <f>'Anbieter 9'!$E$20</f>
        <v>0</v>
      </c>
      <c r="V21" s="50">
        <f>'Anbieter 9'!$H$20</f>
        <v>0</v>
      </c>
      <c r="W21" s="114">
        <f>'Anbieter 10'!$E$20</f>
        <v>0</v>
      </c>
      <c r="X21" s="129">
        <f>'Anbieter 10'!$H$20</f>
        <v>0</v>
      </c>
    </row>
    <row r="22" spans="1:24" s="113" customFormat="1" ht="24.95" customHeight="1">
      <c r="A22" s="131"/>
      <c r="B22" s="123" t="s">
        <v>55</v>
      </c>
      <c r="C22" s="55">
        <f>SUM(C23:C24)</f>
        <v>0.44999999999999996</v>
      </c>
      <c r="D22" s="59">
        <f t="shared" si="0"/>
        <v>44.999999999999993</v>
      </c>
      <c r="E22" s="179" t="e">
        <f>SUM(F23:F24)</f>
        <v>#DIV/0!</v>
      </c>
      <c r="F22" s="180"/>
      <c r="G22" s="179" t="e">
        <f t="shared" ref="G22" si="1">SUM(H23:H24)</f>
        <v>#DIV/0!</v>
      </c>
      <c r="H22" s="180"/>
      <c r="I22" s="179" t="e">
        <f t="shared" ref="I22" si="2">SUM(J23:J24)</f>
        <v>#DIV/0!</v>
      </c>
      <c r="J22" s="180"/>
      <c r="K22" s="179" t="e">
        <f t="shared" ref="K22" si="3">SUM(L23:L24)</f>
        <v>#DIV/0!</v>
      </c>
      <c r="L22" s="180"/>
      <c r="M22" s="179" t="e">
        <f t="shared" ref="M22" si="4">SUM(N23:N24)</f>
        <v>#DIV/0!</v>
      </c>
      <c r="N22" s="180"/>
      <c r="O22" s="179" t="e">
        <f t="shared" ref="O22" si="5">SUM(P23:P24)</f>
        <v>#DIV/0!</v>
      </c>
      <c r="P22" s="180"/>
      <c r="Q22" s="179" t="e">
        <f t="shared" ref="Q22" si="6">SUM(R23:R24)</f>
        <v>#DIV/0!</v>
      </c>
      <c r="R22" s="180"/>
      <c r="S22" s="179" t="e">
        <f t="shared" ref="S22" si="7">SUM(T23:T24)</f>
        <v>#DIV/0!</v>
      </c>
      <c r="T22" s="180"/>
      <c r="U22" s="179" t="e">
        <f t="shared" ref="U22" si="8">SUM(V23:V24)</f>
        <v>#DIV/0!</v>
      </c>
      <c r="V22" s="180"/>
      <c r="W22" s="179" t="e">
        <f t="shared" ref="W22" si="9">SUM(X23:X24)</f>
        <v>#DIV/0!</v>
      </c>
      <c r="X22" s="180"/>
    </row>
    <row r="23" spans="1:24" s="113" customFormat="1" ht="24.95" customHeight="1">
      <c r="A23" s="141" t="s">
        <v>51</v>
      </c>
      <c r="B23" s="34" t="s">
        <v>56</v>
      </c>
      <c r="C23" s="89">
        <v>0.3</v>
      </c>
      <c r="D23" s="57">
        <f t="shared" ref="D23" si="10">C23*100</f>
        <v>30</v>
      </c>
      <c r="E23" s="115" t="e">
        <f>'Anbieter 1'!$E$22</f>
        <v>#DIV/0!</v>
      </c>
      <c r="F23" s="50" t="e">
        <f>'Anbieter 1'!$H$22</f>
        <v>#DIV/0!</v>
      </c>
      <c r="G23" s="115" t="e">
        <f>'Anbieter 2'!$E$22</f>
        <v>#DIV/0!</v>
      </c>
      <c r="H23" s="50" t="e">
        <f>'Anbieter 2'!$H$22</f>
        <v>#DIV/0!</v>
      </c>
      <c r="I23" s="115" t="e">
        <f>'Anbieter 3'!$E$22</f>
        <v>#DIV/0!</v>
      </c>
      <c r="J23" s="50" t="e">
        <f>'Anbieter 3'!$H$22</f>
        <v>#DIV/0!</v>
      </c>
      <c r="K23" s="115" t="e">
        <f>'Anbieter 4'!$E$22</f>
        <v>#DIV/0!</v>
      </c>
      <c r="L23" s="50" t="e">
        <f>'Anbieter 4'!$H$22</f>
        <v>#DIV/0!</v>
      </c>
      <c r="M23" s="115" t="e">
        <f>'Anbieter 5'!$E$22</f>
        <v>#DIV/0!</v>
      </c>
      <c r="N23" s="50" t="e">
        <f>'Anbieter 5'!$H$22</f>
        <v>#DIV/0!</v>
      </c>
      <c r="O23" s="115" t="e">
        <f>'Anbieter 6'!$E$22</f>
        <v>#DIV/0!</v>
      </c>
      <c r="P23" s="50" t="e">
        <f>'Anbieter 6'!$H$22</f>
        <v>#DIV/0!</v>
      </c>
      <c r="Q23" s="115" t="e">
        <f>'Anbieter 7'!$E$22</f>
        <v>#DIV/0!</v>
      </c>
      <c r="R23" s="50" t="e">
        <f>'Anbieter 7'!$H$22</f>
        <v>#DIV/0!</v>
      </c>
      <c r="S23" s="115" t="e">
        <f>'Anbieter 8'!$E$22</f>
        <v>#DIV/0!</v>
      </c>
      <c r="T23" s="50" t="e">
        <f>'Anbieter 8'!$H$22</f>
        <v>#DIV/0!</v>
      </c>
      <c r="U23" s="115" t="e">
        <f>'Anbieter 9'!$E$22</f>
        <v>#DIV/0!</v>
      </c>
      <c r="V23" s="50" t="e">
        <f>'Anbieter 9'!$H$22</f>
        <v>#DIV/0!</v>
      </c>
      <c r="W23" s="115" t="e">
        <f>'Anbieter 10'!$E$22</f>
        <v>#DIV/0!</v>
      </c>
      <c r="X23" s="129" t="e">
        <f>'Anbieter 10'!$H$22</f>
        <v>#DIV/0!</v>
      </c>
    </row>
    <row r="24" spans="1:24" s="113" customFormat="1" ht="25.5" customHeight="1">
      <c r="A24" s="145" t="s">
        <v>62</v>
      </c>
      <c r="B24" s="146" t="s">
        <v>63</v>
      </c>
      <c r="C24" s="89">
        <v>0.15</v>
      </c>
      <c r="D24" s="57">
        <f t="shared" si="0"/>
        <v>15</v>
      </c>
      <c r="E24" s="115">
        <f>'Anbieter 1'!$E$23</f>
        <v>0</v>
      </c>
      <c r="F24" s="50">
        <f>'Anbieter 1'!$H$23</f>
        <v>0</v>
      </c>
      <c r="G24" s="115">
        <f>'Anbieter 2'!$E$23</f>
        <v>0</v>
      </c>
      <c r="H24" s="50">
        <f>'Anbieter 2'!$H$23</f>
        <v>0</v>
      </c>
      <c r="I24" s="115">
        <f>'Anbieter 3'!$E$23</f>
        <v>0</v>
      </c>
      <c r="J24" s="50">
        <f>'Anbieter 3'!$H$23</f>
        <v>0</v>
      </c>
      <c r="K24" s="115">
        <f>'Anbieter 4'!$E$23</f>
        <v>0</v>
      </c>
      <c r="L24" s="50">
        <f>'Anbieter 4'!$H$23</f>
        <v>0</v>
      </c>
      <c r="M24" s="115">
        <f>'Anbieter 5'!$E$23</f>
        <v>0</v>
      </c>
      <c r="N24" s="50">
        <f>'Anbieter 5'!$H$23</f>
        <v>0</v>
      </c>
      <c r="O24" s="115">
        <f>'Anbieter 6'!$E$23</f>
        <v>0</v>
      </c>
      <c r="P24" s="50">
        <f>'Anbieter 6'!$H$23</f>
        <v>0</v>
      </c>
      <c r="Q24" s="115">
        <f>'Anbieter 7'!$E$23</f>
        <v>0</v>
      </c>
      <c r="R24" s="50">
        <f>'Anbieter 7'!$H$23</f>
        <v>0</v>
      </c>
      <c r="S24" s="115">
        <f>'Anbieter 8'!$E$23</f>
        <v>0</v>
      </c>
      <c r="T24" s="50">
        <f>'Anbieter 8'!$H$23</f>
        <v>0</v>
      </c>
      <c r="U24" s="115">
        <f>'Anbieter 9'!$E$23</f>
        <v>0</v>
      </c>
      <c r="V24" s="50">
        <f>'Anbieter 9'!$H$23</f>
        <v>0</v>
      </c>
      <c r="W24" s="115">
        <f>'Anbieter 10'!$E$23</f>
        <v>0</v>
      </c>
      <c r="X24" s="129">
        <f>'Anbieter 10'!$H$23</f>
        <v>0</v>
      </c>
    </row>
    <row r="25" spans="1:24" s="14" customFormat="1" ht="33" customHeight="1" thickBot="1">
      <c r="A25" s="204" t="s">
        <v>60</v>
      </c>
      <c r="B25" s="205"/>
      <c r="C25" s="75"/>
      <c r="D25" s="76">
        <f>D17+D20+D22</f>
        <v>102</v>
      </c>
      <c r="E25" s="183" t="e">
        <f>E17+E20+E22</f>
        <v>#DIV/0!</v>
      </c>
      <c r="F25" s="188"/>
      <c r="G25" s="183" t="e">
        <f>G17+G20+G22</f>
        <v>#DIV/0!</v>
      </c>
      <c r="H25" s="188"/>
      <c r="I25" s="183" t="e">
        <f>I17+I20+I22</f>
        <v>#DIV/0!</v>
      </c>
      <c r="J25" s="188"/>
      <c r="K25" s="183" t="e">
        <f>K17+K20+K22</f>
        <v>#DIV/0!</v>
      </c>
      <c r="L25" s="188"/>
      <c r="M25" s="183" t="e">
        <f>M17+M20+M22</f>
        <v>#DIV/0!</v>
      </c>
      <c r="N25" s="188"/>
      <c r="O25" s="183" t="e">
        <f>O17+O20+O22</f>
        <v>#DIV/0!</v>
      </c>
      <c r="P25" s="188"/>
      <c r="Q25" s="183" t="e">
        <f>Q17+Q20+Q22</f>
        <v>#DIV/0!</v>
      </c>
      <c r="R25" s="188"/>
      <c r="S25" s="183" t="e">
        <f>S17+S20+S22</f>
        <v>#DIV/0!</v>
      </c>
      <c r="T25" s="188"/>
      <c r="U25" s="183" t="e">
        <f>U17+U20+U22</f>
        <v>#DIV/0!</v>
      </c>
      <c r="V25" s="188"/>
      <c r="W25" s="183" t="e">
        <f>W17+W20+W22</f>
        <v>#DIV/0!</v>
      </c>
      <c r="X25" s="184"/>
    </row>
    <row r="26" spans="1:24" s="80" customFormat="1" ht="12" customHeight="1" thickBot="1">
      <c r="A26" s="47"/>
      <c r="B26" s="48"/>
      <c r="C26" s="40"/>
      <c r="D26" s="40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s="80" customFormat="1" ht="19.5" customHeight="1" thickBot="1">
      <c r="A27" s="175" t="s">
        <v>31</v>
      </c>
      <c r="B27" s="176"/>
      <c r="C27" s="177"/>
      <c r="D27" s="178"/>
      <c r="E27" s="181" t="e">
        <f>RANK(E25, $E$25:$W$25, 0)</f>
        <v>#DIV/0!</v>
      </c>
      <c r="F27" s="181"/>
      <c r="G27" s="181" t="e">
        <f>RANK(G25, $E$25:$W$25, 0)</f>
        <v>#DIV/0!</v>
      </c>
      <c r="H27" s="181"/>
      <c r="I27" s="181" t="e">
        <f>RANK(I25, $E$25:$W$25, 0)</f>
        <v>#DIV/0!</v>
      </c>
      <c r="J27" s="181"/>
      <c r="K27" s="181" t="e">
        <f>RANK(K25, $E$25:$W$25, 0)</f>
        <v>#DIV/0!</v>
      </c>
      <c r="L27" s="181"/>
      <c r="M27" s="181" t="e">
        <f>RANK(M25, $E$25:$W$25, 0)</f>
        <v>#DIV/0!</v>
      </c>
      <c r="N27" s="181"/>
      <c r="O27" s="181" t="e">
        <f>RANK(O25, $E$25:$W$25, 0)</f>
        <v>#DIV/0!</v>
      </c>
      <c r="P27" s="181"/>
      <c r="Q27" s="181" t="e">
        <f>RANK(Q25, $E$25:$W$25, 0)</f>
        <v>#DIV/0!</v>
      </c>
      <c r="R27" s="181"/>
      <c r="S27" s="181" t="e">
        <f>RANK(S25, $E$25:$W$25, 0)</f>
        <v>#DIV/0!</v>
      </c>
      <c r="T27" s="181"/>
      <c r="U27" s="181" t="e">
        <f>RANK(U25, $E$25:$W$25, 0)</f>
        <v>#DIV/0!</v>
      </c>
      <c r="V27" s="181"/>
      <c r="W27" s="181" t="e">
        <f>RANK(W25, $E$25:$W$25, 0)</f>
        <v>#DIV/0!</v>
      </c>
      <c r="X27" s="222"/>
    </row>
    <row r="28" spans="1:24" s="80" customFormat="1" ht="12" customHeight="1" thickBot="1">
      <c r="A28" s="47"/>
      <c r="B28" s="48"/>
      <c r="C28" s="40"/>
      <c r="D28" s="40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s="80" customFormat="1" ht="19.5" customHeight="1" thickBot="1">
      <c r="A29" s="200" t="s">
        <v>4</v>
      </c>
      <c r="B29" s="201"/>
      <c r="C29" s="206"/>
      <c r="D29" s="207"/>
      <c r="E29" s="185" t="e">
        <f>E25/(MAX($E$25:$X$25))</f>
        <v>#DIV/0!</v>
      </c>
      <c r="F29" s="187"/>
      <c r="G29" s="185" t="e">
        <f>G25/(MAX($E$25:$X$25))</f>
        <v>#DIV/0!</v>
      </c>
      <c r="H29" s="187"/>
      <c r="I29" s="185" t="e">
        <f>I25/(MAX($E$25:$X$25))</f>
        <v>#DIV/0!</v>
      </c>
      <c r="J29" s="187"/>
      <c r="K29" s="185" t="e">
        <f>K25/(MAX($E$25:$X$25))</f>
        <v>#DIV/0!</v>
      </c>
      <c r="L29" s="187"/>
      <c r="M29" s="185" t="e">
        <f>M25/(MAX($E$25:$X$25))</f>
        <v>#DIV/0!</v>
      </c>
      <c r="N29" s="187"/>
      <c r="O29" s="185" t="e">
        <f>O25/(MAX($E$25:$X$25))</f>
        <v>#DIV/0!</v>
      </c>
      <c r="P29" s="187"/>
      <c r="Q29" s="185" t="e">
        <f>Q25/(MAX($E$25:$X$25))</f>
        <v>#DIV/0!</v>
      </c>
      <c r="R29" s="187"/>
      <c r="S29" s="185" t="e">
        <f>S25/(MAX($E$25:$X$25))</f>
        <v>#DIV/0!</v>
      </c>
      <c r="T29" s="187"/>
      <c r="U29" s="185" t="e">
        <f>U25/(MAX($E$25:$X$25))</f>
        <v>#DIV/0!</v>
      </c>
      <c r="V29" s="187"/>
      <c r="W29" s="185" t="e">
        <f>W25/(MAX($E$25:$X$25))</f>
        <v>#DIV/0!</v>
      </c>
      <c r="X29" s="186"/>
    </row>
    <row r="30" spans="1:24" s="80" customFormat="1" ht="12" customHeight="1" thickBot="1">
      <c r="A30" s="48"/>
      <c r="B30" s="48"/>
      <c r="C30" s="40"/>
      <c r="D30" s="40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s="80" customFormat="1" ht="19.5" customHeight="1" thickBot="1">
      <c r="A31" s="200" t="s">
        <v>5</v>
      </c>
      <c r="B31" s="201"/>
      <c r="C31" s="202"/>
      <c r="D31" s="203"/>
      <c r="E31" s="185" t="e">
        <f>E25/$D$25</f>
        <v>#DIV/0!</v>
      </c>
      <c r="F31" s="187"/>
      <c r="G31" s="185" t="e">
        <f>G25/$D$25</f>
        <v>#DIV/0!</v>
      </c>
      <c r="H31" s="187"/>
      <c r="I31" s="185" t="e">
        <f>I25/$D$25</f>
        <v>#DIV/0!</v>
      </c>
      <c r="J31" s="187"/>
      <c r="K31" s="185" t="e">
        <f>K25/$D$25</f>
        <v>#DIV/0!</v>
      </c>
      <c r="L31" s="187"/>
      <c r="M31" s="185" t="e">
        <f>M25/$D$25</f>
        <v>#DIV/0!</v>
      </c>
      <c r="N31" s="187"/>
      <c r="O31" s="185" t="e">
        <f>O25/$D$25</f>
        <v>#DIV/0!</v>
      </c>
      <c r="P31" s="187"/>
      <c r="Q31" s="185" t="e">
        <f>Q25/$D$25</f>
        <v>#DIV/0!</v>
      </c>
      <c r="R31" s="187"/>
      <c r="S31" s="185" t="e">
        <f>S25/$D$25</f>
        <v>#DIV/0!</v>
      </c>
      <c r="T31" s="187"/>
      <c r="U31" s="185" t="e">
        <f>U25/$D$25</f>
        <v>#DIV/0!</v>
      </c>
      <c r="V31" s="187"/>
      <c r="W31" s="185" t="e">
        <f>W25/$D$25</f>
        <v>#DIV/0!</v>
      </c>
      <c r="X31" s="186"/>
    </row>
    <row r="32" spans="1:24" s="80" customFormat="1" ht="12.6" customHeight="1">
      <c r="A32" s="5"/>
      <c r="B32" s="5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0" customFormat="1" ht="12.6" customHeight="1">
      <c r="A33" s="5"/>
      <c r="B33" s="5"/>
      <c r="C33" s="9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0" customFormat="1" ht="12.6" customHeight="1">
      <c r="A34" s="5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0" customFormat="1" ht="12.6" customHeight="1">
      <c r="A35" s="5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0" customFormat="1" ht="12.6" customHeight="1">
      <c r="A36" s="5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0" customFormat="1" ht="12.6" customHeight="1">
      <c r="A37" s="5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0" customFormat="1" ht="12.6" customHeight="1">
      <c r="A38" s="5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0" customFormat="1" ht="12.6" customHeight="1">
      <c r="A39" s="5"/>
      <c r="B39" s="5"/>
      <c r="C39" s="9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0" customFormat="1" ht="12.6" customHeight="1">
      <c r="A40" s="5"/>
      <c r="B40" s="5"/>
      <c r="C40" s="9"/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0" customFormat="1" ht="12.6" customHeight="1">
      <c r="A41" s="5"/>
      <c r="B41" s="5"/>
      <c r="C41" s="9"/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0" customFormat="1" ht="12.6" customHeight="1">
      <c r="A42" s="5"/>
      <c r="B42" s="5"/>
      <c r="C42" s="9"/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0" customFormat="1" ht="12.6" customHeight="1">
      <c r="A43" s="5"/>
      <c r="B43" s="5"/>
      <c r="C43" s="9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0" customFormat="1" ht="12.6" customHeight="1">
      <c r="A44" s="5"/>
      <c r="B44" s="5"/>
      <c r="C44" s="9"/>
      <c r="D44" s="9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0" customFormat="1" ht="12.6" customHeight="1">
      <c r="A45" s="5"/>
      <c r="B45" s="5"/>
      <c r="C45" s="9"/>
      <c r="D45" s="9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0" customFormat="1" ht="12.6" customHeight="1">
      <c r="A46" s="5"/>
      <c r="B46" s="5"/>
      <c r="C46" s="9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0" customFormat="1" ht="12.6" customHeight="1">
      <c r="A47" s="5"/>
      <c r="B47" s="5"/>
      <c r="C47" s="9"/>
      <c r="D47" s="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0" customFormat="1" ht="12.6" customHeight="1">
      <c r="A48" s="5"/>
      <c r="B48" s="5"/>
      <c r="C48" s="9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0" customFormat="1" ht="12.6" customHeight="1">
      <c r="A49" s="5"/>
      <c r="B49" s="5"/>
      <c r="C49" s="9"/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0" customFormat="1" ht="12.6" customHeight="1">
      <c r="A50" s="5"/>
      <c r="B50" s="5"/>
      <c r="C50" s="9"/>
      <c r="D50" s="9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0" customFormat="1" ht="12.6" customHeight="1">
      <c r="A51" s="5"/>
      <c r="B51" s="5"/>
      <c r="C51" s="9"/>
      <c r="D51" s="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0" customFormat="1" ht="12.6" customHeight="1">
      <c r="A52" s="5"/>
      <c r="B52" s="5"/>
      <c r="C52" s="9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0" customFormat="1" ht="12.6" customHeight="1">
      <c r="A53" s="5"/>
      <c r="B53" s="13"/>
      <c r="C53" s="9"/>
      <c r="D53" s="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0" customFormat="1" ht="12.6" customHeight="1">
      <c r="A54" s="5"/>
      <c r="B54" s="13"/>
      <c r="C54" s="9"/>
      <c r="D54" s="9"/>
      <c r="E54" s="9"/>
      <c r="F54" s="12"/>
      <c r="G54" s="9"/>
      <c r="H54" s="12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s="14" customFormat="1" ht="12.6" customHeight="1">
      <c r="A55" s="6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6" customHeight="1">
      <c r="A56" s="15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2.6" customHeight="1">
      <c r="A57" s="15"/>
      <c r="D57" s="19"/>
      <c r="E57" s="199"/>
      <c r="F57" s="199"/>
      <c r="G57" s="199"/>
      <c r="H57" s="199"/>
      <c r="I57" s="199"/>
      <c r="J57" s="199"/>
      <c r="K57" s="19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2.6" customHeight="1">
      <c r="A58" s="15"/>
      <c r="D58" s="16"/>
      <c r="E58" s="30"/>
      <c r="F58" s="30"/>
      <c r="G58" s="30"/>
      <c r="H58" s="30"/>
      <c r="I58" s="30"/>
      <c r="J58" s="30"/>
      <c r="K58" s="30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24.95" customHeight="1">
      <c r="A59" s="15"/>
      <c r="D59" s="16"/>
      <c r="E59" s="29"/>
      <c r="F59" s="29"/>
      <c r="G59" s="29"/>
      <c r="H59" s="29"/>
      <c r="I59" s="29"/>
      <c r="J59" s="29"/>
      <c r="K59" s="29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ht="12.6" customHeight="1">
      <c r="A60" s="15"/>
      <c r="D60" s="16"/>
      <c r="E60" s="30"/>
      <c r="F60" s="30"/>
      <c r="G60" s="30"/>
      <c r="H60" s="30"/>
      <c r="I60" s="30"/>
      <c r="J60" s="30"/>
      <c r="K60" s="30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ht="24.95" customHeight="1">
      <c r="A61" s="15"/>
      <c r="D61" s="16"/>
      <c r="E61" s="29"/>
      <c r="F61" s="29"/>
      <c r="G61" s="29"/>
      <c r="H61" s="29"/>
      <c r="I61" s="29"/>
      <c r="J61" s="29"/>
      <c r="K61" s="29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2.6" customHeight="1">
      <c r="A62" s="15"/>
      <c r="B62" s="35"/>
      <c r="C62" s="16"/>
      <c r="D62" s="16"/>
      <c r="E62" s="30"/>
      <c r="F62" s="30"/>
      <c r="G62" s="30"/>
      <c r="H62" s="30"/>
      <c r="I62" s="30"/>
      <c r="J62" s="30"/>
      <c r="K62" s="30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ht="12.6" customHeight="1">
      <c r="A63" s="15"/>
      <c r="B63" s="35"/>
      <c r="C63" s="16"/>
      <c r="D63" s="16"/>
      <c r="E63" s="29"/>
      <c r="F63" s="29"/>
      <c r="G63" s="29"/>
      <c r="H63" s="29"/>
      <c r="I63" s="29"/>
      <c r="J63" s="29"/>
      <c r="K63" s="29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ht="12.6" customHeight="1">
      <c r="A64" s="15"/>
      <c r="B64" s="35"/>
      <c r="C64" s="16"/>
      <c r="D64" s="16"/>
      <c r="E64" s="29"/>
      <c r="F64" s="29"/>
      <c r="G64" s="29"/>
      <c r="H64" s="29"/>
      <c r="I64" s="29"/>
      <c r="J64" s="29"/>
      <c r="K64" s="2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ht="12.6" customHeight="1">
      <c r="A65" s="15"/>
      <c r="B65" s="35"/>
      <c r="C65" s="16"/>
      <c r="D65" s="16"/>
      <c r="E65" s="29"/>
      <c r="F65" s="29"/>
      <c r="G65" s="29"/>
      <c r="H65" s="29"/>
      <c r="I65" s="29"/>
      <c r="J65" s="29"/>
      <c r="K65" s="29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ht="12.6" customHeight="1">
      <c r="A66" s="15"/>
      <c r="B66" s="35"/>
      <c r="C66" s="16"/>
      <c r="D66" s="16"/>
      <c r="E66" s="29"/>
      <c r="F66" s="29"/>
      <c r="G66" s="29"/>
      <c r="H66" s="29"/>
      <c r="I66" s="29"/>
      <c r="J66" s="29"/>
      <c r="K66" s="2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2.6" customHeight="1">
      <c r="A67" s="15"/>
      <c r="B67" s="35"/>
      <c r="C67" s="16"/>
      <c r="D67" s="16"/>
      <c r="E67" s="29"/>
      <c r="F67" s="29"/>
      <c r="G67" s="29"/>
      <c r="H67" s="29"/>
      <c r="I67" s="29"/>
      <c r="J67" s="29"/>
      <c r="K67" s="29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2.6" customHeight="1">
      <c r="A68" s="15"/>
      <c r="B68" s="35"/>
      <c r="C68" s="16"/>
      <c r="D68" s="16"/>
      <c r="E68" s="30"/>
      <c r="F68" s="30"/>
      <c r="G68" s="30"/>
      <c r="H68" s="30"/>
      <c r="I68" s="30"/>
      <c r="J68" s="30"/>
      <c r="K68" s="30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ht="12.6" customHeight="1">
      <c r="A69" s="15"/>
      <c r="B69" s="35"/>
      <c r="C69" s="16"/>
      <c r="D69" s="16"/>
      <c r="E69" s="30"/>
      <c r="F69" s="30"/>
      <c r="G69" s="30"/>
      <c r="H69" s="30"/>
      <c r="I69" s="30"/>
      <c r="J69" s="30"/>
      <c r="K69" s="30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1" spans="1:24">
      <c r="B71" s="17"/>
      <c r="C71" s="17"/>
      <c r="D71" s="23"/>
      <c r="E71" s="23"/>
      <c r="G71" s="23"/>
      <c r="M71" s="196"/>
      <c r="N71" s="196"/>
      <c r="O71" s="196"/>
      <c r="P71" s="196"/>
      <c r="Q71" s="51"/>
      <c r="R71" s="51"/>
      <c r="S71" s="51"/>
      <c r="T71" s="51"/>
      <c r="U71" s="51"/>
      <c r="V71" s="51"/>
      <c r="W71" s="51"/>
      <c r="X71" s="51"/>
    </row>
    <row r="72" spans="1:24">
      <c r="B72" s="22"/>
      <c r="C72" s="23"/>
      <c r="D72" s="25"/>
      <c r="E72" s="25"/>
      <c r="G72" s="25"/>
    </row>
    <row r="73" spans="1:24">
      <c r="B73" s="24"/>
      <c r="C73" s="25"/>
    </row>
    <row r="76" spans="1:24">
      <c r="B76" s="18"/>
      <c r="C76" s="19"/>
    </row>
    <row r="77" spans="1:24">
      <c r="B77" s="15"/>
      <c r="C77" s="16"/>
    </row>
    <row r="78" spans="1:24" ht="24" customHeight="1">
      <c r="B78" s="197"/>
      <c r="C78" s="198"/>
    </row>
    <row r="79" spans="1:24">
      <c r="B79" s="28"/>
      <c r="C79" s="16"/>
    </row>
    <row r="80" spans="1:24" ht="25.5" customHeight="1">
      <c r="B80" s="197"/>
      <c r="C80" s="198"/>
    </row>
    <row r="89" spans="1:24" ht="54.95" customHeight="1">
      <c r="A89" s="17"/>
      <c r="B89" s="194"/>
      <c r="C89" s="195"/>
      <c r="D89" s="195"/>
      <c r="E89" s="195"/>
      <c r="F89" s="195"/>
      <c r="G89" s="81"/>
      <c r="H89" s="81"/>
      <c r="J89" s="194"/>
      <c r="K89" s="194"/>
      <c r="L89" s="194"/>
      <c r="M89" s="194"/>
      <c r="N89" s="194"/>
      <c r="O89" s="194"/>
      <c r="P89" s="20"/>
      <c r="Q89" s="20"/>
      <c r="R89" s="20"/>
      <c r="S89" s="20"/>
      <c r="T89" s="20"/>
      <c r="U89" s="20"/>
      <c r="V89" s="20"/>
      <c r="W89" s="20"/>
      <c r="X89" s="20"/>
    </row>
  </sheetData>
  <sheetProtection selectLockedCells="1"/>
  <customSheetViews>
    <customSheetView guid="{BE99CB59-0E26-44B7-A342-AD9B2E9855E6}" scale="85" fitToPage="1">
      <selection activeCell="B20" sqref="B20"/>
      <pageMargins left="0.76" right="0.71" top="0.8" bottom="0.59055118110236227" header="0.39370078740157483" footer="0.39370078740157483"/>
      <pageSetup paperSize="8" scale="48" orientation="portrait" r:id="rId1"/>
      <headerFooter alignWithMargins="0">
        <oddHeader>&amp;L&amp;G
Amt für Verkehr und Tiefbau</oddHeader>
        <oddFooter>&amp;L&amp;"Arial,Standard"&amp;6&amp;A</oddFooter>
      </headerFooter>
    </customSheetView>
  </customSheetViews>
  <mergeCells count="154">
    <mergeCell ref="M31:N31"/>
    <mergeCell ref="U31:V31"/>
    <mergeCell ref="S13:T13"/>
    <mergeCell ref="U13:V13"/>
    <mergeCell ref="W13:X13"/>
    <mergeCell ref="E14:F14"/>
    <mergeCell ref="E13:F13"/>
    <mergeCell ref="G13:H13"/>
    <mergeCell ref="I13:J13"/>
    <mergeCell ref="K13:L13"/>
    <mergeCell ref="M13:N13"/>
    <mergeCell ref="O13:P13"/>
    <mergeCell ref="Q13:R13"/>
    <mergeCell ref="E22:F22"/>
    <mergeCell ref="G25:H25"/>
    <mergeCell ref="E31:F31"/>
    <mergeCell ref="Q27:R27"/>
    <mergeCell ref="Q29:R29"/>
    <mergeCell ref="O29:P29"/>
    <mergeCell ref="K31:L31"/>
    <mergeCell ref="W27:X27"/>
    <mergeCell ref="K17:L17"/>
    <mergeCell ref="S31:T31"/>
    <mergeCell ref="S25:T25"/>
    <mergeCell ref="A29:D29"/>
    <mergeCell ref="E20:F20"/>
    <mergeCell ref="I20:J20"/>
    <mergeCell ref="E17:F17"/>
    <mergeCell ref="I15:J15"/>
    <mergeCell ref="G31:H31"/>
    <mergeCell ref="E7:F7"/>
    <mergeCell ref="G7:H7"/>
    <mergeCell ref="G8:H8"/>
    <mergeCell ref="G15:H15"/>
    <mergeCell ref="I14:J14"/>
    <mergeCell ref="I8:J8"/>
    <mergeCell ref="A10:D10"/>
    <mergeCell ref="E10:F10"/>
    <mergeCell ref="G10:H10"/>
    <mergeCell ref="I10:J10"/>
    <mergeCell ref="A7:D7"/>
    <mergeCell ref="A8:D8"/>
    <mergeCell ref="B13:D13"/>
    <mergeCell ref="B14:D14"/>
    <mergeCell ref="J89:O89"/>
    <mergeCell ref="B89:F89"/>
    <mergeCell ref="O22:P22"/>
    <mergeCell ref="M22:N22"/>
    <mergeCell ref="M71:P71"/>
    <mergeCell ref="O31:P31"/>
    <mergeCell ref="K29:L29"/>
    <mergeCell ref="K27:L27"/>
    <mergeCell ref="M27:N27"/>
    <mergeCell ref="O27:P27"/>
    <mergeCell ref="I25:J25"/>
    <mergeCell ref="B78:C78"/>
    <mergeCell ref="K25:L25"/>
    <mergeCell ref="K22:L22"/>
    <mergeCell ref="I22:J22"/>
    <mergeCell ref="G22:H22"/>
    <mergeCell ref="B80:C80"/>
    <mergeCell ref="E57:K57"/>
    <mergeCell ref="E29:F29"/>
    <mergeCell ref="A31:D31"/>
    <mergeCell ref="A25:B25"/>
    <mergeCell ref="E25:F25"/>
    <mergeCell ref="I31:J31"/>
    <mergeCell ref="I29:J29"/>
    <mergeCell ref="W7:X7"/>
    <mergeCell ref="W8:X8"/>
    <mergeCell ref="W14:X14"/>
    <mergeCell ref="W15:X15"/>
    <mergeCell ref="W17:X17"/>
    <mergeCell ref="U7:V7"/>
    <mergeCell ref="U8:V8"/>
    <mergeCell ref="U14:V14"/>
    <mergeCell ref="U15:V15"/>
    <mergeCell ref="U10:V10"/>
    <mergeCell ref="W10:X10"/>
    <mergeCell ref="U27:V27"/>
    <mergeCell ref="U25:V25"/>
    <mergeCell ref="S20:T20"/>
    <mergeCell ref="S22:T22"/>
    <mergeCell ref="W31:X31"/>
    <mergeCell ref="Q31:R31"/>
    <mergeCell ref="U17:V17"/>
    <mergeCell ref="Q25:R25"/>
    <mergeCell ref="U20:V20"/>
    <mergeCell ref="Q22:R22"/>
    <mergeCell ref="Q17:R17"/>
    <mergeCell ref="S29:T29"/>
    <mergeCell ref="Q20:R20"/>
    <mergeCell ref="K20:L20"/>
    <mergeCell ref="M15:N15"/>
    <mergeCell ref="A27:D27"/>
    <mergeCell ref="U22:V22"/>
    <mergeCell ref="S27:T27"/>
    <mergeCell ref="W20:X20"/>
    <mergeCell ref="W22:X22"/>
    <mergeCell ref="W25:X25"/>
    <mergeCell ref="W29:X29"/>
    <mergeCell ref="U29:V29"/>
    <mergeCell ref="S15:T15"/>
    <mergeCell ref="Q15:R15"/>
    <mergeCell ref="M20:N20"/>
    <mergeCell ref="O20:P20"/>
    <mergeCell ref="G29:H29"/>
    <mergeCell ref="M29:N29"/>
    <mergeCell ref="O25:P25"/>
    <mergeCell ref="E27:F27"/>
    <mergeCell ref="G27:H27"/>
    <mergeCell ref="I27:J27"/>
    <mergeCell ref="M25:N25"/>
    <mergeCell ref="G20:H20"/>
    <mergeCell ref="E15:F15"/>
    <mergeCell ref="G17:H17"/>
    <mergeCell ref="O8:P8"/>
    <mergeCell ref="O7:P7"/>
    <mergeCell ref="O17:P17"/>
    <mergeCell ref="O14:P14"/>
    <mergeCell ref="O15:P15"/>
    <mergeCell ref="Q8:R8"/>
    <mergeCell ref="S17:T17"/>
    <mergeCell ref="Q14:R14"/>
    <mergeCell ref="S7:T7"/>
    <mergeCell ref="S8:T8"/>
    <mergeCell ref="S14:T14"/>
    <mergeCell ref="Q7:R7"/>
    <mergeCell ref="O10:P10"/>
    <mergeCell ref="Q10:R10"/>
    <mergeCell ref="S10:T10"/>
    <mergeCell ref="M17:N17"/>
    <mergeCell ref="I17:J17"/>
    <mergeCell ref="K14:L14"/>
    <mergeCell ref="M8:N8"/>
    <mergeCell ref="I7:J7"/>
    <mergeCell ref="G14:H14"/>
    <mergeCell ref="E8:F8"/>
    <mergeCell ref="M14:N14"/>
    <mergeCell ref="M7:N7"/>
    <mergeCell ref="K15:L15"/>
    <mergeCell ref="K7:L7"/>
    <mergeCell ref="K8:L8"/>
    <mergeCell ref="K10:L10"/>
    <mergeCell ref="M10:N10"/>
    <mergeCell ref="A1:B1"/>
    <mergeCell ref="A2:B2"/>
    <mergeCell ref="A3:B3"/>
    <mergeCell ref="A4:B4"/>
    <mergeCell ref="A5:B5"/>
    <mergeCell ref="C1:H1"/>
    <mergeCell ref="C2:H2"/>
    <mergeCell ref="C3:H3"/>
    <mergeCell ref="C4:H4"/>
  </mergeCells>
  <phoneticPr fontId="0" type="noConversion"/>
  <conditionalFormatting sqref="E15:F15">
    <cfRule type="cellIs" dxfId="265" priority="129" stopIfTrue="1" operator="equal">
      <formula>"erfüllt"</formula>
    </cfRule>
    <cfRule type="cellIs" dxfId="264" priority="130" stopIfTrue="1" operator="equal">
      <formula>"nicht erfüllt"</formula>
    </cfRule>
  </conditionalFormatting>
  <conditionalFormatting sqref="E14:F14">
    <cfRule type="cellIs" dxfId="263" priority="131" stopIfTrue="1" operator="equal">
      <formula>"erfüllt"</formula>
    </cfRule>
    <cfRule type="cellIs" dxfId="262" priority="132" stopIfTrue="1" operator="equal">
      <formula>"nicht erfüllt"</formula>
    </cfRule>
  </conditionalFormatting>
  <conditionalFormatting sqref="G13:H13">
    <cfRule type="cellIs" dxfId="261" priority="49" stopIfTrue="1" operator="equal">
      <formula>"erfüllt"</formula>
    </cfRule>
    <cfRule type="cellIs" dxfId="260" priority="50" stopIfTrue="1" operator="equal">
      <formula>"nicht erfüllt"</formula>
    </cfRule>
  </conditionalFormatting>
  <conditionalFormatting sqref="G15:H15">
    <cfRule type="cellIs" dxfId="259" priority="99" stopIfTrue="1" operator="equal">
      <formula>"erfüllt"</formula>
    </cfRule>
    <cfRule type="cellIs" dxfId="258" priority="100" stopIfTrue="1" operator="equal">
      <formula>"nicht erfüllt"</formula>
    </cfRule>
  </conditionalFormatting>
  <conditionalFormatting sqref="C1:H4">
    <cfRule type="cellIs" dxfId="257" priority="77" stopIfTrue="1" operator="equal">
      <formula>""""""</formula>
    </cfRule>
  </conditionalFormatting>
  <conditionalFormatting sqref="C1:H4">
    <cfRule type="cellIs" dxfId="256" priority="75" stopIfTrue="1" operator="equal">
      <formula>""</formula>
    </cfRule>
    <cfRule type="containsText" dxfId="255" priority="76" stopIfTrue="1" operator="containsText" text="&quot;&quot;">
      <formula>NOT(ISERROR(SEARCH("""""",C1)))</formula>
    </cfRule>
  </conditionalFormatting>
  <conditionalFormatting sqref="C1:H1">
    <cfRule type="cellIs" dxfId="254" priority="74" stopIfTrue="1" operator="equal">
      <formula>""</formula>
    </cfRule>
  </conditionalFormatting>
  <conditionalFormatting sqref="C2:H4">
    <cfRule type="cellIs" dxfId="253" priority="73" stopIfTrue="1" operator="equal">
      <formula>""</formula>
    </cfRule>
  </conditionalFormatting>
  <conditionalFormatting sqref="E13:F13">
    <cfRule type="cellIs" dxfId="252" priority="61" stopIfTrue="1" operator="equal">
      <formula>"erfüllt"</formula>
    </cfRule>
    <cfRule type="cellIs" dxfId="251" priority="62" stopIfTrue="1" operator="equal">
      <formula>"nicht erfüllt"</formula>
    </cfRule>
  </conditionalFormatting>
  <conditionalFormatting sqref="U13:V13">
    <cfRule type="cellIs" dxfId="250" priority="7" stopIfTrue="1" operator="equal">
      <formula>"erfüllt"</formula>
    </cfRule>
    <cfRule type="cellIs" dxfId="249" priority="8" stopIfTrue="1" operator="equal">
      <formula>"nicht erfüllt"</formula>
    </cfRule>
  </conditionalFormatting>
  <conditionalFormatting sqref="K14:L14">
    <cfRule type="cellIs" dxfId="248" priority="39" stopIfTrue="1" operator="equal">
      <formula>"erfüllt"</formula>
    </cfRule>
    <cfRule type="cellIs" dxfId="247" priority="40" stopIfTrue="1" operator="equal">
      <formula>"nicht erfüllt"</formula>
    </cfRule>
  </conditionalFormatting>
  <conditionalFormatting sqref="I13:J13">
    <cfRule type="cellIs" dxfId="246" priority="43" stopIfTrue="1" operator="equal">
      <formula>"erfüllt"</formula>
    </cfRule>
    <cfRule type="cellIs" dxfId="245" priority="44" stopIfTrue="1" operator="equal">
      <formula>"nicht erfüllt"</formula>
    </cfRule>
  </conditionalFormatting>
  <conditionalFormatting sqref="G14:H14">
    <cfRule type="cellIs" dxfId="244" priority="51" stopIfTrue="1" operator="equal">
      <formula>"erfüllt"</formula>
    </cfRule>
    <cfRule type="cellIs" dxfId="243" priority="52" stopIfTrue="1" operator="equal">
      <formula>"nicht erfüllt"</formula>
    </cfRule>
  </conditionalFormatting>
  <conditionalFormatting sqref="I15:J15">
    <cfRule type="cellIs" dxfId="242" priority="47" stopIfTrue="1" operator="equal">
      <formula>"erfüllt"</formula>
    </cfRule>
    <cfRule type="cellIs" dxfId="241" priority="48" stopIfTrue="1" operator="equal">
      <formula>"nicht erfüllt"</formula>
    </cfRule>
  </conditionalFormatting>
  <conditionalFormatting sqref="I14:J14">
    <cfRule type="cellIs" dxfId="240" priority="45" stopIfTrue="1" operator="equal">
      <formula>"erfüllt"</formula>
    </cfRule>
    <cfRule type="cellIs" dxfId="239" priority="46" stopIfTrue="1" operator="equal">
      <formula>"nicht erfüllt"</formula>
    </cfRule>
  </conditionalFormatting>
  <conditionalFormatting sqref="K15:L15">
    <cfRule type="cellIs" dxfId="238" priority="41" stopIfTrue="1" operator="equal">
      <formula>"erfüllt"</formula>
    </cfRule>
    <cfRule type="cellIs" dxfId="237" priority="42" stopIfTrue="1" operator="equal">
      <formula>"nicht erfüllt"</formula>
    </cfRule>
  </conditionalFormatting>
  <conditionalFormatting sqref="K13:L13">
    <cfRule type="cellIs" dxfId="236" priority="37" stopIfTrue="1" operator="equal">
      <formula>"erfüllt"</formula>
    </cfRule>
    <cfRule type="cellIs" dxfId="235" priority="38" stopIfTrue="1" operator="equal">
      <formula>"nicht erfüllt"</formula>
    </cfRule>
  </conditionalFormatting>
  <conditionalFormatting sqref="M15:N15">
    <cfRule type="cellIs" dxfId="234" priority="35" stopIfTrue="1" operator="equal">
      <formula>"erfüllt"</formula>
    </cfRule>
    <cfRule type="cellIs" dxfId="233" priority="36" stopIfTrue="1" operator="equal">
      <formula>"nicht erfüllt"</formula>
    </cfRule>
  </conditionalFormatting>
  <conditionalFormatting sqref="M14:N14">
    <cfRule type="cellIs" dxfId="232" priority="33" stopIfTrue="1" operator="equal">
      <formula>"erfüllt"</formula>
    </cfRule>
    <cfRule type="cellIs" dxfId="231" priority="34" stopIfTrue="1" operator="equal">
      <formula>"nicht erfüllt"</formula>
    </cfRule>
  </conditionalFormatting>
  <conditionalFormatting sqref="M13:N13">
    <cfRule type="cellIs" dxfId="230" priority="31" stopIfTrue="1" operator="equal">
      <formula>"erfüllt"</formula>
    </cfRule>
    <cfRule type="cellIs" dxfId="229" priority="32" stopIfTrue="1" operator="equal">
      <formula>"nicht erfüllt"</formula>
    </cfRule>
  </conditionalFormatting>
  <conditionalFormatting sqref="O15:P15">
    <cfRule type="cellIs" dxfId="228" priority="29" stopIfTrue="1" operator="equal">
      <formula>"erfüllt"</formula>
    </cfRule>
    <cfRule type="cellIs" dxfId="227" priority="30" stopIfTrue="1" operator="equal">
      <formula>"nicht erfüllt"</formula>
    </cfRule>
  </conditionalFormatting>
  <conditionalFormatting sqref="O14:P14">
    <cfRule type="cellIs" dxfId="226" priority="27" stopIfTrue="1" operator="equal">
      <formula>"erfüllt"</formula>
    </cfRule>
    <cfRule type="cellIs" dxfId="225" priority="28" stopIfTrue="1" operator="equal">
      <formula>"nicht erfüllt"</formula>
    </cfRule>
  </conditionalFormatting>
  <conditionalFormatting sqref="O13:P13">
    <cfRule type="cellIs" dxfId="224" priority="25" stopIfTrue="1" operator="equal">
      <formula>"erfüllt"</formula>
    </cfRule>
    <cfRule type="cellIs" dxfId="223" priority="26" stopIfTrue="1" operator="equal">
      <formula>"nicht erfüllt"</formula>
    </cfRule>
  </conditionalFormatting>
  <conditionalFormatting sqref="Q15:R15">
    <cfRule type="cellIs" dxfId="222" priority="23" stopIfTrue="1" operator="equal">
      <formula>"erfüllt"</formula>
    </cfRule>
    <cfRule type="cellIs" dxfId="221" priority="24" stopIfTrue="1" operator="equal">
      <formula>"nicht erfüllt"</formula>
    </cfRule>
  </conditionalFormatting>
  <conditionalFormatting sqref="Q14:R14">
    <cfRule type="cellIs" dxfId="220" priority="21" stopIfTrue="1" operator="equal">
      <formula>"erfüllt"</formula>
    </cfRule>
    <cfRule type="cellIs" dxfId="219" priority="22" stopIfTrue="1" operator="equal">
      <formula>"nicht erfüllt"</formula>
    </cfRule>
  </conditionalFormatting>
  <conditionalFormatting sqref="Q13:R13">
    <cfRule type="cellIs" dxfId="218" priority="19" stopIfTrue="1" operator="equal">
      <formula>"erfüllt"</formula>
    </cfRule>
    <cfRule type="cellIs" dxfId="217" priority="20" stopIfTrue="1" operator="equal">
      <formula>"nicht erfüllt"</formula>
    </cfRule>
  </conditionalFormatting>
  <conditionalFormatting sqref="S15:T15">
    <cfRule type="cellIs" dxfId="216" priority="17" stopIfTrue="1" operator="equal">
      <formula>"erfüllt"</formula>
    </cfRule>
    <cfRule type="cellIs" dxfId="215" priority="18" stopIfTrue="1" operator="equal">
      <formula>"nicht erfüllt"</formula>
    </cfRule>
  </conditionalFormatting>
  <conditionalFormatting sqref="S14:T14">
    <cfRule type="cellIs" dxfId="214" priority="15" stopIfTrue="1" operator="equal">
      <formula>"erfüllt"</formula>
    </cfRule>
    <cfRule type="cellIs" dxfId="213" priority="16" stopIfTrue="1" operator="equal">
      <formula>"nicht erfüllt"</formula>
    </cfRule>
  </conditionalFormatting>
  <conditionalFormatting sqref="S13:T13">
    <cfRule type="cellIs" dxfId="212" priority="13" stopIfTrue="1" operator="equal">
      <formula>"erfüllt"</formula>
    </cfRule>
    <cfRule type="cellIs" dxfId="211" priority="14" stopIfTrue="1" operator="equal">
      <formula>"nicht erfüllt"</formula>
    </cfRule>
  </conditionalFormatting>
  <conditionalFormatting sqref="U15:V15">
    <cfRule type="cellIs" dxfId="210" priority="11" stopIfTrue="1" operator="equal">
      <formula>"erfüllt"</formula>
    </cfRule>
    <cfRule type="cellIs" dxfId="209" priority="12" stopIfTrue="1" operator="equal">
      <formula>"nicht erfüllt"</formula>
    </cfRule>
  </conditionalFormatting>
  <conditionalFormatting sqref="U14:V14">
    <cfRule type="cellIs" dxfId="208" priority="9" stopIfTrue="1" operator="equal">
      <formula>"erfüllt"</formula>
    </cfRule>
    <cfRule type="cellIs" dxfId="207" priority="10" stopIfTrue="1" operator="equal">
      <formula>"nicht erfüllt"</formula>
    </cfRule>
  </conditionalFormatting>
  <conditionalFormatting sqref="W15:X15">
    <cfRule type="cellIs" dxfId="206" priority="5" stopIfTrue="1" operator="equal">
      <formula>"erfüllt"</formula>
    </cfRule>
    <cfRule type="cellIs" dxfId="205" priority="6" stopIfTrue="1" operator="equal">
      <formula>"nicht erfüllt"</formula>
    </cfRule>
  </conditionalFormatting>
  <conditionalFormatting sqref="W14:X14">
    <cfRule type="cellIs" dxfId="204" priority="3" stopIfTrue="1" operator="equal">
      <formula>"erfüllt"</formula>
    </cfRule>
    <cfRule type="cellIs" dxfId="203" priority="4" stopIfTrue="1" operator="equal">
      <formula>"nicht erfüllt"</formula>
    </cfRule>
  </conditionalFormatting>
  <conditionalFormatting sqref="W13:X13">
    <cfRule type="cellIs" dxfId="202" priority="1" stopIfTrue="1" operator="equal">
      <formula>"erfüllt"</formula>
    </cfRule>
    <cfRule type="cellIs" dxfId="201" priority="2" stopIfTrue="1" operator="equal">
      <formula>"nicht erfüllt"</formula>
    </cfRule>
  </conditionalFormatting>
  <pageMargins left="0.76" right="0.71" top="0.8" bottom="0.59055118110236227" header="0.39370078740157483" footer="0.39370078740157483"/>
  <pageSetup paperSize="9" scale="42" fitToHeight="0" orientation="landscape" r:id="rId2"/>
  <headerFooter alignWithMargins="0">
    <oddHeader>&amp;L&amp;G
Amt für Verkehr und Tiefbau</oddHeader>
    <oddFooter>&amp;L&amp;"Arial,Standard"&amp;6&amp;A</oddFooter>
  </headerFooter>
  <rowBreaks count="1" manualBreakCount="1">
    <brk id="33" max="23" man="1"/>
  </rowBreak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X35"/>
  <sheetViews>
    <sheetView view="pageBreakPreview" topLeftCell="A13" zoomScale="85" zoomScaleNormal="90" zoomScaleSheetLayoutView="85" workbookViewId="0">
      <selection activeCell="D34" sqref="D34"/>
    </sheetView>
  </sheetViews>
  <sheetFormatPr baseColWidth="10" defaultRowHeight="14.25"/>
  <cols>
    <col min="1" max="1" width="5.7109375" style="20" customWidth="1"/>
    <col min="2" max="2" width="55.7109375" style="20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1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45"/>
      <c r="D9" s="45"/>
      <c r="E9" s="45"/>
      <c r="F9" s="45"/>
      <c r="G9" s="45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45"/>
      <c r="D14" s="45"/>
      <c r="E14" s="45"/>
      <c r="F14" s="45"/>
      <c r="G14" s="45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47" t="e">
        <f t="array" ref="F22">'Gesamt Zuschlag Zusammenfassung'!E10:F10/MIN(IF('Gesamt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5" t="s">
        <v>62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2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2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customSheetViews>
    <customSheetView guid="{BE99CB59-0E26-44B7-A342-AD9B2E9855E6}" scale="90" showPageBreaks="1" fitToPage="1" printArea="1" view="pageBreakPreview">
      <selection activeCell="F26" sqref="F26:G26"/>
      <pageMargins left="0.74" right="0.73" top="0.8" bottom="0.59055118110236227" header="0.39370078740157483" footer="0.39370078740157483"/>
      <pageSetup paperSize="9" scale="45" orientation="portrait" r:id="rId1"/>
      <headerFooter alignWithMargins="0">
        <oddHeader>&amp;L&amp;G&amp;R&amp;G</oddHeader>
        <oddFooter>&amp;L&amp;"Arial,Standard"&amp;6&amp;A</oddFooter>
      </headerFooter>
    </customSheetView>
  </customSheetViews>
  <mergeCells count="56">
    <mergeCell ref="A35:D35"/>
    <mergeCell ref="E28:F28"/>
    <mergeCell ref="G28:H28"/>
    <mergeCell ref="E30:F30"/>
    <mergeCell ref="E26:F27"/>
    <mergeCell ref="A26:D27"/>
    <mergeCell ref="A28:D28"/>
    <mergeCell ref="A31:D31"/>
    <mergeCell ref="A30:C30"/>
    <mergeCell ref="A32:C32"/>
    <mergeCell ref="A33:D33"/>
    <mergeCell ref="A34:C34"/>
    <mergeCell ref="E31:F31"/>
    <mergeCell ref="E32:F32"/>
    <mergeCell ref="E33:F33"/>
    <mergeCell ref="E34:F34"/>
    <mergeCell ref="C1:H1"/>
    <mergeCell ref="C2:H2"/>
    <mergeCell ref="C3:H3"/>
    <mergeCell ref="C4:H4"/>
    <mergeCell ref="A24:B24"/>
    <mergeCell ref="A5:B5"/>
    <mergeCell ref="A1:B1"/>
    <mergeCell ref="A2:B2"/>
    <mergeCell ref="A3:B3"/>
    <mergeCell ref="A4:B4"/>
    <mergeCell ref="E24:G24"/>
    <mergeCell ref="E11:H11"/>
    <mergeCell ref="E12:H12"/>
    <mergeCell ref="F15:G15"/>
    <mergeCell ref="F21:G21"/>
    <mergeCell ref="F17:G17"/>
    <mergeCell ref="E35:F35"/>
    <mergeCell ref="G26:H27"/>
    <mergeCell ref="G30:H30"/>
    <mergeCell ref="G31:H31"/>
    <mergeCell ref="G32:H32"/>
    <mergeCell ref="G33:H33"/>
    <mergeCell ref="G34:H34"/>
    <mergeCell ref="G35:H35"/>
    <mergeCell ref="F16:G16"/>
    <mergeCell ref="F19:G19"/>
    <mergeCell ref="A7:C7"/>
    <mergeCell ref="B12:D12"/>
    <mergeCell ref="E13:G13"/>
    <mergeCell ref="A13:C13"/>
    <mergeCell ref="A8:C8"/>
    <mergeCell ref="E8:H8"/>
    <mergeCell ref="E7:H7"/>
    <mergeCell ref="B11:D11"/>
    <mergeCell ref="A29:D29"/>
    <mergeCell ref="E29:F29"/>
    <mergeCell ref="G29:H29"/>
    <mergeCell ref="F23:G23"/>
    <mergeCell ref="F18:G18"/>
    <mergeCell ref="F20:G20"/>
  </mergeCells>
  <phoneticPr fontId="0" type="noConversion"/>
  <conditionalFormatting sqref="F17">
    <cfRule type="cellIs" dxfId="200" priority="53" stopIfTrue="1" operator="equal">
      <formula>0</formula>
    </cfRule>
    <cfRule type="cellIs" priority="54" stopIfTrue="1" operator="greaterThanOrEqual">
      <formula>0</formula>
    </cfRule>
  </conditionalFormatting>
  <conditionalFormatting sqref="E11:E12">
    <cfRule type="cellIs" dxfId="199" priority="59" stopIfTrue="1" operator="equal">
      <formula>"erfüllt"</formula>
    </cfRule>
    <cfRule type="cellIs" dxfId="198" priority="60" stopIfTrue="1" operator="equal">
      <formula>"nicht erfüllt"</formula>
    </cfRule>
  </conditionalFormatting>
  <conditionalFormatting sqref="F17:G18">
    <cfRule type="cellIs" dxfId="197" priority="39" stopIfTrue="1" operator="equal">
      <formula>""</formula>
    </cfRule>
  </conditionalFormatting>
  <conditionalFormatting sqref="F20">
    <cfRule type="cellIs" dxfId="196" priority="37" stopIfTrue="1" operator="equal">
      <formula>0</formula>
    </cfRule>
    <cfRule type="cellIs" priority="38" stopIfTrue="1" operator="greaterThanOrEqual">
      <formula>0</formula>
    </cfRule>
  </conditionalFormatting>
  <conditionalFormatting sqref="F20:G20">
    <cfRule type="cellIs" dxfId="195" priority="36" stopIfTrue="1" operator="equal">
      <formula>""</formula>
    </cfRule>
  </conditionalFormatting>
  <conditionalFormatting sqref="F23">
    <cfRule type="cellIs" priority="35" stopIfTrue="1" operator="greaterThanOrEqual">
      <formula>0</formula>
    </cfRule>
  </conditionalFormatting>
  <conditionalFormatting sqref="F23">
    <cfRule type="cellIs" dxfId="194" priority="33" stopIfTrue="1" operator="equal">
      <formula>""</formula>
    </cfRule>
  </conditionalFormatting>
  <conditionalFormatting sqref="G28">
    <cfRule type="cellIs" dxfId="193" priority="27" stopIfTrue="1" operator="equal">
      <formula>""</formula>
    </cfRule>
  </conditionalFormatting>
  <conditionalFormatting sqref="D30">
    <cfRule type="cellIs" dxfId="192" priority="23" stopIfTrue="1" operator="equal">
      <formula>""</formula>
    </cfRule>
  </conditionalFormatting>
  <conditionalFormatting sqref="D32">
    <cfRule type="cellIs" dxfId="191" priority="22" stopIfTrue="1" operator="equal">
      <formula>""</formula>
    </cfRule>
  </conditionalFormatting>
  <conditionalFormatting sqref="D34">
    <cfRule type="cellIs" dxfId="190" priority="21" stopIfTrue="1" operator="equal">
      <formula>""</formula>
    </cfRule>
  </conditionalFormatting>
  <conditionalFormatting sqref="E8:G8">
    <cfRule type="cellIs" dxfId="189" priority="7" operator="equal">
      <formula>"Firma, Strasse, PLZ Ort"</formula>
    </cfRule>
  </conditionalFormatting>
  <conditionalFormatting sqref="E17:E18">
    <cfRule type="cellIs" dxfId="188" priority="14" stopIfTrue="1" operator="equal">
      <formula>""</formula>
    </cfRule>
  </conditionalFormatting>
  <conditionalFormatting sqref="E20">
    <cfRule type="cellIs" dxfId="187" priority="13" stopIfTrue="1" operator="equal">
      <formula>""</formula>
    </cfRule>
  </conditionalFormatting>
  <conditionalFormatting sqref="E23">
    <cfRule type="cellIs" dxfId="186" priority="12" stopIfTrue="1" operator="equal">
      <formula>""</formula>
    </cfRule>
  </conditionalFormatting>
  <conditionalFormatting sqref="E28">
    <cfRule type="cellIs" dxfId="185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184" priority="4" stopIfTrue="1" operator="equal">
      <formula>""</formula>
    </cfRule>
  </conditionalFormatting>
  <conditionalFormatting sqref="E22">
    <cfRule type="cellIs" dxfId="183" priority="3" stopIfTrue="1" operator="equal">
      <formula>""</formula>
    </cfRule>
  </conditionalFormatting>
  <conditionalFormatting sqref="G29">
    <cfRule type="cellIs" dxfId="182" priority="2" stopIfTrue="1" operator="equal">
      <formula>""</formula>
    </cfRule>
  </conditionalFormatting>
  <conditionalFormatting sqref="E29">
    <cfRule type="cellIs" dxfId="181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2"/>
  <headerFooter alignWithMargins="0">
    <oddHeader>&amp;L&amp;G
Amt für Verkehr und Tiefbau</oddHeader>
    <oddFooter>&amp;L&amp;"Arial,Standard"&amp;6&amp;A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2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47" t="e">
        <f t="array" ref="F22">'Gesamt Zuschlag Zusammenfassung'!G10/MIN(IF('Gesamt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180" priority="33" stopIfTrue="1" operator="equal">
      <formula>0</formula>
    </cfRule>
    <cfRule type="cellIs" priority="34" stopIfTrue="1" operator="greaterThanOrEqual">
      <formula>0</formula>
    </cfRule>
  </conditionalFormatting>
  <conditionalFormatting sqref="E11:E12">
    <cfRule type="cellIs" dxfId="179" priority="35" stopIfTrue="1" operator="equal">
      <formula>"erfüllt"</formula>
    </cfRule>
    <cfRule type="cellIs" dxfId="178" priority="36" stopIfTrue="1" operator="equal">
      <formula>"nicht erfüllt"</formula>
    </cfRule>
  </conditionalFormatting>
  <conditionalFormatting sqref="F17:G18">
    <cfRule type="cellIs" dxfId="177" priority="32" stopIfTrue="1" operator="equal">
      <formula>""</formula>
    </cfRule>
  </conditionalFormatting>
  <conditionalFormatting sqref="G28">
    <cfRule type="cellIs" dxfId="176" priority="25" stopIfTrue="1" operator="equal">
      <formula>""</formula>
    </cfRule>
  </conditionalFormatting>
  <conditionalFormatting sqref="D30">
    <cfRule type="cellIs" dxfId="175" priority="24" stopIfTrue="1" operator="equal">
      <formula>""</formula>
    </cfRule>
  </conditionalFormatting>
  <conditionalFormatting sqref="D32">
    <cfRule type="cellIs" dxfId="174" priority="23" stopIfTrue="1" operator="equal">
      <formula>""</formula>
    </cfRule>
  </conditionalFormatting>
  <conditionalFormatting sqref="D34">
    <cfRule type="cellIs" dxfId="173" priority="22" stopIfTrue="1" operator="equal">
      <formula>""</formula>
    </cfRule>
  </conditionalFormatting>
  <conditionalFormatting sqref="E8:G8">
    <cfRule type="cellIs" dxfId="172" priority="18" operator="equal">
      <formula>"Firma, Strasse, PLZ Ort"</formula>
    </cfRule>
  </conditionalFormatting>
  <conditionalFormatting sqref="E17:E18">
    <cfRule type="cellIs" dxfId="171" priority="21" stopIfTrue="1" operator="equal">
      <formula>""</formula>
    </cfRule>
  </conditionalFormatting>
  <conditionalFormatting sqref="E28">
    <cfRule type="cellIs" dxfId="170" priority="17" stopIfTrue="1" operator="equal">
      <formula>""</formula>
    </cfRule>
  </conditionalFormatting>
  <conditionalFormatting sqref="E23">
    <cfRule type="cellIs" dxfId="16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168" priority="12" stopIfTrue="1" operator="equal">
      <formula>""</formula>
    </cfRule>
  </conditionalFormatting>
  <conditionalFormatting sqref="F20">
    <cfRule type="cellIs" dxfId="167" priority="9" stopIfTrue="1" operator="equal">
      <formula>0</formula>
    </cfRule>
    <cfRule type="cellIs" priority="10" stopIfTrue="1" operator="greaterThanOrEqual">
      <formula>0</formula>
    </cfRule>
  </conditionalFormatting>
  <conditionalFormatting sqref="F20:G20">
    <cfRule type="cellIs" dxfId="166" priority="8" stopIfTrue="1" operator="equal">
      <formula>""</formula>
    </cfRule>
  </conditionalFormatting>
  <conditionalFormatting sqref="E20">
    <cfRule type="cellIs" dxfId="165" priority="7" stopIfTrue="1" operator="equal">
      <formula>""</formula>
    </cfRule>
  </conditionalFormatting>
  <conditionalFormatting sqref="G22">
    <cfRule type="cellIs" dxfId="164" priority="6" stopIfTrue="1" operator="equal">
      <formula>""</formula>
    </cfRule>
  </conditionalFormatting>
  <conditionalFormatting sqref="E22">
    <cfRule type="cellIs" dxfId="163" priority="5" stopIfTrue="1" operator="equal">
      <formula>""</formula>
    </cfRule>
  </conditionalFormatting>
  <conditionalFormatting sqref="F22">
    <cfRule type="cellIs" priority="4" stopIfTrue="1" operator="greaterThanOrEqual">
      <formula>0</formula>
    </cfRule>
  </conditionalFormatting>
  <conditionalFormatting sqref="F22">
    <cfRule type="cellIs" dxfId="162" priority="3" stopIfTrue="1" operator="equal">
      <formula>""</formula>
    </cfRule>
  </conditionalFormatting>
  <conditionalFormatting sqref="G29">
    <cfRule type="cellIs" dxfId="161" priority="2" stopIfTrue="1" operator="equal">
      <formula>""</formula>
    </cfRule>
  </conditionalFormatting>
  <conditionalFormatting sqref="E29">
    <cfRule type="cellIs" dxfId="16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9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3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Zusammenfassung'!I10/MIN(IF('Gesamt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15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158" priority="32" stopIfTrue="1" operator="equal">
      <formula>"erfüllt"</formula>
    </cfRule>
    <cfRule type="cellIs" dxfId="157" priority="33" stopIfTrue="1" operator="equal">
      <formula>"nicht erfüllt"</formula>
    </cfRule>
  </conditionalFormatting>
  <conditionalFormatting sqref="F17:G18">
    <cfRule type="cellIs" dxfId="156" priority="29" stopIfTrue="1" operator="equal">
      <formula>""</formula>
    </cfRule>
  </conditionalFormatting>
  <conditionalFormatting sqref="G28">
    <cfRule type="cellIs" dxfId="155" priority="22" stopIfTrue="1" operator="equal">
      <formula>""</formula>
    </cfRule>
  </conditionalFormatting>
  <conditionalFormatting sqref="D30">
    <cfRule type="cellIs" dxfId="154" priority="21" stopIfTrue="1" operator="equal">
      <formula>""</formula>
    </cfRule>
  </conditionalFormatting>
  <conditionalFormatting sqref="D32">
    <cfRule type="cellIs" dxfId="153" priority="20" stopIfTrue="1" operator="equal">
      <formula>""</formula>
    </cfRule>
  </conditionalFormatting>
  <conditionalFormatting sqref="D34">
    <cfRule type="cellIs" dxfId="152" priority="19" stopIfTrue="1" operator="equal">
      <formula>""</formula>
    </cfRule>
  </conditionalFormatting>
  <conditionalFormatting sqref="E8:G8">
    <cfRule type="cellIs" dxfId="151" priority="15" operator="equal">
      <formula>"Firma, Strasse, PLZ Ort"</formula>
    </cfRule>
  </conditionalFormatting>
  <conditionalFormatting sqref="E17:E18">
    <cfRule type="cellIs" dxfId="150" priority="18" stopIfTrue="1" operator="equal">
      <formula>""</formula>
    </cfRule>
  </conditionalFormatting>
  <conditionalFormatting sqref="E28">
    <cfRule type="cellIs" dxfId="14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148" priority="12" stopIfTrue="1" operator="equal">
      <formula>""</formula>
    </cfRule>
  </conditionalFormatting>
  <conditionalFormatting sqref="E23">
    <cfRule type="cellIs" dxfId="147" priority="11" stopIfTrue="1" operator="equal">
      <formula>""</formula>
    </cfRule>
  </conditionalFormatting>
  <conditionalFormatting sqref="F20">
    <cfRule type="cellIs" dxfId="14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145" priority="7" stopIfTrue="1" operator="equal">
      <formula>""</formula>
    </cfRule>
  </conditionalFormatting>
  <conditionalFormatting sqref="E20">
    <cfRule type="cellIs" dxfId="14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143" priority="4" stopIfTrue="1" operator="equal">
      <formula>""</formula>
    </cfRule>
  </conditionalFormatting>
  <conditionalFormatting sqref="E22">
    <cfRule type="cellIs" dxfId="142" priority="3" stopIfTrue="1" operator="equal">
      <formula>""</formula>
    </cfRule>
  </conditionalFormatting>
  <conditionalFormatting sqref="G29">
    <cfRule type="cellIs" dxfId="141" priority="2" stopIfTrue="1" operator="equal">
      <formula>""</formula>
    </cfRule>
  </conditionalFormatting>
  <conditionalFormatting sqref="E29">
    <cfRule type="cellIs" dxfId="14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4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Zusammenfassung'!K10/MIN(IF('Gesamt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13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138" priority="32" stopIfTrue="1" operator="equal">
      <formula>"erfüllt"</formula>
    </cfRule>
    <cfRule type="cellIs" dxfId="137" priority="33" stopIfTrue="1" operator="equal">
      <formula>"nicht erfüllt"</formula>
    </cfRule>
  </conditionalFormatting>
  <conditionalFormatting sqref="F17:G18">
    <cfRule type="cellIs" dxfId="136" priority="29" stopIfTrue="1" operator="equal">
      <formula>""</formula>
    </cfRule>
  </conditionalFormatting>
  <conditionalFormatting sqref="G28">
    <cfRule type="cellIs" dxfId="135" priority="22" stopIfTrue="1" operator="equal">
      <formula>""</formula>
    </cfRule>
  </conditionalFormatting>
  <conditionalFormatting sqref="D30">
    <cfRule type="cellIs" dxfId="134" priority="21" stopIfTrue="1" operator="equal">
      <formula>""</formula>
    </cfRule>
  </conditionalFormatting>
  <conditionalFormatting sqref="D32">
    <cfRule type="cellIs" dxfId="133" priority="20" stopIfTrue="1" operator="equal">
      <formula>""</formula>
    </cfRule>
  </conditionalFormatting>
  <conditionalFormatting sqref="D34">
    <cfRule type="cellIs" dxfId="132" priority="19" stopIfTrue="1" operator="equal">
      <formula>""</formula>
    </cfRule>
  </conditionalFormatting>
  <conditionalFormatting sqref="E8:G8">
    <cfRule type="cellIs" dxfId="131" priority="15" operator="equal">
      <formula>"Firma, Strasse, PLZ Ort"</formula>
    </cfRule>
  </conditionalFormatting>
  <conditionalFormatting sqref="E17:E18">
    <cfRule type="cellIs" dxfId="130" priority="18" stopIfTrue="1" operator="equal">
      <formula>""</formula>
    </cfRule>
  </conditionalFormatting>
  <conditionalFormatting sqref="E28">
    <cfRule type="cellIs" dxfId="12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128" priority="12" stopIfTrue="1" operator="equal">
      <formula>""</formula>
    </cfRule>
  </conditionalFormatting>
  <conditionalFormatting sqref="E23">
    <cfRule type="cellIs" dxfId="127" priority="11" stopIfTrue="1" operator="equal">
      <formula>""</formula>
    </cfRule>
  </conditionalFormatting>
  <conditionalFormatting sqref="F20">
    <cfRule type="cellIs" dxfId="12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125" priority="7" stopIfTrue="1" operator="equal">
      <formula>""</formula>
    </cfRule>
  </conditionalFormatting>
  <conditionalFormatting sqref="E20">
    <cfRule type="cellIs" dxfId="12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123" priority="4" stopIfTrue="1" operator="equal">
      <formula>""</formula>
    </cfRule>
  </conditionalFormatting>
  <conditionalFormatting sqref="E22">
    <cfRule type="cellIs" dxfId="122" priority="3" stopIfTrue="1" operator="equal">
      <formula>""</formula>
    </cfRule>
  </conditionalFormatting>
  <conditionalFormatting sqref="G29">
    <cfRule type="cellIs" dxfId="121" priority="2" stopIfTrue="1" operator="equal">
      <formula>""</formula>
    </cfRule>
  </conditionalFormatting>
  <conditionalFormatting sqref="E29">
    <cfRule type="cellIs" dxfId="12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5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Zusammenfassung'!M10/MIN(IF('Gesamt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11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118" priority="32" stopIfTrue="1" operator="equal">
      <formula>"erfüllt"</formula>
    </cfRule>
    <cfRule type="cellIs" dxfId="117" priority="33" stopIfTrue="1" operator="equal">
      <formula>"nicht erfüllt"</formula>
    </cfRule>
  </conditionalFormatting>
  <conditionalFormatting sqref="F17:G18">
    <cfRule type="cellIs" dxfId="116" priority="29" stopIfTrue="1" operator="equal">
      <formula>""</formula>
    </cfRule>
  </conditionalFormatting>
  <conditionalFormatting sqref="G28">
    <cfRule type="cellIs" dxfId="115" priority="22" stopIfTrue="1" operator="equal">
      <formula>""</formula>
    </cfRule>
  </conditionalFormatting>
  <conditionalFormatting sqref="D30">
    <cfRule type="cellIs" dxfId="114" priority="21" stopIfTrue="1" operator="equal">
      <formula>""</formula>
    </cfRule>
  </conditionalFormatting>
  <conditionalFormatting sqref="D32">
    <cfRule type="cellIs" dxfId="113" priority="20" stopIfTrue="1" operator="equal">
      <formula>""</formula>
    </cfRule>
  </conditionalFormatting>
  <conditionalFormatting sqref="D34">
    <cfRule type="cellIs" dxfId="112" priority="19" stopIfTrue="1" operator="equal">
      <formula>""</formula>
    </cfRule>
  </conditionalFormatting>
  <conditionalFormatting sqref="E8:G8">
    <cfRule type="cellIs" dxfId="111" priority="15" operator="equal">
      <formula>"Firma, Strasse, PLZ Ort"</formula>
    </cfRule>
  </conditionalFormatting>
  <conditionalFormatting sqref="E17:E18">
    <cfRule type="cellIs" dxfId="110" priority="18" stopIfTrue="1" operator="equal">
      <formula>""</formula>
    </cfRule>
  </conditionalFormatting>
  <conditionalFormatting sqref="E28">
    <cfRule type="cellIs" dxfId="10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108" priority="12" stopIfTrue="1" operator="equal">
      <formula>""</formula>
    </cfRule>
  </conditionalFormatting>
  <conditionalFormatting sqref="E23">
    <cfRule type="cellIs" dxfId="107" priority="11" stopIfTrue="1" operator="equal">
      <formula>""</formula>
    </cfRule>
  </conditionalFormatting>
  <conditionalFormatting sqref="F20">
    <cfRule type="cellIs" dxfId="10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105" priority="7" stopIfTrue="1" operator="equal">
      <formula>""</formula>
    </cfRule>
  </conditionalFormatting>
  <conditionalFormatting sqref="E20">
    <cfRule type="cellIs" dxfId="10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103" priority="4" stopIfTrue="1" operator="equal">
      <formula>""</formula>
    </cfRule>
  </conditionalFormatting>
  <conditionalFormatting sqref="E22">
    <cfRule type="cellIs" dxfId="102" priority="3" stopIfTrue="1" operator="equal">
      <formula>""</formula>
    </cfRule>
  </conditionalFormatting>
  <conditionalFormatting sqref="G29">
    <cfRule type="cellIs" dxfId="101" priority="2" stopIfTrue="1" operator="equal">
      <formula>""</formula>
    </cfRule>
  </conditionalFormatting>
  <conditionalFormatting sqref="E29">
    <cfRule type="cellIs" dxfId="10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6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6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Zusammenfassung'!O10/MIN(IF('Gesamt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9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98" priority="32" stopIfTrue="1" operator="equal">
      <formula>"erfüllt"</formula>
    </cfRule>
    <cfRule type="cellIs" dxfId="97" priority="33" stopIfTrue="1" operator="equal">
      <formula>"nicht erfüllt"</formula>
    </cfRule>
  </conditionalFormatting>
  <conditionalFormatting sqref="F17:G18">
    <cfRule type="cellIs" dxfId="96" priority="29" stopIfTrue="1" operator="equal">
      <formula>""</formula>
    </cfRule>
  </conditionalFormatting>
  <conditionalFormatting sqref="G28">
    <cfRule type="cellIs" dxfId="95" priority="22" stopIfTrue="1" operator="equal">
      <formula>""</formula>
    </cfRule>
  </conditionalFormatting>
  <conditionalFormatting sqref="D30">
    <cfRule type="cellIs" dxfId="94" priority="21" stopIfTrue="1" operator="equal">
      <formula>""</formula>
    </cfRule>
  </conditionalFormatting>
  <conditionalFormatting sqref="D32">
    <cfRule type="cellIs" dxfId="93" priority="20" stopIfTrue="1" operator="equal">
      <formula>""</formula>
    </cfRule>
  </conditionalFormatting>
  <conditionalFormatting sqref="D34">
    <cfRule type="cellIs" dxfId="92" priority="19" stopIfTrue="1" operator="equal">
      <formula>""</formula>
    </cfRule>
  </conditionalFormatting>
  <conditionalFormatting sqref="E8:G8">
    <cfRule type="cellIs" dxfId="91" priority="15" operator="equal">
      <formula>"Firma, Strasse, PLZ Ort"</formula>
    </cfRule>
  </conditionalFormatting>
  <conditionalFormatting sqref="E17:E18">
    <cfRule type="cellIs" dxfId="90" priority="18" stopIfTrue="1" operator="equal">
      <formula>""</formula>
    </cfRule>
  </conditionalFormatting>
  <conditionalFormatting sqref="E28">
    <cfRule type="cellIs" dxfId="8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88" priority="12" stopIfTrue="1" operator="equal">
      <formula>""</formula>
    </cfRule>
  </conditionalFormatting>
  <conditionalFormatting sqref="E23">
    <cfRule type="cellIs" dxfId="87" priority="11" stopIfTrue="1" operator="equal">
      <formula>""</formula>
    </cfRule>
  </conditionalFormatting>
  <conditionalFormatting sqref="F20">
    <cfRule type="cellIs" dxfId="8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85" priority="7" stopIfTrue="1" operator="equal">
      <formula>""</formula>
    </cfRule>
  </conditionalFormatting>
  <conditionalFormatting sqref="E20">
    <cfRule type="cellIs" dxfId="8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83" priority="4" stopIfTrue="1" operator="equal">
      <formula>""</formula>
    </cfRule>
  </conditionalFormatting>
  <conditionalFormatting sqref="E22">
    <cfRule type="cellIs" dxfId="82" priority="3" stopIfTrue="1" operator="equal">
      <formula>""</formula>
    </cfRule>
  </conditionalFormatting>
  <conditionalFormatting sqref="G29">
    <cfRule type="cellIs" dxfId="81" priority="2" stopIfTrue="1" operator="equal">
      <formula>""</formula>
    </cfRule>
  </conditionalFormatting>
  <conditionalFormatting sqref="E29">
    <cfRule type="cellIs" dxfId="8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7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8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Zusammenfassung'!Q10/MIN(IF('Gesamt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7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78" priority="32" stopIfTrue="1" operator="equal">
      <formula>"erfüllt"</formula>
    </cfRule>
    <cfRule type="cellIs" dxfId="77" priority="33" stopIfTrue="1" operator="equal">
      <formula>"nicht erfüllt"</formula>
    </cfRule>
  </conditionalFormatting>
  <conditionalFormatting sqref="F17:G18">
    <cfRule type="cellIs" dxfId="76" priority="29" stopIfTrue="1" operator="equal">
      <formula>""</formula>
    </cfRule>
  </conditionalFormatting>
  <conditionalFormatting sqref="G28">
    <cfRule type="cellIs" dxfId="75" priority="22" stopIfTrue="1" operator="equal">
      <formula>""</formula>
    </cfRule>
  </conditionalFormatting>
  <conditionalFormatting sqref="D30">
    <cfRule type="cellIs" dxfId="74" priority="21" stopIfTrue="1" operator="equal">
      <formula>""</formula>
    </cfRule>
  </conditionalFormatting>
  <conditionalFormatting sqref="D32">
    <cfRule type="cellIs" dxfId="73" priority="20" stopIfTrue="1" operator="equal">
      <formula>""</formula>
    </cfRule>
  </conditionalFormatting>
  <conditionalFormatting sqref="D34">
    <cfRule type="cellIs" dxfId="72" priority="19" stopIfTrue="1" operator="equal">
      <formula>""</formula>
    </cfRule>
  </conditionalFormatting>
  <conditionalFormatting sqref="E8:G8">
    <cfRule type="cellIs" dxfId="71" priority="15" operator="equal">
      <formula>"Firma, Strasse, PLZ Ort"</formula>
    </cfRule>
  </conditionalFormatting>
  <conditionalFormatting sqref="E17:E18">
    <cfRule type="cellIs" dxfId="70" priority="18" stopIfTrue="1" operator="equal">
      <formula>""</formula>
    </cfRule>
  </conditionalFormatting>
  <conditionalFormatting sqref="E28">
    <cfRule type="cellIs" dxfId="6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68" priority="12" stopIfTrue="1" operator="equal">
      <formula>""</formula>
    </cfRule>
  </conditionalFormatting>
  <conditionalFormatting sqref="E23">
    <cfRule type="cellIs" dxfId="67" priority="11" stopIfTrue="1" operator="equal">
      <formula>""</formula>
    </cfRule>
  </conditionalFormatting>
  <conditionalFormatting sqref="F20">
    <cfRule type="cellIs" dxfId="6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65" priority="7" stopIfTrue="1" operator="equal">
      <formula>""</formula>
    </cfRule>
  </conditionalFormatting>
  <conditionalFormatting sqref="E20">
    <cfRule type="cellIs" dxfId="6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63" priority="4" stopIfTrue="1" operator="equal">
      <formula>""</formula>
    </cfRule>
  </conditionalFormatting>
  <conditionalFormatting sqref="E22">
    <cfRule type="cellIs" dxfId="62" priority="3" stopIfTrue="1" operator="equal">
      <formula>""</formula>
    </cfRule>
  </conditionalFormatting>
  <conditionalFormatting sqref="G29">
    <cfRule type="cellIs" dxfId="61" priority="2" stopIfTrue="1" operator="equal">
      <formula>""</formula>
    </cfRule>
  </conditionalFormatting>
  <conditionalFormatting sqref="E29">
    <cfRule type="cellIs" dxfId="6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0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8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Zusammenfassung'!S10/MIN(IF('Gesamt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5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58" priority="32" stopIfTrue="1" operator="equal">
      <formula>"erfüllt"</formula>
    </cfRule>
    <cfRule type="cellIs" dxfId="57" priority="33" stopIfTrue="1" operator="equal">
      <formula>"nicht erfüllt"</formula>
    </cfRule>
  </conditionalFormatting>
  <conditionalFormatting sqref="F17:G18">
    <cfRule type="cellIs" dxfId="56" priority="29" stopIfTrue="1" operator="equal">
      <formula>""</formula>
    </cfRule>
  </conditionalFormatting>
  <conditionalFormatting sqref="G28">
    <cfRule type="cellIs" dxfId="55" priority="22" stopIfTrue="1" operator="equal">
      <formula>""</formula>
    </cfRule>
  </conditionalFormatting>
  <conditionalFormatting sqref="D30">
    <cfRule type="cellIs" dxfId="54" priority="21" stopIfTrue="1" operator="equal">
      <formula>""</formula>
    </cfRule>
  </conditionalFormatting>
  <conditionalFormatting sqref="D32">
    <cfRule type="cellIs" dxfId="53" priority="20" stopIfTrue="1" operator="equal">
      <formula>""</formula>
    </cfRule>
  </conditionalFormatting>
  <conditionalFormatting sqref="D34">
    <cfRule type="cellIs" dxfId="52" priority="19" stopIfTrue="1" operator="equal">
      <formula>""</formula>
    </cfRule>
  </conditionalFormatting>
  <conditionalFormatting sqref="E8:G8">
    <cfRule type="cellIs" dxfId="51" priority="15" operator="equal">
      <formula>"Firma, Strasse, PLZ Ort"</formula>
    </cfRule>
  </conditionalFormatting>
  <conditionalFormatting sqref="E17:E18">
    <cfRule type="cellIs" dxfId="50" priority="18" stopIfTrue="1" operator="equal">
      <formula>""</formula>
    </cfRule>
  </conditionalFormatting>
  <conditionalFormatting sqref="E28">
    <cfRule type="cellIs" dxfId="4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48" priority="12" stopIfTrue="1" operator="equal">
      <formula>""</formula>
    </cfRule>
  </conditionalFormatting>
  <conditionalFormatting sqref="E23">
    <cfRule type="cellIs" dxfId="47" priority="11" stopIfTrue="1" operator="equal">
      <formula>""</formula>
    </cfRule>
  </conditionalFormatting>
  <conditionalFormatting sqref="F20">
    <cfRule type="cellIs" dxfId="4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45" priority="7" stopIfTrue="1" operator="equal">
      <formula>""</formula>
    </cfRule>
  </conditionalFormatting>
  <conditionalFormatting sqref="E20">
    <cfRule type="cellIs" dxfId="4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43" priority="4" stopIfTrue="1" operator="equal">
      <formula>""</formula>
    </cfRule>
  </conditionalFormatting>
  <conditionalFormatting sqref="E22">
    <cfRule type="cellIs" dxfId="42" priority="3" stopIfTrue="1" operator="equal">
      <formula>""</formula>
    </cfRule>
  </conditionalFormatting>
  <conditionalFormatting sqref="G29">
    <cfRule type="cellIs" dxfId="41" priority="2" stopIfTrue="1" operator="equal">
      <formula>""</formula>
    </cfRule>
  </conditionalFormatting>
  <conditionalFormatting sqref="E29">
    <cfRule type="cellIs" dxfId="4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9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47" t="e">
        <f t="array" ref="F22">'Gesamt Zuschlag Zusammenfassung'!U10/MIN(IF('Gesamt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3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38" priority="32" stopIfTrue="1" operator="equal">
      <formula>"erfüllt"</formula>
    </cfRule>
    <cfRule type="cellIs" dxfId="37" priority="33" stopIfTrue="1" operator="equal">
      <formula>"nicht erfüllt"</formula>
    </cfRule>
  </conditionalFormatting>
  <conditionalFormatting sqref="F17:G18">
    <cfRule type="cellIs" dxfId="36" priority="29" stopIfTrue="1" operator="equal">
      <formula>""</formula>
    </cfRule>
  </conditionalFormatting>
  <conditionalFormatting sqref="G28">
    <cfRule type="cellIs" dxfId="35" priority="22" stopIfTrue="1" operator="equal">
      <formula>""</formula>
    </cfRule>
  </conditionalFormatting>
  <conditionalFormatting sqref="D30">
    <cfRule type="cellIs" dxfId="34" priority="21" stopIfTrue="1" operator="equal">
      <formula>""</formula>
    </cfRule>
  </conditionalFormatting>
  <conditionalFormatting sqref="D32">
    <cfRule type="cellIs" dxfId="33" priority="20" stopIfTrue="1" operator="equal">
      <formula>""</formula>
    </cfRule>
  </conditionalFormatting>
  <conditionalFormatting sqref="D34">
    <cfRule type="cellIs" dxfId="32" priority="19" stopIfTrue="1" operator="equal">
      <formula>""</formula>
    </cfRule>
  </conditionalFormatting>
  <conditionalFormatting sqref="E8:G8">
    <cfRule type="cellIs" dxfId="31" priority="15" operator="equal">
      <formula>"Firma, Strasse, PLZ Ort"</formula>
    </cfRule>
  </conditionalFormatting>
  <conditionalFormatting sqref="E17:E18">
    <cfRule type="cellIs" dxfId="30" priority="18" stopIfTrue="1" operator="equal">
      <formula>""</formula>
    </cfRule>
  </conditionalFormatting>
  <conditionalFormatting sqref="E28">
    <cfRule type="cellIs" dxfId="2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28" priority="12" stopIfTrue="1" operator="equal">
      <formula>""</formula>
    </cfRule>
  </conditionalFormatting>
  <conditionalFormatting sqref="E23">
    <cfRule type="cellIs" dxfId="27" priority="11" stopIfTrue="1" operator="equal">
      <formula>""</formula>
    </cfRule>
  </conditionalFormatting>
  <conditionalFormatting sqref="F20">
    <cfRule type="cellIs" dxfId="2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25" priority="7" stopIfTrue="1" operator="equal">
      <formula>""</formula>
    </cfRule>
  </conditionalFormatting>
  <conditionalFormatting sqref="E20">
    <cfRule type="cellIs" dxfId="2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23" priority="4" stopIfTrue="1" operator="equal">
      <formula>""</formula>
    </cfRule>
  </conditionalFormatting>
  <conditionalFormatting sqref="E22">
    <cfRule type="cellIs" dxfId="22" priority="3" stopIfTrue="1" operator="equal">
      <formula>""</formula>
    </cfRule>
  </conditionalFormatting>
  <conditionalFormatting sqref="G29">
    <cfRule type="cellIs" dxfId="21" priority="2" stopIfTrue="1" operator="equal">
      <formula>""</formula>
    </cfRule>
  </conditionalFormatting>
  <conditionalFormatting sqref="E29">
    <cfRule type="cellIs" dxfId="2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view="pageBreakPreview" topLeftCell="A13" zoomScale="70" zoomScaleNormal="90" zoomScaleSheetLayoutView="70" workbookViewId="0">
      <selection activeCell="A35" sqref="A35:D35"/>
    </sheetView>
  </sheetViews>
  <sheetFormatPr baseColWidth="10" defaultRowHeight="14.25"/>
  <cols>
    <col min="1" max="1" width="5.7109375" style="117" customWidth="1"/>
    <col min="2" max="2" width="55.7109375" style="117" customWidth="1"/>
    <col min="3" max="5" width="10.7109375" style="21" customWidth="1"/>
    <col min="6" max="7" width="48.7109375" style="21" customWidth="1"/>
    <col min="8" max="8" width="11.140625" style="31" customWidth="1"/>
    <col min="9" max="16384" width="11.42578125" style="17"/>
  </cols>
  <sheetData>
    <row r="1" spans="1:24" s="78" customFormat="1" ht="18">
      <c r="A1" s="158" t="s">
        <v>28</v>
      </c>
      <c r="B1" s="159"/>
      <c r="C1" s="263" t="str">
        <f>IF('Gesamt Zuschlag Zusammenfassung'!C1:H1=0,"",'Gesamt Zuschlag Zusammenfassung'!C1:H1)</f>
        <v/>
      </c>
      <c r="D1" s="264"/>
      <c r="E1" s="264"/>
      <c r="F1" s="264"/>
      <c r="G1" s="264"/>
      <c r="H1" s="264"/>
    </row>
    <row r="2" spans="1:24" s="78" customFormat="1" ht="18">
      <c r="A2" s="158" t="s">
        <v>29</v>
      </c>
      <c r="B2" s="159"/>
      <c r="C2" s="263" t="str">
        <f>IF('Gesamt Zuschlag Zusammenfassung'!C2:H2=0,"",'Gesamt Zuschlag Zusammenfassung'!C2:H2)</f>
        <v/>
      </c>
      <c r="D2" s="264"/>
      <c r="E2" s="264"/>
      <c r="F2" s="264"/>
      <c r="G2" s="264"/>
      <c r="H2" s="264"/>
    </row>
    <row r="3" spans="1:24" s="78" customFormat="1" ht="18">
      <c r="A3" s="158" t="s">
        <v>32</v>
      </c>
      <c r="B3" s="159"/>
      <c r="C3" s="263" t="str">
        <f>IF('Gesamt Zuschlag Zusammenfassung'!C3:H3=0,"",'Gesamt Zuschlag Zusammenfassung'!C3:H3)</f>
        <v/>
      </c>
      <c r="D3" s="264"/>
      <c r="E3" s="264"/>
      <c r="F3" s="264"/>
      <c r="G3" s="264"/>
      <c r="H3" s="264"/>
    </row>
    <row r="4" spans="1:24" s="79" customFormat="1" ht="51.95" customHeight="1">
      <c r="A4" s="158" t="s">
        <v>30</v>
      </c>
      <c r="B4" s="159"/>
      <c r="C4" s="263" t="str">
        <f>IF('Gesamt Zuschlag Zusammenfassung'!C4:H4=0,"",'Gesamt Zuschlag Zusammenfassung'!C4:H4)</f>
        <v/>
      </c>
      <c r="D4" s="264"/>
      <c r="E4" s="264"/>
      <c r="F4" s="264"/>
      <c r="G4" s="264"/>
      <c r="H4" s="264"/>
    </row>
    <row r="5" spans="1:24" s="78" customFormat="1" ht="18">
      <c r="A5" s="158" t="s">
        <v>44</v>
      </c>
      <c r="B5" s="159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78" customFormat="1" ht="13.5" thickBot="1">
      <c r="A6" s="3"/>
      <c r="B6" s="1"/>
      <c r="C6" s="2"/>
      <c r="D6" s="2"/>
      <c r="E6" s="2"/>
      <c r="F6" s="2"/>
      <c r="G6" s="2"/>
      <c r="H6" s="26"/>
    </row>
    <row r="7" spans="1:24" s="64" customFormat="1" ht="15" customHeight="1">
      <c r="A7" s="235" t="s">
        <v>1</v>
      </c>
      <c r="B7" s="236"/>
      <c r="C7" s="236"/>
      <c r="D7" s="105" t="s">
        <v>7</v>
      </c>
      <c r="E7" s="249">
        <v>10</v>
      </c>
      <c r="F7" s="250"/>
      <c r="G7" s="250"/>
      <c r="H7" s="251"/>
    </row>
    <row r="8" spans="1:24" s="107" customFormat="1" ht="60" customHeight="1" thickBot="1">
      <c r="A8" s="245" t="s">
        <v>13</v>
      </c>
      <c r="B8" s="246"/>
      <c r="C8" s="246"/>
      <c r="D8" s="106" t="s">
        <v>8</v>
      </c>
      <c r="E8" s="247" t="s">
        <v>33</v>
      </c>
      <c r="F8" s="247"/>
      <c r="G8" s="247"/>
      <c r="H8" s="248"/>
    </row>
    <row r="9" spans="1:24" s="1" customFormat="1" ht="14.25" customHeight="1" thickBot="1">
      <c r="A9" s="43"/>
      <c r="B9" s="44"/>
      <c r="C9" s="116"/>
      <c r="D9" s="116"/>
      <c r="E9" s="116"/>
      <c r="F9" s="116"/>
      <c r="G9" s="116"/>
      <c r="H9" s="46"/>
    </row>
    <row r="10" spans="1:24" s="4" customFormat="1" ht="27" customHeight="1">
      <c r="A10" s="42" t="s">
        <v>9</v>
      </c>
      <c r="B10" s="82"/>
      <c r="C10" s="83"/>
      <c r="D10" s="83"/>
      <c r="E10" s="83"/>
      <c r="F10" s="83"/>
      <c r="G10" s="83"/>
      <c r="H10" s="84"/>
    </row>
    <row r="11" spans="1:24" s="1" customFormat="1" ht="24.95" customHeight="1">
      <c r="A11" s="77" t="s">
        <v>17</v>
      </c>
      <c r="B11" s="237" t="str">
        <f>'Gesamt Zuschlag Zusammenfassung'!B13</f>
        <v>Referenz</v>
      </c>
      <c r="C11" s="238"/>
      <c r="D11" s="234"/>
      <c r="E11" s="270"/>
      <c r="F11" s="271"/>
      <c r="G11" s="271"/>
      <c r="H11" s="272"/>
    </row>
    <row r="12" spans="1:24" s="1" customFormat="1" ht="24.95" customHeight="1">
      <c r="A12" s="77" t="s">
        <v>18</v>
      </c>
      <c r="B12" s="237" t="str">
        <f>'Gesamt Zuschlag Zusammenfassung'!B14</f>
        <v>Weitere Angaben</v>
      </c>
      <c r="C12" s="238"/>
      <c r="D12" s="234"/>
      <c r="E12" s="270"/>
      <c r="F12" s="271"/>
      <c r="G12" s="271"/>
      <c r="H12" s="272"/>
    </row>
    <row r="13" spans="1:24" s="1" customFormat="1" ht="24.95" customHeight="1" thickBot="1">
      <c r="A13" s="242" t="s">
        <v>36</v>
      </c>
      <c r="B13" s="243"/>
      <c r="C13" s="244"/>
      <c r="D13" s="132">
        <f>COUNTA(B11:D12)</f>
        <v>2</v>
      </c>
      <c r="E13" s="239" t="s">
        <v>10</v>
      </c>
      <c r="F13" s="240"/>
      <c r="G13" s="241"/>
      <c r="H13" s="133" t="str">
        <f>SUM(COUNTIF(E11:H12,"erfüllt"),)&amp;"/"&amp;$D$13</f>
        <v>0/2</v>
      </c>
    </row>
    <row r="14" spans="1:24" s="1" customFormat="1" ht="14.25" customHeight="1" thickBot="1">
      <c r="A14" s="43"/>
      <c r="B14" s="44"/>
      <c r="C14" s="116"/>
      <c r="D14" s="116"/>
      <c r="E14" s="116"/>
      <c r="F14" s="116"/>
      <c r="G14" s="116"/>
      <c r="H14" s="46"/>
    </row>
    <row r="15" spans="1:24" s="104" customFormat="1" ht="30" customHeight="1">
      <c r="A15" s="96" t="s">
        <v>0</v>
      </c>
      <c r="B15" s="101"/>
      <c r="C15" s="142" t="s">
        <v>16</v>
      </c>
      <c r="D15" s="102" t="s">
        <v>6</v>
      </c>
      <c r="E15" s="142" t="s">
        <v>19</v>
      </c>
      <c r="F15" s="273" t="s">
        <v>12</v>
      </c>
      <c r="G15" s="273"/>
      <c r="H15" s="103" t="s">
        <v>34</v>
      </c>
    </row>
    <row r="16" spans="1:24" s="4" customFormat="1" ht="26.25" customHeight="1">
      <c r="A16" s="128"/>
      <c r="B16" s="124" t="str">
        <f>'Gesamt Zuschlag Zusammenfassung'!B17</f>
        <v>Auftragsspezifische Qualifikation</v>
      </c>
      <c r="C16" s="54">
        <f>'Gesamt Zuschlag Zusammenfassung'!C17</f>
        <v>0.55000000000000004</v>
      </c>
      <c r="D16" s="143">
        <f>'Gesamt Zuschlag Zusammenfassung'!D17</f>
        <v>55.000000000000007</v>
      </c>
      <c r="E16" s="143" t="s">
        <v>35</v>
      </c>
      <c r="F16" s="231"/>
      <c r="G16" s="232"/>
      <c r="H16" s="98">
        <f>SUM(H17:H18)</f>
        <v>0</v>
      </c>
    </row>
    <row r="17" spans="1:8" s="11" customFormat="1" ht="33.75" customHeight="1">
      <c r="A17" s="139" t="s">
        <v>48</v>
      </c>
      <c r="B17" s="61" t="str">
        <f>'Gesamt Zuschlag Zusammenfassung'!B18</f>
        <v>Auftragsanalyse</v>
      </c>
      <c r="C17" s="60">
        <f>'Gesamt Zuschlag Zusammenfassung'!C18</f>
        <v>0.35</v>
      </c>
      <c r="D17" s="67">
        <f>'Gesamt Zuschlag Zusammenfassung'!D18</f>
        <v>35</v>
      </c>
      <c r="E17" s="63"/>
      <c r="F17" s="229"/>
      <c r="G17" s="230"/>
      <c r="H17" s="99">
        <f>E17*D17</f>
        <v>0</v>
      </c>
    </row>
    <row r="18" spans="1:8" s="11" customFormat="1" ht="33.75" customHeight="1">
      <c r="A18" s="139" t="s">
        <v>49</v>
      </c>
      <c r="B18" s="61" t="str">
        <f>'Gesamt Zuschlag Zusammenfassung'!B19</f>
        <v>Firmenreferenzprojekte</v>
      </c>
      <c r="C18" s="60">
        <f>'Gesamt Zuschlag Zusammenfassung'!C19</f>
        <v>0.2</v>
      </c>
      <c r="D18" s="67">
        <f>'Gesamt Zuschlag Zusammenfassung'!D19</f>
        <v>20</v>
      </c>
      <c r="E18" s="63"/>
      <c r="F18" s="229"/>
      <c r="G18" s="230"/>
      <c r="H18" s="99">
        <f>E18*D18</f>
        <v>0</v>
      </c>
    </row>
    <row r="19" spans="1:8" ht="26.25" customHeight="1">
      <c r="A19" s="130"/>
      <c r="B19" s="125" t="str">
        <f>'Gesamt Zuschlag Zusammenfassung'!B20</f>
        <v>Lehrlingsausbildung</v>
      </c>
      <c r="C19" s="56">
        <f>'Gesamt Zuschlag Zusammenfassung'!C20</f>
        <v>0.02</v>
      </c>
      <c r="D19" s="58">
        <f>'Gesamt Zuschlag Zusammenfassung'!D20</f>
        <v>2</v>
      </c>
      <c r="E19" s="58" t="s">
        <v>35</v>
      </c>
      <c r="F19" s="233"/>
      <c r="G19" s="234"/>
      <c r="H19" s="100">
        <f>SUM(H20)</f>
        <v>0</v>
      </c>
    </row>
    <row r="20" spans="1:8" s="32" customFormat="1" ht="33.75" customHeight="1">
      <c r="A20" s="140" t="s">
        <v>50</v>
      </c>
      <c r="B20" s="61" t="str">
        <f>'Gesamt Zuschlag Zusammenfassung'!B21</f>
        <v>Anbieter bildet Lehrlinge aus</v>
      </c>
      <c r="C20" s="60">
        <f>'Gesamt Zuschlag Zusammenfassung'!C21</f>
        <v>0.02</v>
      </c>
      <c r="D20" s="67">
        <f>'Gesamt Zuschlag Zusammenfassung'!D21</f>
        <v>2</v>
      </c>
      <c r="E20" s="63">
        <f>IF(F20="Ja",1,0)</f>
        <v>0</v>
      </c>
      <c r="F20" s="229"/>
      <c r="G20" s="230"/>
      <c r="H20" s="99">
        <f>E20*D20</f>
        <v>0</v>
      </c>
    </row>
    <row r="21" spans="1:8" s="11" customFormat="1" ht="26.25" customHeight="1">
      <c r="A21" s="131"/>
      <c r="B21" s="126" t="str">
        <f>'Gesamt Zuschlag Zusammenfassung'!B22</f>
        <v>Preisangebot</v>
      </c>
      <c r="C21" s="55">
        <f>'Gesamt Zuschlag Zusammenfassung'!C22</f>
        <v>0.44999999999999996</v>
      </c>
      <c r="D21" s="59">
        <f>'Gesamt Zuschlag Zusammenfassung'!D22</f>
        <v>44.999999999999993</v>
      </c>
      <c r="E21" s="97" t="s">
        <v>35</v>
      </c>
      <c r="F21" s="274"/>
      <c r="G21" s="275"/>
      <c r="H21" s="62" t="e">
        <f>SUM(H22:H23)</f>
        <v>#DIV/0!</v>
      </c>
    </row>
    <row r="22" spans="1:8" s="11" customFormat="1" ht="26.25" customHeight="1">
      <c r="A22" s="141" t="s">
        <v>51</v>
      </c>
      <c r="B22" s="61" t="str">
        <f>'Gesamt Zuschlag Zusammenfassung'!B23</f>
        <v>Bereinigter Angebotspreis</v>
      </c>
      <c r="C22" s="60">
        <f>'Gesamt Zuschlag Zusammenfassung'!C23</f>
        <v>0.3</v>
      </c>
      <c r="D22" s="85">
        <f>'Gesamt Zuschlag Zusammenfassung'!D23</f>
        <v>30</v>
      </c>
      <c r="E22" s="63" t="e">
        <f>IF(F22&gt;0,MAX(200%-F22,0),0)</f>
        <v>#DIV/0!</v>
      </c>
      <c r="F22" s="138" t="e">
        <f t="array" ref="F22">'Gesamt Zuschlag Zusammenfassung'!W10/MIN(IF('Gesamt Zuschlag Zusammenfassung'!E10:X10&gt;0,'Gesamt Zuschlag Zusammenfassung'!E10:X10))</f>
        <v>#DIV/0!</v>
      </c>
      <c r="G22" s="134" t="s">
        <v>57</v>
      </c>
      <c r="H22" s="99" t="e">
        <f>E22*D22</f>
        <v>#DIV/0!</v>
      </c>
    </row>
    <row r="23" spans="1:8" s="11" customFormat="1" ht="33.75" customHeight="1">
      <c r="A23" s="141" t="s">
        <v>51</v>
      </c>
      <c r="B23" s="61" t="str">
        <f>'Gesamt Zuschlag Zusammenfassung'!B24</f>
        <v>Plausibilität Teamfaktor</v>
      </c>
      <c r="C23" s="60">
        <f>'Gesamt Zuschlag Zusammenfassung'!C24</f>
        <v>0.15</v>
      </c>
      <c r="D23" s="85">
        <f>'Gesamt Zuschlag Zusammenfassung'!D24</f>
        <v>15</v>
      </c>
      <c r="E23" s="63">
        <f>IF(G29&lt;0.5,0,IF(G29&gt;1,0,IF(G29=0.5,0,IF(G29=1,100,(G29-0.5)/0.005))))/100</f>
        <v>0</v>
      </c>
      <c r="F23" s="287" t="s">
        <v>65</v>
      </c>
      <c r="G23" s="228"/>
      <c r="H23" s="99">
        <f>E23*D23</f>
        <v>0</v>
      </c>
    </row>
    <row r="24" spans="1:8" s="111" customFormat="1" ht="30" customHeight="1" thickBot="1">
      <c r="A24" s="265" t="str">
        <f>'Gesamt Zuschlag Zusammenfassung'!A25:B25</f>
        <v>Summe Beurteilungspunkte</v>
      </c>
      <c r="B24" s="266"/>
      <c r="C24" s="108">
        <f>C16+C19+C21</f>
        <v>1.02</v>
      </c>
      <c r="D24" s="109">
        <f>D16+D19+D21</f>
        <v>102</v>
      </c>
      <c r="E24" s="267"/>
      <c r="F24" s="268"/>
      <c r="G24" s="269"/>
      <c r="H24" s="110" t="e">
        <f>H16+H19+H21</f>
        <v>#DIV/0!</v>
      </c>
    </row>
    <row r="25" spans="1:8" s="27" customFormat="1" ht="24.95" customHeight="1" thickBot="1">
      <c r="A25" s="36"/>
      <c r="B25" s="37"/>
      <c r="C25" s="38"/>
      <c r="D25" s="39"/>
      <c r="E25" s="86"/>
      <c r="F25" s="86"/>
      <c r="G25" s="87"/>
      <c r="H25" s="88"/>
    </row>
    <row r="26" spans="1:8" s="4" customFormat="1" ht="15.75" customHeight="1">
      <c r="A26" s="281" t="s">
        <v>20</v>
      </c>
      <c r="B26" s="279"/>
      <c r="C26" s="279"/>
      <c r="D26" s="279"/>
      <c r="E26" s="254" t="s">
        <v>14</v>
      </c>
      <c r="F26" s="279"/>
      <c r="G26" s="254" t="s">
        <v>15</v>
      </c>
      <c r="H26" s="255"/>
    </row>
    <row r="27" spans="1:8" s="11" customFormat="1" ht="15" customHeight="1">
      <c r="A27" s="282"/>
      <c r="B27" s="280"/>
      <c r="C27" s="280"/>
      <c r="D27" s="280"/>
      <c r="E27" s="280"/>
      <c r="F27" s="280"/>
      <c r="G27" s="256"/>
      <c r="H27" s="257"/>
    </row>
    <row r="28" spans="1:8" s="11" customFormat="1" ht="27" customHeight="1">
      <c r="A28" s="283" t="s">
        <v>21</v>
      </c>
      <c r="B28" s="224"/>
      <c r="C28" s="224"/>
      <c r="D28" s="224"/>
      <c r="E28" s="225"/>
      <c r="F28" s="224"/>
      <c r="G28" s="225"/>
      <c r="H28" s="226"/>
    </row>
    <row r="29" spans="1:8" s="11" customFormat="1" ht="27" customHeight="1">
      <c r="A29" s="283" t="s">
        <v>64</v>
      </c>
      <c r="B29" s="224"/>
      <c r="C29" s="224"/>
      <c r="D29" s="224"/>
      <c r="E29" s="225"/>
      <c r="F29" s="224"/>
      <c r="G29" s="225"/>
      <c r="H29" s="226"/>
    </row>
    <row r="30" spans="1:8" s="11" customFormat="1" ht="27" customHeight="1">
      <c r="A30" s="284" t="s">
        <v>22</v>
      </c>
      <c r="B30" s="278"/>
      <c r="C30" s="278"/>
      <c r="D30" s="63"/>
      <c r="E30" s="258">
        <f>-E28*$D$30</f>
        <v>0</v>
      </c>
      <c r="F30" s="278"/>
      <c r="G30" s="258">
        <f>-G28*$D$30</f>
        <v>0</v>
      </c>
      <c r="H30" s="259"/>
    </row>
    <row r="31" spans="1:8" s="11" customFormat="1" ht="27" customHeight="1">
      <c r="A31" s="284" t="s">
        <v>23</v>
      </c>
      <c r="B31" s="278"/>
      <c r="C31" s="278"/>
      <c r="D31" s="278"/>
      <c r="E31" s="258">
        <f>E28+E30</f>
        <v>0</v>
      </c>
      <c r="F31" s="278"/>
      <c r="G31" s="258">
        <f>G28+G30</f>
        <v>0</v>
      </c>
      <c r="H31" s="259"/>
    </row>
    <row r="32" spans="1:8" s="11" customFormat="1" ht="27" customHeight="1">
      <c r="A32" s="284" t="s">
        <v>24</v>
      </c>
      <c r="B32" s="278"/>
      <c r="C32" s="278"/>
      <c r="D32" s="63"/>
      <c r="E32" s="258">
        <f>-E31*$D$32</f>
        <v>0</v>
      </c>
      <c r="F32" s="278"/>
      <c r="G32" s="258">
        <f>-G31*$D$32</f>
        <v>0</v>
      </c>
      <c r="H32" s="259"/>
    </row>
    <row r="33" spans="1:8" s="11" customFormat="1" ht="27" customHeight="1">
      <c r="A33" s="284" t="s">
        <v>26</v>
      </c>
      <c r="B33" s="278"/>
      <c r="C33" s="278"/>
      <c r="D33" s="278"/>
      <c r="E33" s="258">
        <f>E32+E31</f>
        <v>0</v>
      </c>
      <c r="F33" s="278"/>
      <c r="G33" s="258">
        <f>G32+G31</f>
        <v>0</v>
      </c>
      <c r="H33" s="259"/>
    </row>
    <row r="34" spans="1:8" s="11" customFormat="1" ht="27" customHeight="1">
      <c r="A34" s="285" t="s">
        <v>25</v>
      </c>
      <c r="B34" s="286"/>
      <c r="C34" s="286"/>
      <c r="D34" s="152">
        <v>8.1000000000000003E-2</v>
      </c>
      <c r="E34" s="260">
        <f>E33*$D$34</f>
        <v>0</v>
      </c>
      <c r="F34" s="286"/>
      <c r="G34" s="260">
        <f>G33*$D$34</f>
        <v>0</v>
      </c>
      <c r="H34" s="261"/>
    </row>
    <row r="35" spans="1:8" s="112" customFormat="1" ht="29.25" customHeight="1" thickBot="1">
      <c r="A35" s="276" t="s">
        <v>27</v>
      </c>
      <c r="B35" s="277"/>
      <c r="C35" s="277"/>
      <c r="D35" s="277"/>
      <c r="E35" s="252">
        <f>E34+E33</f>
        <v>0</v>
      </c>
      <c r="F35" s="253"/>
      <c r="G35" s="252">
        <f>G34+G33</f>
        <v>0</v>
      </c>
      <c r="H35" s="262"/>
    </row>
  </sheetData>
  <sheetProtection selectLockedCells="1"/>
  <mergeCells count="56">
    <mergeCell ref="A34:C34"/>
    <mergeCell ref="E34:F34"/>
    <mergeCell ref="G34:H34"/>
    <mergeCell ref="A35:D35"/>
    <mergeCell ref="E35:F35"/>
    <mergeCell ref="G35:H35"/>
    <mergeCell ref="A32:C32"/>
    <mergeCell ref="E32:F32"/>
    <mergeCell ref="G32:H32"/>
    <mergeCell ref="A33:D33"/>
    <mergeCell ref="E33:F33"/>
    <mergeCell ref="G33:H33"/>
    <mergeCell ref="A30:C30"/>
    <mergeCell ref="E30:F30"/>
    <mergeCell ref="G30:H30"/>
    <mergeCell ref="A31:D31"/>
    <mergeCell ref="E31:F31"/>
    <mergeCell ref="G31:H31"/>
    <mergeCell ref="A26:D27"/>
    <mergeCell ref="E26:F27"/>
    <mergeCell ref="G26:H27"/>
    <mergeCell ref="A28:D28"/>
    <mergeCell ref="E28:F28"/>
    <mergeCell ref="G28:H28"/>
    <mergeCell ref="F19:G19"/>
    <mergeCell ref="F20:G20"/>
    <mergeCell ref="F21:G21"/>
    <mergeCell ref="A24:B24"/>
    <mergeCell ref="E24:G24"/>
    <mergeCell ref="A4:B4"/>
    <mergeCell ref="C4:H4"/>
    <mergeCell ref="A5:B5"/>
    <mergeCell ref="A7:C7"/>
    <mergeCell ref="E7:H7"/>
    <mergeCell ref="A1:B1"/>
    <mergeCell ref="C1:H1"/>
    <mergeCell ref="A2:B2"/>
    <mergeCell ref="C2:H2"/>
    <mergeCell ref="A3:B3"/>
    <mergeCell ref="C3:H3"/>
    <mergeCell ref="A29:D29"/>
    <mergeCell ref="E29:F29"/>
    <mergeCell ref="G29:H29"/>
    <mergeCell ref="F23:G23"/>
    <mergeCell ref="A8:C8"/>
    <mergeCell ref="E8:H8"/>
    <mergeCell ref="F18:G18"/>
    <mergeCell ref="B11:D11"/>
    <mergeCell ref="E11:H11"/>
    <mergeCell ref="B12:D12"/>
    <mergeCell ref="E12:H12"/>
    <mergeCell ref="A13:C13"/>
    <mergeCell ref="E13:G13"/>
    <mergeCell ref="F15:G15"/>
    <mergeCell ref="F16:G16"/>
    <mergeCell ref="F17:G17"/>
  </mergeCells>
  <conditionalFormatting sqref="F17">
    <cfRule type="cellIs" dxfId="19" priority="30" stopIfTrue="1" operator="equal">
      <formula>0</formula>
    </cfRule>
    <cfRule type="cellIs" priority="31" stopIfTrue="1" operator="greaterThanOrEqual">
      <formula>0</formula>
    </cfRule>
  </conditionalFormatting>
  <conditionalFormatting sqref="E11:E12">
    <cfRule type="cellIs" dxfId="18" priority="32" stopIfTrue="1" operator="equal">
      <formula>"erfüllt"</formula>
    </cfRule>
    <cfRule type="cellIs" dxfId="17" priority="33" stopIfTrue="1" operator="equal">
      <formula>"nicht erfüllt"</formula>
    </cfRule>
  </conditionalFormatting>
  <conditionalFormatting sqref="F17:G18">
    <cfRule type="cellIs" dxfId="16" priority="29" stopIfTrue="1" operator="equal">
      <formula>""</formula>
    </cfRule>
  </conditionalFormatting>
  <conditionalFormatting sqref="G28">
    <cfRule type="cellIs" dxfId="15" priority="22" stopIfTrue="1" operator="equal">
      <formula>""</formula>
    </cfRule>
  </conditionalFormatting>
  <conditionalFormatting sqref="D30">
    <cfRule type="cellIs" dxfId="14" priority="21" stopIfTrue="1" operator="equal">
      <formula>""</formula>
    </cfRule>
  </conditionalFormatting>
  <conditionalFormatting sqref="D32">
    <cfRule type="cellIs" dxfId="13" priority="20" stopIfTrue="1" operator="equal">
      <formula>""</formula>
    </cfRule>
  </conditionalFormatting>
  <conditionalFormatting sqref="D34">
    <cfRule type="cellIs" dxfId="12" priority="19" stopIfTrue="1" operator="equal">
      <formula>""</formula>
    </cfRule>
  </conditionalFormatting>
  <conditionalFormatting sqref="E8:G8">
    <cfRule type="cellIs" dxfId="11" priority="15" operator="equal">
      <formula>"Firma, Strasse, PLZ Ort"</formula>
    </cfRule>
  </conditionalFormatting>
  <conditionalFormatting sqref="E17:E18">
    <cfRule type="cellIs" dxfId="10" priority="18" stopIfTrue="1" operator="equal">
      <formula>""</formula>
    </cfRule>
  </conditionalFormatting>
  <conditionalFormatting sqref="E28">
    <cfRule type="cellIs" dxfId="9" priority="14" stopIfTrue="1" operator="equal">
      <formula>""</formula>
    </cfRule>
  </conditionalFormatting>
  <conditionalFormatting sqref="F23">
    <cfRule type="cellIs" priority="13" stopIfTrue="1" operator="greaterThanOrEqual">
      <formula>0</formula>
    </cfRule>
  </conditionalFormatting>
  <conditionalFormatting sqref="F23">
    <cfRule type="cellIs" dxfId="8" priority="12" stopIfTrue="1" operator="equal">
      <formula>""</formula>
    </cfRule>
  </conditionalFormatting>
  <conditionalFormatting sqref="E23">
    <cfRule type="cellIs" dxfId="7" priority="11" stopIfTrue="1" operator="equal">
      <formula>""</formula>
    </cfRule>
  </conditionalFormatting>
  <conditionalFormatting sqref="F20">
    <cfRule type="cellIs" dxfId="6" priority="8" stopIfTrue="1" operator="equal">
      <formula>0</formula>
    </cfRule>
    <cfRule type="cellIs" priority="9" stopIfTrue="1" operator="greaterThanOrEqual">
      <formula>0</formula>
    </cfRule>
  </conditionalFormatting>
  <conditionalFormatting sqref="F20:G20">
    <cfRule type="cellIs" dxfId="5" priority="7" stopIfTrue="1" operator="equal">
      <formula>""</formula>
    </cfRule>
  </conditionalFormatting>
  <conditionalFormatting sqref="E20">
    <cfRule type="cellIs" dxfId="4" priority="6" stopIfTrue="1" operator="equal">
      <formula>""</formula>
    </cfRule>
  </conditionalFormatting>
  <conditionalFormatting sqref="F22">
    <cfRule type="cellIs" priority="5" stopIfTrue="1" operator="greaterThanOrEqual">
      <formula>0</formula>
    </cfRule>
  </conditionalFormatting>
  <conditionalFormatting sqref="F22:G22">
    <cfRule type="cellIs" dxfId="3" priority="4" stopIfTrue="1" operator="equal">
      <formula>""</formula>
    </cfRule>
  </conditionalFormatting>
  <conditionalFormatting sqref="E22">
    <cfRule type="cellIs" dxfId="2" priority="3" stopIfTrue="1" operator="equal">
      <formula>""</formula>
    </cfRule>
  </conditionalFormatting>
  <conditionalFormatting sqref="G29">
    <cfRule type="cellIs" dxfId="1" priority="2" stopIfTrue="1" operator="equal">
      <formula>""</formula>
    </cfRule>
  </conditionalFormatting>
  <conditionalFormatting sqref="E29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F20:G20">
      <formula1>"Ja,Nein"</formula1>
    </dataValidation>
    <dataValidation type="list" allowBlank="1" showInputMessage="1" showErrorMessage="1" sqref="E11:E12">
      <formula1>"erfüllt,nicht erfüllt"</formula1>
    </dataValidation>
  </dataValidations>
  <pageMargins left="0.74803149606299213" right="0.74803149606299213" top="0.78740157480314965" bottom="0.59055118110236227" header="0.39370078740157483" footer="0.39370078740157483"/>
  <pageSetup paperSize="9" scale="54" orientation="landscape" r:id="rId1"/>
  <headerFooter alignWithMargins="0">
    <oddHeader>&amp;L&amp;G
Amt für Verkehr und Tiefbau</oddHeader>
    <oddFooter>&amp;L&amp;"Arial,Standard"&amp;6&amp;A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Gesamt Zuschlag Zusammenfassung</vt:lpstr>
      <vt:lpstr>Anbieter 1</vt:lpstr>
      <vt:lpstr>Anbieter 2</vt:lpstr>
      <vt:lpstr>Anbieter 3</vt:lpstr>
      <vt:lpstr>Anbieter 4</vt:lpstr>
      <vt:lpstr>Anbieter 5</vt:lpstr>
      <vt:lpstr>Anbieter 6</vt:lpstr>
      <vt:lpstr>Anbieter 7</vt:lpstr>
      <vt:lpstr>Anbieter 8</vt:lpstr>
      <vt:lpstr>Anbieter 9</vt:lpstr>
      <vt:lpstr>Anbieter 10</vt:lpstr>
      <vt:lpstr>'Anbieter 1'!Druckbereich</vt:lpstr>
      <vt:lpstr>'Anbieter 10'!Druckbereich</vt:lpstr>
      <vt:lpstr>'Anbieter 2'!Druckbereich</vt:lpstr>
      <vt:lpstr>'Anbieter 3'!Druckbereich</vt:lpstr>
      <vt:lpstr>'Anbieter 4'!Druckbereich</vt:lpstr>
      <vt:lpstr>'Anbieter 5'!Druckbereich</vt:lpstr>
      <vt:lpstr>'Anbieter 6'!Druckbereich</vt:lpstr>
      <vt:lpstr>'Anbieter 7'!Druckbereich</vt:lpstr>
      <vt:lpstr>'Anbieter 8'!Druckbereich</vt:lpstr>
      <vt:lpstr>'Anbieter 9'!Druckbereich</vt:lpstr>
      <vt:lpstr>'Gesamt Zuschlag Zusammenfassung'!Druckbereich</vt:lpstr>
    </vt:vector>
  </TitlesOfParts>
  <Company>Helbling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philipp.stoffel@helbling.ch</dc:creator>
  <cp:lastModifiedBy>Grolimund Andrea</cp:lastModifiedBy>
  <cp:lastPrinted>2017-07-06T13:16:20Z</cp:lastPrinted>
  <dcterms:created xsi:type="dcterms:W3CDTF">2009-01-21T10:44:29Z</dcterms:created>
  <dcterms:modified xsi:type="dcterms:W3CDTF">2023-12-06T13:23:02Z</dcterms:modified>
</cp:coreProperties>
</file>