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3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4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drawings/drawing5.xml" ContentType="application/vnd.openxmlformats-officedocument.drawing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drawings/drawing7.xml" ContentType="application/vnd.openxmlformats-officedocument.drawing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ABMH_1_RE\16_Informatik\169_Diverses\A0_Datenbereich_Web-ABMH\B3_Berufliche-Grundbildung\"/>
    </mc:Choice>
  </mc:AlternateContent>
  <xr:revisionPtr revIDLastSave="0" documentId="8_{CA78CBFB-EDE3-4F3E-A644-DF06558D66BC}" xr6:coauthVersionLast="47" xr6:coauthVersionMax="47" xr10:uidLastSave="{00000000-0000-0000-0000-000000000000}"/>
  <workbookProtection workbookPassword="99C8" lockStructure="1"/>
  <bookViews>
    <workbookView xWindow="28680" yWindow="3210" windowWidth="29040" windowHeight="15720" tabRatio="711" xr2:uid="{00000000-000D-0000-FFFF-FFFF00000000}"/>
  </bookViews>
  <sheets>
    <sheet name="Hinweise" sheetId="12" r:id="rId1"/>
    <sheet name="PEX und CPEX" sheetId="1" r:id="rId2"/>
    <sheet name="PEX_2" sheetId="10" r:id="rId3"/>
    <sheet name="PEX_3" sheetId="5" r:id="rId4"/>
    <sheet name="Teilprüfung" sheetId="2" r:id="rId5"/>
    <sheet name="Chefexperte" sheetId="8" r:id="rId6"/>
    <sheet name="Material" sheetId="6" r:id="rId7"/>
    <sheet name="Regelung" sheetId="11" r:id="rId8"/>
    <sheet name="Stammdaten Berufe" sheetId="13" state="hidden" r:id="rId9"/>
  </sheets>
  <definedNames>
    <definedName name="_xlnm.Print_Area" localSheetId="5">Chefexperte!$A$1:$I$56</definedName>
    <definedName name="_xlnm.Print_Area" localSheetId="0">Hinweise!$A$1:$H$57</definedName>
    <definedName name="_xlnm.Print_Area" localSheetId="6">Material!$A$1:$I$55</definedName>
    <definedName name="_xlnm.Print_Area" localSheetId="1">'PEX und CPEX'!$A$1:$I$55</definedName>
    <definedName name="_xlnm.Print_Area" localSheetId="2">PEX_2!$A$1:$I$54</definedName>
    <definedName name="_xlnm.Print_Area" localSheetId="3">PEX_3!$A$1:$I$52</definedName>
    <definedName name="_xlnm.Print_Area" localSheetId="7">Regelung!$A$1:$H$60</definedName>
    <definedName name="_xlnm.Print_Area" localSheetId="4">Teilprüfung!$A$1:$I$54</definedName>
    <definedName name="Kontrollkästchen3" localSheetId="1">'PEX und CPEX'!$B$12</definedName>
    <definedName name="PEX_und_CPEX_C_52">PEX_2!$C$49</definedName>
    <definedName name="Text1" localSheetId="1">'PEX und CPEX'!$A$12</definedName>
    <definedName name="Text2" localSheetId="1">'PEX und CPEX'!$C$12</definedName>
    <definedName name="Text3" localSheetId="1">'PEX und CPEX'!$D$12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8" l="1"/>
  <c r="B15" i="8"/>
  <c r="I31" i="5" l="1"/>
  <c r="I31" i="2" l="1"/>
  <c r="I30" i="1" l="1"/>
  <c r="I24" i="1" l="1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12" i="2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12" i="5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12" i="10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13" i="1"/>
  <c r="I12" i="1"/>
  <c r="I36" i="8" l="1"/>
  <c r="C51" i="8" l="1"/>
  <c r="C51" i="6"/>
  <c r="C52" i="6"/>
  <c r="C50" i="2" l="1"/>
  <c r="C48" i="5"/>
  <c r="C50" i="10"/>
  <c r="C46" i="10"/>
  <c r="C45" i="10"/>
  <c r="C44" i="10"/>
  <c r="C43" i="10"/>
  <c r="N31" i="10" l="1"/>
  <c r="N30" i="10"/>
  <c r="G32" i="2" l="1"/>
  <c r="G31" i="1"/>
  <c r="G33" i="8"/>
  <c r="G30" i="5"/>
  <c r="E11" i="10"/>
  <c r="G32" i="10"/>
  <c r="N29" i="1" l="1"/>
  <c r="M29" i="1"/>
  <c r="M31" i="10" l="1"/>
  <c r="M30" i="10"/>
  <c r="N30" i="2"/>
  <c r="M30" i="2"/>
  <c r="I29" i="2"/>
  <c r="I32" i="8"/>
  <c r="I19" i="8"/>
  <c r="I18" i="8"/>
  <c r="I17" i="8"/>
  <c r="C49" i="8" l="1"/>
  <c r="C48" i="2"/>
  <c r="C46" i="5"/>
  <c r="C48" i="10"/>
  <c r="C49" i="10"/>
  <c r="C52" i="8"/>
  <c r="C50" i="8"/>
  <c r="C51" i="10"/>
  <c r="C49" i="5"/>
  <c r="C47" i="5"/>
  <c r="C51" i="2"/>
  <c r="C49" i="2"/>
  <c r="C53" i="6"/>
  <c r="C52" i="10"/>
  <c r="H45" i="10"/>
  <c r="H44" i="10"/>
  <c r="H43" i="10"/>
  <c r="C50" i="5"/>
  <c r="C44" i="5"/>
  <c r="H43" i="5"/>
  <c r="C43" i="5"/>
  <c r="H42" i="5"/>
  <c r="C42" i="5"/>
  <c r="H41" i="5"/>
  <c r="C41" i="5"/>
  <c r="C54" i="6"/>
  <c r="C48" i="6"/>
  <c r="H47" i="6"/>
  <c r="C47" i="6"/>
  <c r="H46" i="6"/>
  <c r="C46" i="6"/>
  <c r="H45" i="6"/>
  <c r="C45" i="6"/>
  <c r="C52" i="2"/>
  <c r="C46" i="2"/>
  <c r="H45" i="2"/>
  <c r="C45" i="2"/>
  <c r="H44" i="2"/>
  <c r="C44" i="2"/>
  <c r="H43" i="2"/>
  <c r="C43" i="2"/>
  <c r="C53" i="8" l="1"/>
  <c r="H46" i="8"/>
  <c r="H45" i="8"/>
  <c r="H44" i="8"/>
  <c r="C45" i="8"/>
  <c r="C50" i="6"/>
  <c r="I34" i="10" l="1"/>
  <c r="I33" i="10"/>
  <c r="I30" i="10"/>
  <c r="I31" i="10"/>
  <c r="I30" i="2" l="1"/>
  <c r="I29" i="1"/>
  <c r="G38" i="8" l="1"/>
  <c r="L36" i="8" s="1"/>
  <c r="G36" i="5"/>
  <c r="L34" i="5" s="1"/>
  <c r="G38" i="10"/>
  <c r="L36" i="10" s="1"/>
  <c r="G38" i="1"/>
  <c r="L36" i="1" s="1"/>
  <c r="N37" i="8"/>
  <c r="N37" i="2"/>
  <c r="N35" i="5"/>
  <c r="N37" i="10"/>
  <c r="G39" i="2"/>
  <c r="G37" i="5"/>
  <c r="I31" i="8"/>
  <c r="I30" i="8"/>
  <c r="I16" i="8"/>
  <c r="I15" i="8"/>
  <c r="F26" i="5"/>
  <c r="F27" i="10"/>
  <c r="E11" i="1"/>
  <c r="N36" i="1"/>
  <c r="G38" i="2"/>
  <c r="L36" i="2" s="1"/>
  <c r="F29" i="10"/>
  <c r="F28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I2" i="10"/>
  <c r="I2" i="8"/>
  <c r="I2" i="6"/>
  <c r="I2" i="5"/>
  <c r="I2" i="1"/>
  <c r="I2" i="2"/>
  <c r="I22" i="8"/>
  <c r="I21" i="8"/>
  <c r="I35" i="8"/>
  <c r="I38" i="6"/>
  <c r="I36" i="6"/>
  <c r="I34" i="2"/>
  <c r="I33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E11" i="2"/>
  <c r="I32" i="5"/>
  <c r="F29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E11" i="5"/>
  <c r="I33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I34" i="1"/>
  <c r="I37" i="8" l="1"/>
  <c r="I38" i="8" s="1"/>
  <c r="I37" i="1"/>
  <c r="I37" i="2"/>
  <c r="I37" i="10"/>
  <c r="I30" i="5"/>
  <c r="I35" i="5"/>
  <c r="I31" i="1"/>
  <c r="I35" i="2"/>
  <c r="I34" i="8"/>
  <c r="I35" i="10"/>
  <c r="I32" i="10"/>
  <c r="I36" i="1"/>
  <c r="I35" i="1"/>
  <c r="F38" i="8"/>
  <c r="I33" i="5"/>
  <c r="I32" i="2"/>
  <c r="I41" i="6"/>
  <c r="M9" i="1" s="1"/>
  <c r="I38" i="1" l="1"/>
  <c r="I41" i="8"/>
  <c r="M8" i="1" s="1"/>
  <c r="I38" i="2"/>
  <c r="I40" i="2" s="1"/>
  <c r="M7" i="1" s="1"/>
  <c r="I38" i="10"/>
  <c r="I40" i="10" s="1"/>
  <c r="M5" i="1" s="1"/>
  <c r="I36" i="5"/>
  <c r="I40" i="8"/>
  <c r="I32" i="1"/>
  <c r="I39" i="1"/>
  <c r="C41" i="1" l="1"/>
  <c r="I41" i="1"/>
  <c r="M4" i="1" s="1"/>
  <c r="I38" i="5"/>
  <c r="M6" i="1" s="1"/>
  <c r="D41" i="1"/>
  <c r="D40" i="1" l="1"/>
  <c r="E40" i="1"/>
  <c r="E41" i="1"/>
  <c r="C44" i="8"/>
  <c r="C46" i="8"/>
  <c r="C47" i="8"/>
  <c r="F40" i="1" l="1"/>
  <c r="F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Arn</author>
  </authors>
  <commentList>
    <comment ref="C52" authorId="0" shapeId="0" xr:uid="{00000000-0006-0000-0400-000001000000}">
      <text>
        <r>
          <rPr>
            <sz val="8"/>
            <color indexed="81"/>
            <rFont val="Segoe UI"/>
            <family val="2"/>
          </rPr>
          <t xml:space="preserve">Format: CH00 0000 0000 0000 0000 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Arn</author>
  </authors>
  <commentList>
    <comment ref="C54" authorId="0" shapeId="0" xr:uid="{00000000-0006-0000-0600-000001000000}">
      <text>
        <r>
          <rPr>
            <sz val="8"/>
            <color indexed="81"/>
            <rFont val="Segoe UI"/>
            <family val="2"/>
          </rPr>
          <t xml:space="preserve">Format: CH00 0000 0000 0000 0000 0
</t>
        </r>
      </text>
    </comment>
  </commentList>
</comments>
</file>

<file path=xl/sharedStrings.xml><?xml version="1.0" encoding="utf-8"?>
<sst xmlns="http://schemas.openxmlformats.org/spreadsheetml/2006/main" count="386" uniqueCount="159">
  <si>
    <t>Prüfung</t>
  </si>
  <si>
    <t>Anzahl Std.</t>
  </si>
  <si>
    <t>Experten-Rechnung</t>
  </si>
  <si>
    <t>Total SFr.</t>
  </si>
  <si>
    <t>Verpflegung</t>
  </si>
  <si>
    <t xml:space="preserve"> Total Verpflegung</t>
  </si>
  <si>
    <t xml:space="preserve"> Unterschrift Experte</t>
  </si>
  <si>
    <t xml:space="preserve"> Unterschrift Chefexperte</t>
  </si>
  <si>
    <t>PA IPA BK FZ</t>
  </si>
  <si>
    <t>Autospesen</t>
  </si>
  <si>
    <t>km eingeben</t>
  </si>
  <si>
    <t xml:space="preserve"> Total Autospesen</t>
  </si>
  <si>
    <t>Sitzung</t>
  </si>
  <si>
    <t xml:space="preserve"> Bitte AHV/IV/EO/ALV abrechnen</t>
  </si>
  <si>
    <t>mit Beleg</t>
  </si>
  <si>
    <t>ab 4.5 Std</t>
  </si>
  <si>
    <t>ÖV  2. Kl.</t>
  </si>
  <si>
    <t>Teilprüfung</t>
  </si>
  <si>
    <t xml:space="preserve"> </t>
  </si>
  <si>
    <t>Expertensitzung besucht?</t>
  </si>
  <si>
    <t>Anzahl Stunden</t>
  </si>
  <si>
    <t>Anzahl Nächte:</t>
  </si>
  <si>
    <t>Chefexperten-Rechnung</t>
  </si>
  <si>
    <t>Grundpauschale in Abhängigkeit der Anzahl Kandidaten</t>
  </si>
  <si>
    <t>Prüfungsjahr</t>
  </si>
  <si>
    <t>überbetriebliche Kurse:</t>
  </si>
  <si>
    <t>Kopfpauschale gem. Anzahl Kandidaten</t>
  </si>
  <si>
    <t>Zusätzlich Aufwendungen auf Gesuch hin</t>
  </si>
  <si>
    <t>Vorbereitungszeit nur PEX</t>
  </si>
  <si>
    <t>Total Material und Lokalkosten</t>
  </si>
  <si>
    <t>Rechnungsbetrag</t>
  </si>
  <si>
    <t>PA    BK     FZ</t>
  </si>
  <si>
    <t>PA  BK   FZ</t>
  </si>
  <si>
    <t>Belege</t>
  </si>
  <si>
    <t>Materialkosten</t>
  </si>
  <si>
    <t>Lokalkosten</t>
  </si>
  <si>
    <t>Lehrbetriebe:</t>
  </si>
  <si>
    <t>Seite 1</t>
  </si>
  <si>
    <t>Seite 2</t>
  </si>
  <si>
    <t>Formular Teilprüfung</t>
  </si>
  <si>
    <t>Seite 5</t>
  </si>
  <si>
    <t>Seite 6</t>
  </si>
  <si>
    <t>Formular Chefexperte</t>
  </si>
  <si>
    <t>Regelung der Entschädigung</t>
  </si>
  <si>
    <t>Gesamtabrechnung</t>
  </si>
  <si>
    <t>Zusatzblatt A</t>
  </si>
  <si>
    <t>Zusatzblatt B</t>
  </si>
  <si>
    <t>Seite 3</t>
  </si>
  <si>
    <t>Seite 4</t>
  </si>
  <si>
    <t>Expertensitzung durchgeführt?</t>
  </si>
  <si>
    <t xml:space="preserve">                  Total in SFr.</t>
  </si>
  <si>
    <t>Material-, Miet-Rechnung</t>
  </si>
  <si>
    <t>Formular Material-, Miet-Rechnung</t>
  </si>
  <si>
    <t>Folgend Seiten müssen ausgedruckt werden</t>
  </si>
  <si>
    <t>(nur mit Leistungsvereinbarung möglich)</t>
  </si>
  <si>
    <t>Anzahl:</t>
  </si>
  <si>
    <t>Abrechnung Administration</t>
  </si>
  <si>
    <t>Praktische Abschlussprüfung / Betriebliche Prüfung</t>
  </si>
  <si>
    <t>Seite 7</t>
  </si>
  <si>
    <t>Parkgebühr</t>
  </si>
  <si>
    <t>Prüfort eintragen</t>
  </si>
  <si>
    <t>Sitzung für weitere</t>
  </si>
  <si>
    <t>Reisekosten</t>
  </si>
  <si>
    <t>Taggeld</t>
  </si>
  <si>
    <t>1680 Anlagenführer/in EFZ</t>
  </si>
  <si>
    <t>1681 Assistent/in Gesundheit und Soziales EBA</t>
  </si>
  <si>
    <t>1682 Augenoptiker/in EFZ LAP</t>
  </si>
  <si>
    <t>1682 Augenoptiker/in EFZ TP</t>
  </si>
  <si>
    <t>1683 Automatiker/in EFZ LAP</t>
  </si>
  <si>
    <t>1683 Automatiker/in EFZ TP</t>
  </si>
  <si>
    <t>1684 Automobil-Berufe EFZ EBA</t>
  </si>
  <si>
    <t>1687 Bauwerktrenner/in EFZ</t>
  </si>
  <si>
    <t>1688 Bekleidungsgestalter/in EFZ Damenbekleidung Bekleidungsnäher/in EBA</t>
  </si>
  <si>
    <t>1689 Coiffeur/euse EFZ EBA LAP</t>
  </si>
  <si>
    <t>1689 Coiffeur/euse EFZ TP</t>
  </si>
  <si>
    <t>1706 Drogist/in EFZ</t>
  </si>
  <si>
    <t>1708 Elektroinstallateur/in EFZ Montage-Elektriker EFZ</t>
  </si>
  <si>
    <t>1710 Fachleute Betreuung EFZ Menschen mit Beeinträchtigung</t>
  </si>
  <si>
    <t>1711 Fachleute Betreuung EFZ Kinder</t>
  </si>
  <si>
    <t>1714 Fachleute Gesundheit EFZ</t>
  </si>
  <si>
    <t>1715 Fachleute öffentlicher Verkehr EFZ</t>
  </si>
  <si>
    <t>1716 Fleischfachleute EFZ Fleischfachassistent/in EBA</t>
  </si>
  <si>
    <t>1719 Gärtner/in EFZ Garten- und Landschaftsbau</t>
  </si>
  <si>
    <t>1720 Gebäudereiniger/in EFZ EBA</t>
  </si>
  <si>
    <t>1721 Glaser/in EFZ</t>
  </si>
  <si>
    <t>1723 Hauswirtschaftspraktiker/in EBA</t>
  </si>
  <si>
    <t>1724 Heizungsinstallateur/in EFZ</t>
  </si>
  <si>
    <t>1725 Hörsystemakustiker/in EFZ</t>
  </si>
  <si>
    <t xml:space="preserve">1727 Informatiker/in EFZ </t>
  </si>
  <si>
    <t>1728 Kaminfeger/in EFZ</t>
  </si>
  <si>
    <t>1730 Koch/Köchin EFZ Küchenangestellter/in EBA</t>
  </si>
  <si>
    <t>1729 Konstrukteur/in EFZ LAP</t>
  </si>
  <si>
    <t>1729 Konstrukteur/in EFZ TP</t>
  </si>
  <si>
    <t>1740 Landwirt/in EFZ</t>
  </si>
  <si>
    <t>1743 Maler/in EFZ Malerpraktiker/in EBA</t>
  </si>
  <si>
    <t>1707 Medientechnologe/in EFZ Print</t>
  </si>
  <si>
    <t>1746 Medizinischer/in Praxisassistent/in EFZ</t>
  </si>
  <si>
    <t>1748 Metallbauer EFZ Metallbaupraktiker EBA</t>
  </si>
  <si>
    <t>1750 Multimediaelektroniker/in EFZ LAP</t>
  </si>
  <si>
    <t>1750 Multimediaelektroniker/in EFZ TP</t>
  </si>
  <si>
    <t>1753 Polymechaniker/in EFZ Produktionsmechaniker/in EFZ Mechanikpraktiker/in EBA LAP</t>
  </si>
  <si>
    <t>1753 Polymechaniker/in EFZ Produktionsmechaniker/in EFZ TP</t>
  </si>
  <si>
    <t>1755 Restaurantfachleute EFZ Restaurantangestellte/r EBA</t>
  </si>
  <si>
    <t>1756 Sanitärinstallateur/in EFZ</t>
  </si>
  <si>
    <t>1757 Schreiner/in EFZ Schreinerpraktiker/in EBA LAP</t>
  </si>
  <si>
    <t>1757 Schreiner/in EFZ TP</t>
  </si>
  <si>
    <t>1760 Uhren-Berufe EFZ EBA</t>
  </si>
  <si>
    <t>1762 Zeichner EFZ Architektur</t>
  </si>
  <si>
    <t>1763 Zeichner EFZ Ingenieurbau</t>
  </si>
  <si>
    <t>1764 Zimmermann EFZ / Zimmerin EFZ</t>
  </si>
  <si>
    <t>Berufsbezeichnung</t>
  </si>
  <si>
    <t>LoA 3044</t>
  </si>
  <si>
    <t>LoA 3046</t>
  </si>
  <si>
    <t>LoA 1314</t>
  </si>
  <si>
    <t>Visum sachlich</t>
  </si>
  <si>
    <t>Visum rechnerisch</t>
  </si>
  <si>
    <t xml:space="preserve"> Nicht ausfüllen</t>
  </si>
  <si>
    <t xml:space="preserve"> ABMH intern</t>
  </si>
  <si>
    <t>Bitte via Auswahlliste den Beruf auswählen</t>
  </si>
  <si>
    <t>Qualifikationsverfahren</t>
  </si>
  <si>
    <t>Gesamtabrechnung PEX und CPEX</t>
  </si>
  <si>
    <r>
      <t xml:space="preserve">Weitere Formulare PEX_2 </t>
    </r>
    <r>
      <rPr>
        <sz val="10"/>
        <rFont val="Frutiger LT Com 55 Roman"/>
        <family val="2"/>
      </rPr>
      <t>Zusatzblatt A</t>
    </r>
  </si>
  <si>
    <r>
      <t xml:space="preserve">Weitere Formulare PEX_3 </t>
    </r>
    <r>
      <rPr>
        <sz val="10"/>
        <rFont val="Frutiger LT Com 55 Roman"/>
        <family val="2"/>
      </rPr>
      <t>Zusatzblatt B</t>
    </r>
  </si>
  <si>
    <r>
      <t xml:space="preserve"> Total Taggelder </t>
    </r>
    <r>
      <rPr>
        <sz val="8"/>
        <rFont val="Frutiger LT Com 55 Roman"/>
        <family val="2"/>
      </rPr>
      <t>(Zusammenzug von allen Formularen)</t>
    </r>
  </si>
  <si>
    <r>
      <t xml:space="preserve"> Total Reisekosten </t>
    </r>
    <r>
      <rPr>
        <sz val="8"/>
        <rFont val="Frutiger LT Com 55 Roman"/>
        <family val="2"/>
      </rPr>
      <t>(Zusammenzug von allen Formularen)</t>
    </r>
  </si>
  <si>
    <r>
      <t xml:space="preserve"> Total Verpflegung/Unterkunft </t>
    </r>
    <r>
      <rPr>
        <sz val="8"/>
        <rFont val="Frutiger LT Com 55 Roman"/>
        <family val="2"/>
      </rPr>
      <t>(Zusammenzug von allen Formularen)</t>
    </r>
  </si>
  <si>
    <r>
      <t xml:space="preserve"> Reise-Entschädigung ÖV</t>
    </r>
    <r>
      <rPr>
        <sz val="9"/>
        <color indexed="10"/>
        <rFont val="Frutiger LT Com 55 Roman"/>
        <family val="2"/>
      </rPr>
      <t xml:space="preserve"> </t>
    </r>
    <r>
      <rPr>
        <b/>
        <sz val="9"/>
        <color indexed="10"/>
        <rFont val="Frutiger LT Com 55 Roman"/>
        <family val="2"/>
      </rPr>
      <t>laut Belege</t>
    </r>
  </si>
  <si>
    <t xml:space="preserve"> Name, Vorname</t>
  </si>
  <si>
    <t xml:space="preserve"> Strasse</t>
  </si>
  <si>
    <t xml:space="preserve"> PLZ/Ort</t>
  </si>
  <si>
    <t xml:space="preserve"> AHV-Nummer</t>
  </si>
  <si>
    <t xml:space="preserve"> Adresse</t>
  </si>
  <si>
    <t xml:space="preserve"> Bank/Post</t>
  </si>
  <si>
    <t xml:space="preserve"> IBAN-Nr.</t>
  </si>
  <si>
    <t xml:space="preserve"> Kontoinhaber</t>
  </si>
  <si>
    <t xml:space="preserve">Total </t>
  </si>
  <si>
    <t>Total</t>
  </si>
  <si>
    <t>Anz. Kandidaten</t>
  </si>
  <si>
    <t>Beruf</t>
  </si>
  <si>
    <r>
      <t xml:space="preserve">Material </t>
    </r>
    <r>
      <rPr>
        <b/>
        <sz val="10"/>
        <color indexed="10"/>
        <rFont val="Frutiger LT Com 55 Roman"/>
        <family val="2"/>
      </rPr>
      <t>(Belege)</t>
    </r>
  </si>
  <si>
    <r>
      <t xml:space="preserve">Miete Lokalität </t>
    </r>
    <r>
      <rPr>
        <b/>
        <sz val="10"/>
        <color indexed="10"/>
        <rFont val="Frutiger LT Com 55 Roman"/>
        <family val="2"/>
      </rPr>
      <t>(Belege)</t>
    </r>
  </si>
  <si>
    <t>Prüfungs-datum</t>
  </si>
  <si>
    <t>Sitzungs-datum</t>
  </si>
  <si>
    <t>Rechnungs-datum</t>
  </si>
  <si>
    <t>Prüfungsort</t>
  </si>
  <si>
    <r>
      <t xml:space="preserve">Prüfungsvorbereitung </t>
    </r>
    <r>
      <rPr>
        <sz val="8"/>
        <rFont val="Frutiger LT Com 55 Roman"/>
        <family val="2"/>
      </rPr>
      <t>(nur für Prüfungsexperte)</t>
    </r>
    <r>
      <rPr>
        <b/>
        <sz val="8"/>
        <rFont val="Frutiger LT Com 55 Roman"/>
        <family val="2"/>
      </rPr>
      <t xml:space="preserve">
Datum</t>
    </r>
  </si>
  <si>
    <t xml:space="preserve"> Übernachtungen (max 150.- / Nacht)</t>
  </si>
  <si>
    <t xml:space="preserve"> Total Material- und Lokalkosten</t>
  </si>
  <si>
    <t xml:space="preserve"> Adresse PEX</t>
  </si>
  <si>
    <t xml:space="preserve"> Arbeitgeber/Verband</t>
  </si>
  <si>
    <t xml:space="preserve"> Auszahlung an PEX</t>
  </si>
  <si>
    <t>Hinweise zur Abrechnung</t>
  </si>
  <si>
    <t>Verwalten von Kompetenznachweisen:</t>
  </si>
  <si>
    <t xml:space="preserve">                  1   2    3    4   5    6</t>
  </si>
  <si>
    <t>Experten-Rechnung GI</t>
  </si>
  <si>
    <t xml:space="preserve"> Auszahlung an Arbeitgeber/Verband</t>
  </si>
  <si>
    <r>
      <t xml:space="preserve">Sitzung und Vorbereitungszeit
</t>
    </r>
    <r>
      <rPr>
        <sz val="8"/>
        <rFont val="Frutiger LT Com 55 Roman"/>
        <family val="2"/>
      </rPr>
      <t xml:space="preserve">Datum  </t>
    </r>
    <r>
      <rPr>
        <b/>
        <sz val="8"/>
        <rFont val="Frutiger LT Com 55 Roman"/>
        <family val="2"/>
      </rPr>
      <t xml:space="preserve">       </t>
    </r>
    <r>
      <rPr>
        <sz val="8"/>
        <rFont val="Frutiger LT Com 55 Roman"/>
        <family val="2"/>
      </rPr>
      <t>Ort der Sitzung</t>
    </r>
  </si>
  <si>
    <t xml:space="preserve"> Total Taggeld PEX-Tätigkeit</t>
  </si>
  <si>
    <t xml:space="preserve"> Total Taggeld CPEX-Tätigkeit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</si>
</sst>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SFr.&quot;\ #,##0.00;[Red]&quot;SFr.&quot;\ \-#,##0.00"/>
    <numFmt numFmtId="165" formatCode="d/mm/yy;@"/>
    <numFmt numFmtId="166" formatCode="0.0"/>
    <numFmt numFmtId="167" formatCode="&quot;SFr.&quot;\ #,##0.00"/>
    <numFmt numFmtId="168" formatCode="#,##0.00_ ;[Red]\-#,##0.00\ "/>
    <numFmt numFmtId="169" formatCode="#,##0.0"/>
    <numFmt numFmtId="170" formatCode="dd/mm/yy"/>
    <numFmt numFmtId="171" formatCode="#.##0.00"/>
    <numFmt numFmtId="172" formatCode="#"/>
    <numFmt numFmtId="173" formatCode="##\ ####\ ####\ ####\ ####\ ##"/>
    <numFmt numFmtId="174" formatCode="000&quot;.&quot;0000&quot;.&quot;0000&quot;.&quot;00"/>
    <numFmt numFmtId="175" formatCode="&quot;CH&quot;00\ 0000\ 0000\ 0000\ 0000\ 0"/>
    <numFmt numFmtId="176" formatCode="#,##0_ ;[Red]\-#,##0\ "/>
    <numFmt numFmtId="177" formatCode="yyyy"/>
    <numFmt numFmtId="178" formatCode="##&quot; km&quot;"/>
    <numFmt numFmtId="179" formatCode="##0.0&quot; Std.&quot;"/>
  </numFmts>
  <fonts count="4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81"/>
      <name val="Segoe U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Frutiger LT Com 55 Roman"/>
      <family val="2"/>
    </font>
    <font>
      <sz val="10"/>
      <name val="Frutiger LT Com 55 Roman"/>
      <family val="2"/>
    </font>
    <font>
      <b/>
      <sz val="11"/>
      <name val="Frutiger LT Com 55 Roman"/>
      <family val="2"/>
    </font>
    <font>
      <sz val="16"/>
      <name val="Frutiger LT Com 55 Roman"/>
      <family val="2"/>
    </font>
    <font>
      <b/>
      <sz val="10"/>
      <name val="Frutiger LT Com 55 Roman"/>
      <family val="2"/>
    </font>
    <font>
      <b/>
      <sz val="18"/>
      <name val="Frutiger LT Com 55 Roman"/>
      <family val="2"/>
    </font>
    <font>
      <i/>
      <sz val="9"/>
      <name val="Frutiger LT Com 55 Roman"/>
      <family val="2"/>
    </font>
    <font>
      <sz val="10"/>
      <color indexed="12"/>
      <name val="Frutiger LT Com 55 Roman"/>
      <family val="2"/>
    </font>
    <font>
      <sz val="10"/>
      <color theme="0"/>
      <name val="Frutiger LT Com 55 Roman"/>
      <family val="2"/>
    </font>
    <font>
      <b/>
      <sz val="14"/>
      <name val="Frutiger LT Com 55 Roman"/>
      <family val="2"/>
    </font>
    <font>
      <b/>
      <sz val="12"/>
      <name val="Frutiger LT Com 55 Roman"/>
      <family val="2"/>
    </font>
    <font>
      <b/>
      <sz val="8"/>
      <name val="Frutiger LT Com 55 Roman"/>
      <family val="2"/>
    </font>
    <font>
      <sz val="9"/>
      <name val="Frutiger LT Com 55 Roman"/>
      <family val="2"/>
    </font>
    <font>
      <b/>
      <sz val="9"/>
      <name val="Frutiger LT Com 55 Roman"/>
      <family val="2"/>
    </font>
    <font>
      <b/>
      <sz val="10"/>
      <color rgb="FFFF0000"/>
      <name val="Frutiger LT Com 55 Roman"/>
      <family val="2"/>
    </font>
    <font>
      <sz val="10"/>
      <color indexed="9"/>
      <name val="Frutiger LT Com 55 Roman"/>
      <family val="2"/>
    </font>
    <font>
      <sz val="8"/>
      <name val="Frutiger LT Com 55 Roman"/>
      <family val="2"/>
    </font>
    <font>
      <b/>
      <sz val="10"/>
      <color indexed="10"/>
      <name val="Frutiger LT Com 55 Roman"/>
      <family val="2"/>
    </font>
    <font>
      <sz val="8"/>
      <color theme="0"/>
      <name val="Frutiger LT Com 55 Roman"/>
      <family val="2"/>
    </font>
    <font>
      <i/>
      <sz val="8"/>
      <name val="Frutiger LT Com 55 Roman"/>
      <family val="2"/>
    </font>
    <font>
      <b/>
      <sz val="10"/>
      <color indexed="9"/>
      <name val="Frutiger LT Com 55 Roman"/>
      <family val="2"/>
    </font>
    <font>
      <b/>
      <sz val="10"/>
      <color theme="0"/>
      <name val="Frutiger LT Com 55 Roman"/>
      <family val="2"/>
    </font>
    <font>
      <sz val="6"/>
      <name val="Frutiger LT Com 55 Roman"/>
      <family val="2"/>
    </font>
    <font>
      <sz val="9.5"/>
      <name val="Frutiger LT Com 55 Roman"/>
      <family val="2"/>
    </font>
    <font>
      <u/>
      <sz val="8"/>
      <color indexed="12"/>
      <name val="Frutiger LT Com 55 Roman"/>
      <family val="2"/>
    </font>
    <font>
      <u/>
      <sz val="10"/>
      <color indexed="12"/>
      <name val="Frutiger LT Com 55 Roman"/>
      <family val="2"/>
    </font>
    <font>
      <sz val="14"/>
      <name val="Frutiger LT Com 55 Roman"/>
      <family val="2"/>
    </font>
    <font>
      <sz val="9"/>
      <color indexed="12"/>
      <name val="Frutiger LT Com 55 Roman"/>
      <family val="2"/>
    </font>
    <font>
      <sz val="7"/>
      <name val="Frutiger LT Com 55 Roman"/>
      <family val="2"/>
    </font>
    <font>
      <b/>
      <sz val="7"/>
      <name val="Frutiger LT Com 55 Roman"/>
      <family val="2"/>
    </font>
    <font>
      <b/>
      <sz val="9"/>
      <color rgb="FFFF0000"/>
      <name val="Frutiger LT Com 55 Roman"/>
      <family val="2"/>
    </font>
    <font>
      <b/>
      <sz val="7"/>
      <color rgb="FFFF0000"/>
      <name val="Frutiger LT Com 55 Roman"/>
      <family val="2"/>
    </font>
    <font>
      <b/>
      <sz val="9"/>
      <color indexed="10"/>
      <name val="Frutiger LT Com 55 Roman"/>
      <family val="2"/>
    </font>
    <font>
      <sz val="9"/>
      <color indexed="10"/>
      <name val="Frutiger LT Com 55 Roman"/>
      <family val="2"/>
    </font>
    <font>
      <sz val="20"/>
      <color theme="0"/>
      <name val="Frutiger LT Com 55 Roman"/>
      <family val="2"/>
    </font>
    <font>
      <sz val="10"/>
      <color theme="1"/>
      <name val="Frutiger LT Com 55 Roman"/>
      <family val="2"/>
    </font>
    <font>
      <u/>
      <sz val="6"/>
      <color indexed="12"/>
      <name val="Frutiger LT Com 55 Roman"/>
      <family val="2"/>
    </font>
    <font>
      <sz val="20"/>
      <name val="Frutiger LT Com 55 Roman"/>
      <family val="2"/>
    </font>
    <font>
      <b/>
      <u/>
      <sz val="12"/>
      <name val="Frutiger LT Com 55 Roman"/>
      <family val="2"/>
    </font>
    <font>
      <sz val="6"/>
      <color theme="0" tint="-0.249977111117893"/>
      <name val="Frutiger LT Com 55 Roman"/>
      <family val="2"/>
    </font>
    <font>
      <sz val="9"/>
      <color theme="0"/>
      <name val="Frutiger LT Com 55 Roman"/>
      <family val="2"/>
    </font>
    <font>
      <b/>
      <sz val="9"/>
      <color theme="0"/>
      <name val="Frutiger LT Com 55 Roman"/>
      <family val="2"/>
    </font>
    <font>
      <b/>
      <sz val="16"/>
      <color theme="0"/>
      <name val="Frutiger LT Com 55 Roman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79A6DD"/>
        <bgColor indexed="64"/>
      </patternFill>
    </fill>
    <fill>
      <patternFill patternType="solid">
        <fgColor rgb="FF9EBFE6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4659260841701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08">
    <xf numFmtId="0" fontId="0" fillId="0" borderId="0" xfId="0"/>
    <xf numFmtId="0" fontId="4" fillId="21" borderId="39" xfId="0" applyFont="1" applyFill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8" borderId="0" xfId="0" applyFont="1" applyFill="1"/>
    <xf numFmtId="0" fontId="9" fillId="0" borderId="0" xfId="0" applyFont="1"/>
    <xf numFmtId="0" fontId="10" fillId="17" borderId="39" xfId="0" applyFont="1" applyFill="1" applyBorder="1" applyAlignment="1">
      <alignment horizontal="center"/>
    </xf>
    <xf numFmtId="0" fontId="10" fillId="18" borderId="39" xfId="0" applyFont="1" applyFill="1" applyBorder="1" applyAlignment="1">
      <alignment horizontal="center"/>
    </xf>
    <xf numFmtId="0" fontId="10" fillId="10" borderId="39" xfId="0" applyFont="1" applyFill="1" applyBorder="1" applyAlignment="1">
      <alignment horizontal="center"/>
    </xf>
    <xf numFmtId="0" fontId="10" fillId="16" borderId="39" xfId="0" applyFont="1" applyFill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10" fillId="0" borderId="0" xfId="0" applyFont="1"/>
    <xf numFmtId="0" fontId="10" fillId="12" borderId="39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7" fillId="0" borderId="0" xfId="0" applyFont="1" applyProtection="1">
      <protection hidden="1"/>
    </xf>
    <xf numFmtId="166" fontId="7" fillId="0" borderId="0" xfId="0" applyNumberFormat="1" applyFont="1" applyProtection="1">
      <protection hidden="1"/>
    </xf>
    <xf numFmtId="167" fontId="7" fillId="0" borderId="0" xfId="0" applyNumberFormat="1" applyFont="1" applyProtection="1">
      <protection hidden="1"/>
    </xf>
    <xf numFmtId="165" fontId="11" fillId="13" borderId="0" xfId="0" applyNumberFormat="1" applyFont="1" applyFill="1" applyProtection="1">
      <protection hidden="1"/>
    </xf>
    <xf numFmtId="167" fontId="12" fillId="0" borderId="0" xfId="0" applyNumberFormat="1" applyFont="1" applyAlignment="1" applyProtection="1">
      <alignment horizontal="left"/>
      <protection hidden="1"/>
    </xf>
    <xf numFmtId="167" fontId="12" fillId="0" borderId="0" xfId="0" applyNumberFormat="1" applyFont="1" applyProtection="1">
      <protection hidden="1"/>
    </xf>
    <xf numFmtId="167" fontId="13" fillId="0" borderId="0" xfId="0" applyNumberFormat="1" applyFont="1" applyProtection="1">
      <protection hidden="1"/>
    </xf>
    <xf numFmtId="167" fontId="9" fillId="0" borderId="0" xfId="0" applyNumberFormat="1" applyFont="1" applyProtection="1">
      <protection hidden="1"/>
    </xf>
    <xf numFmtId="165" fontId="11" fillId="0" borderId="0" xfId="0" applyNumberFormat="1" applyFont="1" applyProtection="1">
      <protection hidden="1"/>
    </xf>
    <xf numFmtId="167" fontId="14" fillId="0" borderId="0" xfId="0" applyNumberFormat="1" applyFont="1" applyProtection="1">
      <protection hidden="1"/>
    </xf>
    <xf numFmtId="167" fontId="15" fillId="0" borderId="0" xfId="0" applyNumberFormat="1" applyFont="1" applyAlignment="1" applyProtection="1">
      <alignment horizontal="right"/>
      <protection hidden="1"/>
    </xf>
    <xf numFmtId="170" fontId="16" fillId="0" borderId="0" xfId="0" applyNumberFormat="1" applyFont="1" applyAlignment="1" applyProtection="1">
      <alignment horizontal="center"/>
      <protection hidden="1"/>
    </xf>
    <xf numFmtId="0" fontId="14" fillId="8" borderId="0" xfId="0" applyFont="1" applyFill="1" applyProtection="1">
      <protection hidden="1"/>
    </xf>
    <xf numFmtId="165" fontId="15" fillId="0" borderId="0" xfId="0" applyNumberFormat="1" applyFont="1" applyProtection="1">
      <protection hidden="1"/>
    </xf>
    <xf numFmtId="165" fontId="10" fillId="0" borderId="0" xfId="0" applyNumberFormat="1" applyFont="1" applyProtection="1">
      <protection hidden="1"/>
    </xf>
    <xf numFmtId="165" fontId="10" fillId="0" borderId="0" xfId="0" applyNumberFormat="1" applyFont="1" applyAlignment="1" applyProtection="1">
      <alignment horizontal="left"/>
      <protection hidden="1"/>
    </xf>
    <xf numFmtId="165" fontId="19" fillId="0" borderId="0" xfId="0" applyNumberFormat="1" applyFont="1" applyAlignment="1" applyProtection="1">
      <alignment horizontal="left"/>
      <protection hidden="1"/>
    </xf>
    <xf numFmtId="171" fontId="21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167" fontId="10" fillId="0" borderId="0" xfId="0" applyNumberFormat="1" applyFont="1" applyAlignment="1" applyProtection="1">
      <alignment horizontal="center"/>
      <protection hidden="1"/>
    </xf>
    <xf numFmtId="0" fontId="17" fillId="0" borderId="9" xfId="0" applyFont="1" applyBorder="1" applyAlignment="1" applyProtection="1">
      <alignment horizontal="center" vertical="top" wrapText="1"/>
      <protection hidden="1"/>
    </xf>
    <xf numFmtId="167" fontId="17" fillId="0" borderId="9" xfId="0" applyNumberFormat="1" applyFont="1" applyBorder="1" applyAlignment="1" applyProtection="1">
      <alignment horizontal="center" vertical="top" wrapText="1"/>
      <protection hidden="1"/>
    </xf>
    <xf numFmtId="0" fontId="10" fillId="0" borderId="9" xfId="0" applyFont="1" applyBorder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right"/>
      <protection hidden="1"/>
    </xf>
    <xf numFmtId="0" fontId="17" fillId="0" borderId="10" xfId="0" applyFont="1" applyBorder="1" applyAlignment="1" applyProtection="1">
      <alignment horizontal="center" vertical="top" wrapText="1"/>
      <protection hidden="1"/>
    </xf>
    <xf numFmtId="0" fontId="10" fillId="0" borderId="10" xfId="0" applyFont="1" applyBorder="1" applyAlignment="1" applyProtection="1">
      <alignment horizontal="center" vertical="top" wrapText="1"/>
      <protection hidden="1"/>
    </xf>
    <xf numFmtId="0" fontId="17" fillId="0" borderId="11" xfId="0" applyFont="1" applyBorder="1" applyAlignment="1" applyProtection="1">
      <alignment horizontal="center" vertical="top" wrapText="1"/>
      <protection hidden="1"/>
    </xf>
    <xf numFmtId="168" fontId="22" fillId="0" borderId="12" xfId="0" applyNumberFormat="1" applyFont="1" applyBorder="1" applyAlignment="1" applyProtection="1">
      <alignment horizontal="center" vertical="top" wrapText="1"/>
      <protection hidden="1"/>
    </xf>
    <xf numFmtId="167" fontId="22" fillId="0" borderId="12" xfId="0" applyNumberFormat="1" applyFont="1" applyBorder="1" applyAlignment="1" applyProtection="1">
      <alignment horizontal="center" vertical="top" wrapText="1"/>
      <protection hidden="1"/>
    </xf>
    <xf numFmtId="164" fontId="14" fillId="8" borderId="11" xfId="0" applyNumberFormat="1" applyFont="1" applyFill="1" applyBorder="1" applyAlignment="1" applyProtection="1">
      <alignment horizontal="right" vertical="top" wrapText="1"/>
      <protection hidden="1"/>
    </xf>
    <xf numFmtId="165" fontId="7" fillId="2" borderId="65" xfId="0" applyNumberFormat="1" applyFont="1" applyFill="1" applyBorder="1" applyAlignment="1" applyProtection="1">
      <alignment vertical="center"/>
      <protection locked="0"/>
    </xf>
    <xf numFmtId="0" fontId="7" fillId="5" borderId="45" xfId="0" applyFont="1" applyFill="1" applyBorder="1" applyAlignment="1" applyProtection="1">
      <alignment vertical="center"/>
      <protection hidden="1"/>
    </xf>
    <xf numFmtId="179" fontId="7" fillId="3" borderId="40" xfId="0" applyNumberFormat="1" applyFont="1" applyFill="1" applyBorder="1" applyAlignment="1" applyProtection="1">
      <alignment vertical="center" wrapText="1"/>
      <protection locked="0"/>
    </xf>
    <xf numFmtId="164" fontId="7" fillId="0" borderId="44" xfId="0" applyNumberFormat="1" applyFont="1" applyBorder="1" applyAlignment="1" applyProtection="1">
      <alignment vertical="center" wrapText="1"/>
      <protection hidden="1"/>
    </xf>
    <xf numFmtId="178" fontId="7" fillId="3" borderId="45" xfId="0" applyNumberFormat="1" applyFont="1" applyFill="1" applyBorder="1" applyAlignment="1" applyProtection="1">
      <alignment vertical="center" wrapText="1"/>
      <protection locked="0"/>
    </xf>
    <xf numFmtId="164" fontId="7" fillId="3" borderId="45" xfId="0" applyNumberFormat="1" applyFont="1" applyFill="1" applyBorder="1" applyAlignment="1" applyProtection="1">
      <alignment vertical="center" wrapText="1"/>
      <protection locked="0"/>
    </xf>
    <xf numFmtId="164" fontId="7" fillId="0" borderId="27" xfId="0" applyNumberFormat="1" applyFont="1" applyBorder="1" applyAlignment="1" applyProtection="1">
      <alignment vertical="center" wrapText="1"/>
      <protection hidden="1"/>
    </xf>
    <xf numFmtId="0" fontId="14" fillId="0" borderId="0" xfId="0" applyFont="1" applyProtection="1">
      <protection locked="0" hidden="1"/>
    </xf>
    <xf numFmtId="0" fontId="14" fillId="0" borderId="0" xfId="0" applyFont="1" applyProtection="1">
      <protection hidden="1"/>
    </xf>
    <xf numFmtId="165" fontId="7" fillId="2" borderId="1" xfId="0" applyNumberFormat="1" applyFont="1" applyFill="1" applyBorder="1" applyAlignment="1" applyProtection="1">
      <alignment vertical="center"/>
      <protection locked="0"/>
    </xf>
    <xf numFmtId="0" fontId="7" fillId="5" borderId="39" xfId="0" applyFont="1" applyFill="1" applyBorder="1" applyAlignment="1" applyProtection="1">
      <alignment vertical="center"/>
      <protection hidden="1"/>
    </xf>
    <xf numFmtId="179" fontId="7" fillId="3" borderId="39" xfId="0" applyNumberFormat="1" applyFont="1" applyFill="1" applyBorder="1" applyAlignment="1" applyProtection="1">
      <alignment vertical="center" wrapText="1"/>
      <protection locked="0"/>
    </xf>
    <xf numFmtId="164" fontId="7" fillId="0" borderId="39" xfId="0" applyNumberFormat="1" applyFont="1" applyBorder="1" applyAlignment="1" applyProtection="1">
      <alignment vertical="center" wrapText="1"/>
      <protection hidden="1"/>
    </xf>
    <xf numFmtId="178" fontId="7" fillId="3" borderId="39" xfId="0" applyNumberFormat="1" applyFont="1" applyFill="1" applyBorder="1" applyAlignment="1" applyProtection="1">
      <alignment vertical="center" wrapText="1"/>
      <protection locked="0"/>
    </xf>
    <xf numFmtId="164" fontId="7" fillId="3" borderId="63" xfId="0" applyNumberFormat="1" applyFont="1" applyFill="1" applyBorder="1" applyAlignment="1" applyProtection="1">
      <alignment vertical="center" wrapText="1"/>
      <protection locked="0"/>
    </xf>
    <xf numFmtId="165" fontId="7" fillId="2" borderId="6" xfId="0" applyNumberFormat="1" applyFont="1" applyFill="1" applyBorder="1" applyAlignment="1" applyProtection="1">
      <alignment vertical="center"/>
      <protection locked="0"/>
    </xf>
    <xf numFmtId="0" fontId="7" fillId="5" borderId="44" xfId="0" applyFont="1" applyFill="1" applyBorder="1" applyAlignment="1" applyProtection="1">
      <alignment vertical="center"/>
      <protection hidden="1"/>
    </xf>
    <xf numFmtId="179" fontId="7" fillId="3" borderId="19" xfId="0" applyNumberFormat="1" applyFont="1" applyFill="1" applyBorder="1" applyAlignment="1" applyProtection="1">
      <alignment vertical="center" wrapText="1"/>
      <protection locked="0"/>
    </xf>
    <xf numFmtId="164" fontId="7" fillId="0" borderId="19" xfId="0" applyNumberFormat="1" applyFont="1" applyBorder="1" applyAlignment="1" applyProtection="1">
      <alignment vertical="center" wrapText="1"/>
      <protection hidden="1"/>
    </xf>
    <xf numFmtId="178" fontId="7" fillId="3" borderId="19" xfId="0" applyNumberFormat="1" applyFont="1" applyFill="1" applyBorder="1" applyAlignment="1" applyProtection="1">
      <alignment vertical="center" wrapText="1"/>
      <protection locked="0"/>
    </xf>
    <xf numFmtId="164" fontId="7" fillId="3" borderId="44" xfId="0" applyNumberFormat="1" applyFont="1" applyFill="1" applyBorder="1" applyAlignment="1" applyProtection="1">
      <alignment vertical="center" wrapText="1"/>
      <protection locked="0"/>
    </xf>
    <xf numFmtId="164" fontId="7" fillId="0" borderId="17" xfId="0" applyNumberFormat="1" applyFont="1" applyBorder="1" applyAlignment="1" applyProtection="1">
      <alignment vertical="center" wrapText="1"/>
      <protection hidden="1"/>
    </xf>
    <xf numFmtId="164" fontId="22" fillId="0" borderId="61" xfId="0" applyNumberFormat="1" applyFont="1" applyBorder="1" applyAlignment="1" applyProtection="1">
      <alignment vertical="center" wrapText="1"/>
      <protection hidden="1"/>
    </xf>
    <xf numFmtId="164" fontId="22" fillId="0" borderId="19" xfId="0" applyNumberFormat="1" applyFont="1" applyBorder="1" applyAlignment="1" applyProtection="1">
      <alignment vertical="center" wrapText="1"/>
      <protection hidden="1"/>
    </xf>
    <xf numFmtId="164" fontId="24" fillId="0" borderId="19" xfId="0" applyNumberFormat="1" applyFont="1" applyBorder="1" applyAlignment="1" applyProtection="1">
      <alignment vertical="center" wrapText="1"/>
      <protection locked="0" hidden="1"/>
    </xf>
    <xf numFmtId="164" fontId="7" fillId="3" borderId="28" xfId="0" applyNumberFormat="1" applyFont="1" applyFill="1" applyBorder="1" applyAlignment="1" applyProtection="1">
      <alignment vertical="center" wrapText="1"/>
      <protection locked="0"/>
    </xf>
    <xf numFmtId="2" fontId="7" fillId="7" borderId="56" xfId="0" applyNumberFormat="1" applyFont="1" applyFill="1" applyBorder="1" applyAlignment="1" applyProtection="1">
      <alignment vertical="center"/>
      <protection hidden="1"/>
    </xf>
    <xf numFmtId="179" fontId="7" fillId="3" borderId="42" xfId="0" applyNumberFormat="1" applyFont="1" applyFill="1" applyBorder="1" applyAlignment="1" applyProtection="1">
      <alignment vertical="center" wrapText="1"/>
      <protection locked="0"/>
    </xf>
    <xf numFmtId="164" fontId="7" fillId="0" borderId="42" xfId="0" applyNumberFormat="1" applyFont="1" applyBorder="1" applyAlignment="1" applyProtection="1">
      <alignment vertical="center" wrapText="1"/>
      <protection hidden="1"/>
    </xf>
    <xf numFmtId="164" fontId="7" fillId="0" borderId="22" xfId="0" applyNumberFormat="1" applyFont="1" applyBorder="1" applyAlignment="1" applyProtection="1">
      <alignment vertical="center" wrapText="1"/>
      <protection hidden="1"/>
    </xf>
    <xf numFmtId="165" fontId="10" fillId="0" borderId="20" xfId="0" applyNumberFormat="1" applyFont="1" applyBorder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2" fontId="7" fillId="7" borderId="0" xfId="0" applyNumberFormat="1" applyFont="1" applyFill="1" applyAlignment="1" applyProtection="1">
      <alignment vertical="center"/>
      <protection hidden="1"/>
    </xf>
    <xf numFmtId="172" fontId="22" fillId="8" borderId="21" xfId="0" applyNumberFormat="1" applyFont="1" applyFill="1" applyBorder="1" applyAlignment="1" applyProtection="1">
      <alignment vertical="center" wrapText="1"/>
      <protection hidden="1"/>
    </xf>
    <xf numFmtId="164" fontId="7" fillId="0" borderId="46" xfId="0" applyNumberFormat="1" applyFont="1" applyBorder="1" applyAlignment="1" applyProtection="1">
      <alignment vertical="center" wrapText="1"/>
      <protection hidden="1"/>
    </xf>
    <xf numFmtId="178" fontId="18" fillId="0" borderId="45" xfId="0" applyNumberFormat="1" applyFont="1" applyBorder="1" applyAlignment="1" applyProtection="1">
      <alignment vertical="center" wrapText="1"/>
      <protection hidden="1"/>
    </xf>
    <xf numFmtId="164" fontId="7" fillId="0" borderId="23" xfId="0" applyNumberFormat="1" applyFont="1" applyBorder="1" applyAlignment="1" applyProtection="1">
      <alignment vertical="center" wrapText="1"/>
      <protection hidden="1"/>
    </xf>
    <xf numFmtId="167" fontId="7" fillId="0" borderId="23" xfId="0" applyNumberFormat="1" applyFont="1" applyBorder="1" applyProtection="1">
      <protection hidden="1"/>
    </xf>
    <xf numFmtId="167" fontId="25" fillId="0" borderId="24" xfId="0" applyNumberFormat="1" applyFont="1" applyBorder="1" applyAlignment="1" applyProtection="1">
      <alignment horizontal="right"/>
      <protection hidden="1"/>
    </xf>
    <xf numFmtId="164" fontId="7" fillId="10" borderId="30" xfId="0" applyNumberFormat="1" applyFont="1" applyFill="1" applyBorder="1" applyProtection="1">
      <protection hidden="1"/>
    </xf>
    <xf numFmtId="165" fontId="7" fillId="0" borderId="20" xfId="0" applyNumberFormat="1" applyFont="1" applyBorder="1" applyProtection="1">
      <protection hidden="1"/>
    </xf>
    <xf numFmtId="165" fontId="7" fillId="0" borderId="0" xfId="0" applyNumberFormat="1" applyFont="1" applyProtection="1">
      <protection hidden="1"/>
    </xf>
    <xf numFmtId="167" fontId="7" fillId="0" borderId="18" xfId="0" applyNumberFormat="1" applyFont="1" applyBorder="1" applyProtection="1">
      <protection hidden="1"/>
    </xf>
    <xf numFmtId="167" fontId="7" fillId="8" borderId="27" xfId="0" applyNumberFormat="1" applyFont="1" applyFill="1" applyBorder="1" applyProtection="1">
      <protection hidden="1"/>
    </xf>
    <xf numFmtId="167" fontId="7" fillId="0" borderId="28" xfId="0" applyNumberFormat="1" applyFont="1" applyBorder="1" applyProtection="1">
      <protection hidden="1"/>
    </xf>
    <xf numFmtId="164" fontId="7" fillId="0" borderId="29" xfId="0" applyNumberFormat="1" applyFont="1" applyBorder="1" applyProtection="1">
      <protection hidden="1"/>
    </xf>
    <xf numFmtId="167" fontId="7" fillId="0" borderId="14" xfId="0" applyNumberFormat="1" applyFont="1" applyBorder="1" applyProtection="1">
      <protection hidden="1"/>
    </xf>
    <xf numFmtId="167" fontId="7" fillId="0" borderId="16" xfId="0" applyNumberFormat="1" applyFont="1" applyBorder="1" applyProtection="1">
      <protection hidden="1"/>
    </xf>
    <xf numFmtId="167" fontId="7" fillId="0" borderId="0" xfId="0" applyNumberFormat="1" applyFont="1" applyAlignment="1" applyProtection="1">
      <alignment horizontal="right"/>
      <protection hidden="1"/>
    </xf>
    <xf numFmtId="167" fontId="7" fillId="8" borderId="0" xfId="0" applyNumberFormat="1" applyFont="1" applyFill="1" applyProtection="1">
      <protection hidden="1"/>
    </xf>
    <xf numFmtId="167" fontId="20" fillId="0" borderId="0" xfId="0" applyNumberFormat="1" applyFont="1" applyProtection="1">
      <protection hidden="1"/>
    </xf>
    <xf numFmtId="164" fontId="7" fillId="8" borderId="29" xfId="0" applyNumberFormat="1" applyFont="1" applyFill="1" applyBorder="1" applyProtection="1">
      <protection hidden="1"/>
    </xf>
    <xf numFmtId="0" fontId="14" fillId="8" borderId="0" xfId="0" applyFont="1" applyFill="1" applyProtection="1">
      <protection locked="0" hidden="1"/>
    </xf>
    <xf numFmtId="167" fontId="24" fillId="0" borderId="0" xfId="0" applyNumberFormat="1" applyFont="1" applyProtection="1">
      <protection hidden="1"/>
    </xf>
    <xf numFmtId="167" fontId="25" fillId="0" borderId="0" xfId="0" applyNumberFormat="1" applyFont="1" applyAlignment="1" applyProtection="1">
      <alignment horizontal="right"/>
      <protection hidden="1"/>
    </xf>
    <xf numFmtId="164" fontId="7" fillId="10" borderId="25" xfId="0" applyNumberFormat="1" applyFont="1" applyFill="1" applyBorder="1" applyProtection="1">
      <protection hidden="1"/>
    </xf>
    <xf numFmtId="164" fontId="7" fillId="8" borderId="4" xfId="0" applyNumberFormat="1" applyFont="1" applyFill="1" applyBorder="1" applyProtection="1">
      <protection hidden="1"/>
    </xf>
    <xf numFmtId="0" fontId="14" fillId="0" borderId="0" xfId="0" applyFont="1"/>
    <xf numFmtId="166" fontId="21" fillId="0" borderId="0" xfId="0" applyNumberFormat="1" applyFont="1" applyProtection="1">
      <protection hidden="1"/>
    </xf>
    <xf numFmtId="167" fontId="21" fillId="4" borderId="0" xfId="0" applyNumberFormat="1" applyFont="1" applyFill="1" applyProtection="1">
      <protection hidden="1"/>
    </xf>
    <xf numFmtId="167" fontId="10" fillId="4" borderId="0" xfId="0" applyNumberFormat="1" applyFont="1" applyFill="1" applyAlignment="1" applyProtection="1">
      <alignment horizontal="center"/>
      <protection hidden="1"/>
    </xf>
    <xf numFmtId="164" fontId="7" fillId="4" borderId="25" xfId="0" applyNumberFormat="1" applyFont="1" applyFill="1" applyBorder="1" applyProtection="1">
      <protection hidden="1"/>
    </xf>
    <xf numFmtId="0" fontId="14" fillId="0" borderId="0" xfId="0" applyFont="1" applyProtection="1">
      <protection locked="0"/>
    </xf>
    <xf numFmtId="165" fontId="7" fillId="8" borderId="20" xfId="0" applyNumberFormat="1" applyFont="1" applyFill="1" applyBorder="1" applyProtection="1">
      <protection hidden="1"/>
    </xf>
    <xf numFmtId="0" fontId="7" fillId="8" borderId="0" xfId="0" applyFont="1" applyFill="1" applyProtection="1">
      <protection hidden="1"/>
    </xf>
    <xf numFmtId="166" fontId="7" fillId="8" borderId="0" xfId="0" applyNumberFormat="1" applyFont="1" applyFill="1" applyAlignment="1" applyProtection="1">
      <alignment horizontal="center" readingOrder="2"/>
      <protection hidden="1"/>
    </xf>
    <xf numFmtId="165" fontId="21" fillId="0" borderId="20" xfId="0" applyNumberFormat="1" applyFont="1" applyBorder="1" applyProtection="1">
      <protection locked="0" hidden="1"/>
    </xf>
    <xf numFmtId="0" fontId="21" fillId="0" borderId="0" xfId="0" applyFont="1" applyProtection="1">
      <protection locked="0" hidden="1"/>
    </xf>
    <xf numFmtId="166" fontId="26" fillId="0" borderId="0" xfId="0" applyNumberFormat="1" applyFont="1" applyProtection="1">
      <protection hidden="1"/>
    </xf>
    <xf numFmtId="167" fontId="21" fillId="0" borderId="0" xfId="0" applyNumberFormat="1" applyFont="1" applyProtection="1">
      <protection hidden="1"/>
    </xf>
    <xf numFmtId="167" fontId="27" fillId="0" borderId="0" xfId="0" applyNumberFormat="1" applyFont="1"/>
    <xf numFmtId="165" fontId="7" fillId="0" borderId="31" xfId="0" applyNumberFormat="1" applyFont="1" applyBorder="1"/>
    <xf numFmtId="0" fontId="7" fillId="0" borderId="32" xfId="0" applyFont="1" applyBorder="1"/>
    <xf numFmtId="166" fontId="7" fillId="0" borderId="32" xfId="0" applyNumberFormat="1" applyFont="1" applyBorder="1"/>
    <xf numFmtId="167" fontId="7" fillId="0" borderId="32" xfId="0" applyNumberFormat="1" applyFont="1" applyBorder="1"/>
    <xf numFmtId="0" fontId="7" fillId="0" borderId="11" xfId="0" applyFont="1" applyBorder="1"/>
    <xf numFmtId="165" fontId="10" fillId="0" borderId="33" xfId="0" applyNumberFormat="1" applyFont="1" applyBorder="1" applyProtection="1">
      <protection hidden="1"/>
    </xf>
    <xf numFmtId="0" fontId="7" fillId="0" borderId="34" xfId="0" applyFont="1" applyBorder="1" applyProtection="1">
      <protection hidden="1"/>
    </xf>
    <xf numFmtId="166" fontId="22" fillId="0" borderId="34" xfId="0" applyNumberFormat="1" applyFont="1" applyBorder="1" applyProtection="1">
      <protection hidden="1"/>
    </xf>
    <xf numFmtId="167" fontId="7" fillId="0" borderId="34" xfId="0" applyNumberFormat="1" applyFont="1" applyBorder="1" applyProtection="1">
      <protection hidden="1"/>
    </xf>
    <xf numFmtId="167" fontId="28" fillId="0" borderId="34" xfId="0" applyNumberFormat="1" applyFont="1" applyBorder="1" applyProtection="1">
      <protection hidden="1"/>
    </xf>
    <xf numFmtId="0" fontId="7" fillId="0" borderId="35" xfId="0" applyFont="1" applyBorder="1" applyProtection="1">
      <protection hidden="1"/>
    </xf>
    <xf numFmtId="49" fontId="7" fillId="8" borderId="0" xfId="0" applyNumberFormat="1" applyFont="1" applyFill="1" applyProtection="1">
      <protection hidden="1"/>
    </xf>
    <xf numFmtId="49" fontId="7" fillId="8" borderId="0" xfId="0" applyNumberFormat="1" applyFont="1" applyFill="1" applyAlignment="1" applyProtection="1">
      <alignment horizontal="right"/>
      <protection hidden="1"/>
    </xf>
    <xf numFmtId="49" fontId="10" fillId="8" borderId="34" xfId="0" applyNumberFormat="1" applyFont="1" applyFill="1" applyBorder="1" applyProtection="1">
      <protection hidden="1"/>
    </xf>
    <xf numFmtId="49" fontId="7" fillId="8" borderId="34" xfId="0" applyNumberFormat="1" applyFont="1" applyFill="1" applyBorder="1" applyProtection="1">
      <protection hidden="1"/>
    </xf>
    <xf numFmtId="49" fontId="7" fillId="8" borderId="35" xfId="0" applyNumberFormat="1" applyFont="1" applyFill="1" applyBorder="1" applyProtection="1">
      <protection locked="0"/>
    </xf>
    <xf numFmtId="167" fontId="7" fillId="0" borderId="20" xfId="0" applyNumberFormat="1" applyFont="1" applyBorder="1" applyProtection="1">
      <protection hidden="1"/>
    </xf>
    <xf numFmtId="49" fontId="7" fillId="0" borderId="0" xfId="0" applyNumberFormat="1" applyFont="1" applyProtection="1">
      <protection hidden="1"/>
    </xf>
    <xf numFmtId="167" fontId="25" fillId="22" borderId="0" xfId="0" applyNumberFormat="1" applyFont="1" applyFill="1" applyAlignment="1" applyProtection="1">
      <alignment horizontal="left"/>
      <protection hidden="1"/>
    </xf>
    <xf numFmtId="167" fontId="7" fillId="22" borderId="0" xfId="0" applyNumberFormat="1" applyFont="1" applyFill="1" applyProtection="1">
      <protection hidden="1"/>
    </xf>
    <xf numFmtId="167" fontId="7" fillId="22" borderId="0" xfId="0" applyNumberFormat="1" applyFont="1" applyFill="1" applyAlignment="1" applyProtection="1">
      <alignment horizontal="right"/>
      <protection hidden="1"/>
    </xf>
    <xf numFmtId="173" fontId="7" fillId="8" borderId="0" xfId="0" applyNumberFormat="1" applyFont="1" applyFill="1" applyAlignment="1" applyProtection="1">
      <alignment horizontal="left"/>
      <protection hidden="1"/>
    </xf>
    <xf numFmtId="165" fontId="29" fillId="8" borderId="31" xfId="0" applyNumberFormat="1" applyFont="1" applyFill="1" applyBorder="1" applyProtection="1">
      <protection hidden="1"/>
    </xf>
    <xf numFmtId="0" fontId="7" fillId="8" borderId="32" xfId="0" applyFont="1" applyFill="1" applyBorder="1" applyProtection="1">
      <protection hidden="1"/>
    </xf>
    <xf numFmtId="166" fontId="7" fillId="8" borderId="32" xfId="0" applyNumberFormat="1" applyFont="1" applyFill="1" applyBorder="1" applyProtection="1">
      <protection hidden="1"/>
    </xf>
    <xf numFmtId="167" fontId="7" fillId="8" borderId="32" xfId="0" applyNumberFormat="1" applyFont="1" applyFill="1" applyBorder="1" applyProtection="1">
      <protection hidden="1"/>
    </xf>
    <xf numFmtId="167" fontId="7" fillId="8" borderId="11" xfId="0" applyNumberFormat="1" applyFont="1" applyFill="1" applyBorder="1" applyProtection="1">
      <protection hidden="1"/>
    </xf>
    <xf numFmtId="0" fontId="7" fillId="8" borderId="0" xfId="0" applyFont="1" applyFill="1"/>
    <xf numFmtId="0" fontId="30" fillId="0" borderId="0" xfId="1" applyFont="1" applyFill="1" applyAlignment="1" applyProtection="1">
      <alignment vertical="center"/>
    </xf>
    <xf numFmtId="167" fontId="31" fillId="0" borderId="0" xfId="1" applyNumberFormat="1" applyFont="1" applyFill="1" applyAlignment="1" applyProtection="1"/>
    <xf numFmtId="166" fontId="7" fillId="0" borderId="0" xfId="0" applyNumberFormat="1" applyFont="1"/>
    <xf numFmtId="167" fontId="7" fillId="0" borderId="0" xfId="0" applyNumberFormat="1" applyFont="1"/>
    <xf numFmtId="165" fontId="7" fillId="0" borderId="0" xfId="0" applyNumberFormat="1" applyFont="1"/>
    <xf numFmtId="165" fontId="11" fillId="0" borderId="0" xfId="0" applyNumberFormat="1" applyFont="1" applyAlignment="1" applyProtection="1">
      <alignment horizontal="left" vertical="center"/>
      <protection hidden="1"/>
    </xf>
    <xf numFmtId="167" fontId="32" fillId="0" borderId="0" xfId="0" applyNumberFormat="1" applyFont="1" applyProtection="1">
      <protection hidden="1"/>
    </xf>
    <xf numFmtId="165" fontId="15" fillId="13" borderId="0" xfId="0" applyNumberFormat="1" applyFont="1" applyFill="1" applyAlignment="1" applyProtection="1">
      <alignment vertical="center"/>
      <protection hidden="1"/>
    </xf>
    <xf numFmtId="167" fontId="33" fillId="0" borderId="0" xfId="0" applyNumberFormat="1" applyFont="1" applyProtection="1">
      <protection hidden="1"/>
    </xf>
    <xf numFmtId="165" fontId="34" fillId="0" borderId="0" xfId="0" applyNumberFormat="1" applyFont="1" applyProtection="1">
      <protection hidden="1"/>
    </xf>
    <xf numFmtId="167" fontId="35" fillId="0" borderId="17" xfId="0" applyNumberFormat="1" applyFont="1" applyBorder="1" applyAlignment="1" applyProtection="1">
      <alignment horizontal="center"/>
      <protection hidden="1"/>
    </xf>
    <xf numFmtId="166" fontId="35" fillId="0" borderId="9" xfId="0" applyNumberFormat="1" applyFont="1" applyBorder="1" applyAlignment="1" applyProtection="1">
      <alignment horizontal="center" vertical="top" wrapText="1"/>
      <protection hidden="1"/>
    </xf>
    <xf numFmtId="167" fontId="35" fillId="0" borderId="7" xfId="0" applyNumberFormat="1" applyFont="1" applyBorder="1" applyAlignment="1" applyProtection="1">
      <alignment horizontal="center" vertical="top" wrapText="1"/>
      <protection hidden="1"/>
    </xf>
    <xf numFmtId="167" fontId="35" fillId="0" borderId="9" xfId="0" applyNumberFormat="1" applyFont="1" applyBorder="1" applyAlignment="1" applyProtection="1">
      <alignment horizontal="center" vertical="top" wrapText="1"/>
      <protection hidden="1"/>
    </xf>
    <xf numFmtId="167" fontId="34" fillId="0" borderId="8" xfId="0" applyNumberFormat="1" applyFont="1" applyBorder="1" applyAlignment="1" applyProtection="1">
      <alignment horizontal="center" vertical="top" wrapText="1"/>
      <protection hidden="1"/>
    </xf>
    <xf numFmtId="167" fontId="37" fillId="0" borderId="10" xfId="0" applyNumberFormat="1" applyFont="1" applyBorder="1" applyAlignment="1" applyProtection="1">
      <alignment horizontal="center" vertical="top" wrapText="1"/>
      <protection hidden="1"/>
    </xf>
    <xf numFmtId="177" fontId="15" fillId="0" borderId="0" xfId="0" applyNumberFormat="1" applyFont="1" applyAlignment="1" applyProtection="1">
      <alignment horizontal="right"/>
      <protection hidden="1"/>
    </xf>
    <xf numFmtId="164" fontId="34" fillId="0" borderId="19" xfId="0" applyNumberFormat="1" applyFont="1" applyBorder="1" applyAlignment="1" applyProtection="1">
      <alignment vertical="center" wrapText="1"/>
      <protection hidden="1"/>
    </xf>
    <xf numFmtId="0" fontId="22" fillId="0" borderId="60" xfId="0" applyFont="1" applyBorder="1" applyAlignment="1" applyProtection="1">
      <alignment vertical="center"/>
      <protection hidden="1"/>
    </xf>
    <xf numFmtId="0" fontId="22" fillId="0" borderId="18" xfId="0" applyFont="1" applyBorder="1" applyAlignment="1" applyProtection="1">
      <alignment vertical="center"/>
      <protection hidden="1"/>
    </xf>
    <xf numFmtId="172" fontId="34" fillId="8" borderId="56" xfId="0" applyNumberFormat="1" applyFont="1" applyFill="1" applyBorder="1" applyAlignment="1" applyProtection="1">
      <alignment vertical="center" wrapText="1"/>
      <protection hidden="1"/>
    </xf>
    <xf numFmtId="165" fontId="19" fillId="0" borderId="20" xfId="0" applyNumberFormat="1" applyFont="1" applyBorder="1" applyProtection="1">
      <protection hidden="1"/>
    </xf>
    <xf numFmtId="165" fontId="18" fillId="0" borderId="20" xfId="0" applyNumberFormat="1" applyFont="1" applyBorder="1" applyProtection="1">
      <protection hidden="1"/>
    </xf>
    <xf numFmtId="167" fontId="18" fillId="0" borderId="0" xfId="0" applyNumberFormat="1" applyFont="1" applyAlignment="1" applyProtection="1">
      <alignment horizontal="right"/>
      <protection hidden="1"/>
    </xf>
    <xf numFmtId="167" fontId="22" fillId="0" borderId="0" xfId="0" applyNumberFormat="1" applyFont="1" applyAlignment="1" applyProtection="1">
      <alignment horizontal="right"/>
      <protection hidden="1"/>
    </xf>
    <xf numFmtId="167" fontId="36" fillId="0" borderId="0" xfId="0" applyNumberFormat="1" applyFont="1" applyProtection="1">
      <protection hidden="1"/>
    </xf>
    <xf numFmtId="49" fontId="10" fillId="0" borderId="0" xfId="0" applyNumberFormat="1" applyFont="1" applyProtection="1">
      <protection hidden="1"/>
    </xf>
    <xf numFmtId="0" fontId="7" fillId="14" borderId="0" xfId="0" applyFont="1" applyFill="1" applyProtection="1">
      <protection hidden="1"/>
    </xf>
    <xf numFmtId="166" fontId="7" fillId="14" borderId="0" xfId="0" applyNumberFormat="1" applyFont="1" applyFill="1" applyProtection="1">
      <protection hidden="1"/>
    </xf>
    <xf numFmtId="1" fontId="19" fillId="0" borderId="0" xfId="0" applyNumberFormat="1" applyFont="1" applyAlignment="1" applyProtection="1">
      <alignment horizontal="left"/>
      <protection hidden="1"/>
    </xf>
    <xf numFmtId="165" fontId="10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center"/>
    </xf>
    <xf numFmtId="0" fontId="22" fillId="0" borderId="0" xfId="0" applyFont="1"/>
    <xf numFmtId="0" fontId="17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8" fillId="0" borderId="0" xfId="0" applyFont="1" applyAlignment="1">
      <alignment horizontal="right"/>
    </xf>
    <xf numFmtId="0" fontId="17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168" fontId="22" fillId="0" borderId="12" xfId="0" applyNumberFormat="1" applyFont="1" applyBorder="1" applyAlignment="1">
      <alignment horizontal="center" vertical="top" wrapText="1"/>
    </xf>
    <xf numFmtId="167" fontId="22" fillId="0" borderId="12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right" vertical="top" wrapText="1"/>
    </xf>
    <xf numFmtId="179" fontId="7" fillId="3" borderId="45" xfId="0" applyNumberFormat="1" applyFont="1" applyFill="1" applyBorder="1" applyAlignment="1" applyProtection="1">
      <alignment vertical="center" wrapText="1"/>
      <protection locked="0"/>
    </xf>
    <xf numFmtId="165" fontId="7" fillId="2" borderId="3" xfId="0" applyNumberFormat="1" applyFont="1" applyFill="1" applyBorder="1" applyAlignment="1" applyProtection="1">
      <alignment vertical="center"/>
      <protection locked="0"/>
    </xf>
    <xf numFmtId="0" fontId="7" fillId="5" borderId="42" xfId="0" applyFont="1" applyFill="1" applyBorder="1" applyAlignment="1" applyProtection="1">
      <alignment vertical="center"/>
      <protection hidden="1"/>
    </xf>
    <xf numFmtId="178" fontId="7" fillId="3" borderId="42" xfId="0" applyNumberFormat="1" applyFont="1" applyFill="1" applyBorder="1" applyAlignment="1" applyProtection="1">
      <alignment vertical="center" wrapText="1"/>
      <protection locked="0"/>
    </xf>
    <xf numFmtId="164" fontId="7" fillId="3" borderId="41" xfId="0" applyNumberFormat="1" applyFont="1" applyFill="1" applyBorder="1" applyAlignment="1" applyProtection="1">
      <alignment vertical="center" wrapText="1"/>
      <protection locked="0"/>
    </xf>
    <xf numFmtId="164" fontId="24" fillId="0" borderId="19" xfId="0" applyNumberFormat="1" applyFont="1" applyBorder="1" applyAlignment="1" applyProtection="1">
      <alignment vertical="center" wrapText="1"/>
      <protection hidden="1"/>
    </xf>
    <xf numFmtId="0" fontId="40" fillId="0" borderId="0" xfId="0" applyFont="1" applyAlignment="1">
      <alignment vertical="center"/>
    </xf>
    <xf numFmtId="164" fontId="22" fillId="0" borderId="56" xfId="0" applyNumberFormat="1" applyFont="1" applyBorder="1" applyAlignment="1" applyProtection="1">
      <alignment vertical="center" wrapText="1"/>
      <protection hidden="1"/>
    </xf>
    <xf numFmtId="164" fontId="22" fillId="0" borderId="42" xfId="0" applyNumberFormat="1" applyFont="1" applyBorder="1" applyAlignment="1" applyProtection="1">
      <alignment vertical="center" wrapText="1"/>
      <protection hidden="1"/>
    </xf>
    <xf numFmtId="164" fontId="24" fillId="0" borderId="42" xfId="0" applyNumberFormat="1" applyFont="1" applyBorder="1" applyAlignment="1" applyProtection="1">
      <alignment vertical="center" wrapText="1"/>
      <protection hidden="1"/>
    </xf>
    <xf numFmtId="164" fontId="7" fillId="3" borderId="67" xfId="0" applyNumberFormat="1" applyFont="1" applyFill="1" applyBorder="1" applyAlignment="1" applyProtection="1">
      <alignment vertical="center" wrapText="1"/>
      <protection locked="0"/>
    </xf>
    <xf numFmtId="178" fontId="18" fillId="0" borderId="23" xfId="0" applyNumberFormat="1" applyFont="1" applyBorder="1" applyProtection="1">
      <protection hidden="1"/>
    </xf>
    <xf numFmtId="167" fontId="7" fillId="0" borderId="24" xfId="0" applyNumberFormat="1" applyFont="1" applyBorder="1" applyProtection="1">
      <protection hidden="1"/>
    </xf>
    <xf numFmtId="0" fontId="41" fillId="0" borderId="0" xfId="0" applyFont="1" applyProtection="1">
      <protection hidden="1"/>
    </xf>
    <xf numFmtId="167" fontId="7" fillId="0" borderId="37" xfId="0" applyNumberFormat="1" applyFont="1" applyBorder="1" applyProtection="1">
      <protection hidden="1"/>
    </xf>
    <xf numFmtId="167" fontId="7" fillId="0" borderId="50" xfId="0" applyNumberFormat="1" applyFont="1" applyBorder="1" applyProtection="1">
      <protection hidden="1"/>
    </xf>
    <xf numFmtId="167" fontId="7" fillId="0" borderId="51" xfId="0" applyNumberFormat="1" applyFont="1" applyBorder="1" applyProtection="1">
      <protection hidden="1"/>
    </xf>
    <xf numFmtId="164" fontId="7" fillId="0" borderId="54" xfId="0" applyNumberFormat="1" applyFont="1" applyBorder="1" applyProtection="1">
      <protection hidden="1"/>
    </xf>
    <xf numFmtId="164" fontId="7" fillId="8" borderId="22" xfId="0" applyNumberFormat="1" applyFont="1" applyFill="1" applyBorder="1" applyProtection="1">
      <protection hidden="1"/>
    </xf>
    <xf numFmtId="49" fontId="7" fillId="8" borderId="10" xfId="0" applyNumberFormat="1" applyFont="1" applyFill="1" applyBorder="1" applyProtection="1">
      <protection hidden="1"/>
    </xf>
    <xf numFmtId="164" fontId="7" fillId="8" borderId="48" xfId="0" applyNumberFormat="1" applyFont="1" applyFill="1" applyBorder="1" applyProtection="1">
      <protection hidden="1"/>
    </xf>
    <xf numFmtId="165" fontId="21" fillId="0" borderId="20" xfId="0" applyNumberFormat="1" applyFont="1" applyBorder="1" applyProtection="1">
      <protection hidden="1"/>
    </xf>
    <xf numFmtId="0" fontId="21" fillId="0" borderId="0" xfId="0" applyFont="1" applyProtection="1">
      <protection hidden="1"/>
    </xf>
    <xf numFmtId="0" fontId="7" fillId="0" borderId="10" xfId="0" applyFont="1" applyBorder="1" applyProtection="1">
      <protection hidden="1"/>
    </xf>
    <xf numFmtId="1" fontId="7" fillId="8" borderId="32" xfId="0" applyNumberFormat="1" applyFont="1" applyFill="1" applyBorder="1" applyAlignment="1" applyProtection="1">
      <alignment horizontal="right"/>
      <protection hidden="1"/>
    </xf>
    <xf numFmtId="49" fontId="7" fillId="8" borderId="35" xfId="0" applyNumberFormat="1" applyFont="1" applyFill="1" applyBorder="1" applyProtection="1">
      <protection hidden="1"/>
    </xf>
    <xf numFmtId="0" fontId="7" fillId="0" borderId="32" xfId="0" applyFont="1" applyBorder="1" applyProtection="1">
      <protection hidden="1"/>
    </xf>
    <xf numFmtId="166" fontId="7" fillId="0" borderId="32" xfId="0" applyNumberFormat="1" applyFont="1" applyBorder="1" applyProtection="1">
      <protection hidden="1"/>
    </xf>
    <xf numFmtId="167" fontId="7" fillId="0" borderId="32" xfId="0" applyNumberFormat="1" applyFont="1" applyBorder="1" applyProtection="1">
      <protection hidden="1"/>
    </xf>
    <xf numFmtId="0" fontId="30" fillId="0" borderId="0" xfId="1" applyFont="1" applyAlignment="1" applyProtection="1">
      <alignment vertical="center"/>
    </xf>
    <xf numFmtId="167" fontId="42" fillId="0" borderId="0" xfId="1" applyNumberFormat="1" applyFont="1" applyAlignment="1" applyProtection="1"/>
    <xf numFmtId="165" fontId="11" fillId="0" borderId="0" xfId="0" applyNumberFormat="1" applyFont="1" applyAlignment="1" applyProtection="1">
      <alignment vertical="center"/>
      <protection hidden="1"/>
    </xf>
    <xf numFmtId="165" fontId="16" fillId="0" borderId="0" xfId="0" applyNumberFormat="1" applyFont="1" applyProtection="1">
      <protection hidden="1"/>
    </xf>
    <xf numFmtId="167" fontId="35" fillId="0" borderId="17" xfId="0" applyNumberFormat="1" applyFont="1" applyBorder="1" applyAlignment="1">
      <alignment horizontal="center"/>
    </xf>
    <xf numFmtId="166" fontId="35" fillId="0" borderId="9" xfId="0" applyNumberFormat="1" applyFont="1" applyBorder="1" applyAlignment="1">
      <alignment horizontal="center" vertical="top" wrapText="1"/>
    </xf>
    <xf numFmtId="167" fontId="35" fillId="0" borderId="7" xfId="0" applyNumberFormat="1" applyFont="1" applyBorder="1" applyAlignment="1">
      <alignment horizontal="center" vertical="top" wrapText="1"/>
    </xf>
    <xf numFmtId="167" fontId="35" fillId="0" borderId="9" xfId="0" applyNumberFormat="1" applyFont="1" applyBorder="1" applyAlignment="1">
      <alignment horizontal="center" vertical="top" wrapText="1"/>
    </xf>
    <xf numFmtId="167" fontId="34" fillId="0" borderId="8" xfId="0" applyNumberFormat="1" applyFont="1" applyBorder="1" applyAlignment="1">
      <alignment horizontal="center" vertical="top" wrapText="1"/>
    </xf>
    <xf numFmtId="164" fontId="34" fillId="0" borderId="42" xfId="0" applyNumberFormat="1" applyFont="1" applyBorder="1" applyAlignment="1" applyProtection="1">
      <alignment vertical="center" wrapText="1"/>
      <protection hidden="1"/>
    </xf>
    <xf numFmtId="165" fontId="15" fillId="14" borderId="0" xfId="0" applyNumberFormat="1" applyFont="1" applyFill="1" applyAlignment="1" applyProtection="1">
      <alignment horizontal="left" vertical="center"/>
      <protection hidden="1"/>
    </xf>
    <xf numFmtId="0" fontId="7" fillId="15" borderId="0" xfId="0" applyFont="1" applyFill="1" applyProtection="1">
      <protection hidden="1"/>
    </xf>
    <xf numFmtId="166" fontId="7" fillId="15" borderId="0" xfId="0" applyNumberFormat="1" applyFont="1" applyFill="1" applyProtection="1">
      <protection hidden="1"/>
    </xf>
    <xf numFmtId="0" fontId="10" fillId="0" borderId="11" xfId="0" applyFont="1" applyBorder="1" applyAlignment="1" applyProtection="1">
      <alignment horizontal="right" vertical="top" wrapText="1"/>
      <protection hidden="1"/>
    </xf>
    <xf numFmtId="0" fontId="7" fillId="5" borderId="38" xfId="0" applyFont="1" applyFill="1" applyBorder="1" applyAlignment="1" applyProtection="1">
      <alignment vertical="center"/>
      <protection hidden="1"/>
    </xf>
    <xf numFmtId="164" fontId="7" fillId="0" borderId="38" xfId="0" applyNumberFormat="1" applyFont="1" applyBorder="1" applyAlignment="1" applyProtection="1">
      <alignment vertical="center" wrapText="1"/>
      <protection hidden="1"/>
    </xf>
    <xf numFmtId="178" fontId="7" fillId="3" borderId="38" xfId="0" applyNumberFormat="1" applyFont="1" applyFill="1" applyBorder="1" applyAlignment="1" applyProtection="1">
      <alignment vertical="center" wrapText="1"/>
      <protection locked="0"/>
    </xf>
    <xf numFmtId="164" fontId="7" fillId="3" borderId="64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wrapText="1"/>
      <protection hidden="1"/>
    </xf>
    <xf numFmtId="167" fontId="24" fillId="8" borderId="0" xfId="0" applyNumberFormat="1" applyFont="1" applyFill="1" applyAlignment="1" applyProtection="1">
      <alignment wrapText="1"/>
      <protection hidden="1"/>
    </xf>
    <xf numFmtId="165" fontId="7" fillId="0" borderId="31" xfId="0" applyNumberFormat="1" applyFont="1" applyBorder="1" applyProtection="1">
      <protection hidden="1"/>
    </xf>
    <xf numFmtId="0" fontId="7" fillId="0" borderId="11" xfId="0" applyFont="1" applyBorder="1" applyProtection="1">
      <protection hidden="1"/>
    </xf>
    <xf numFmtId="167" fontId="17" fillId="0" borderId="11" xfId="0" applyNumberFormat="1" applyFont="1" applyBorder="1" applyAlignment="1" applyProtection="1">
      <alignment horizontal="center" vertical="top" wrapText="1"/>
      <protection hidden="1"/>
    </xf>
    <xf numFmtId="168" fontId="34" fillId="0" borderId="12" xfId="0" applyNumberFormat="1" applyFont="1" applyBorder="1" applyAlignment="1" applyProtection="1">
      <alignment horizontal="center" vertical="top" wrapText="1"/>
      <protection hidden="1"/>
    </xf>
    <xf numFmtId="167" fontId="34" fillId="0" borderId="12" xfId="0" applyNumberFormat="1" applyFont="1" applyBorder="1" applyAlignment="1" applyProtection="1">
      <alignment horizontal="center" vertical="top" wrapText="1"/>
      <protection hidden="1"/>
    </xf>
    <xf numFmtId="167" fontId="37" fillId="0" borderId="12" xfId="0" applyNumberFormat="1" applyFont="1" applyBorder="1" applyAlignment="1" applyProtection="1">
      <alignment horizontal="center" vertical="top" wrapText="1"/>
      <protection hidden="1"/>
    </xf>
    <xf numFmtId="0" fontId="18" fillId="0" borderId="0" xfId="0" applyFont="1" applyProtection="1">
      <protection hidden="1"/>
    </xf>
    <xf numFmtId="166" fontId="18" fillId="0" borderId="0" xfId="0" applyNumberFormat="1" applyFont="1" applyProtection="1">
      <protection hidden="1"/>
    </xf>
    <xf numFmtId="165" fontId="18" fillId="0" borderId="0" xfId="0" applyNumberFormat="1" applyFont="1" applyProtection="1">
      <protection hidden="1"/>
    </xf>
    <xf numFmtId="0" fontId="7" fillId="16" borderId="0" xfId="0" applyFont="1" applyFill="1" applyProtection="1">
      <protection hidden="1"/>
    </xf>
    <xf numFmtId="166" fontId="7" fillId="16" borderId="0" xfId="0" applyNumberFormat="1" applyFont="1" applyFill="1" applyProtection="1">
      <protection hidden="1"/>
    </xf>
    <xf numFmtId="164" fontId="7" fillId="3" borderId="38" xfId="0" applyNumberFormat="1" applyFont="1" applyFill="1" applyBorder="1" applyAlignment="1" applyProtection="1">
      <alignment vertical="center" wrapText="1"/>
      <protection locked="0"/>
    </xf>
    <xf numFmtId="164" fontId="7" fillId="3" borderId="39" xfId="0" applyNumberFormat="1" applyFont="1" applyFill="1" applyBorder="1" applyAlignment="1" applyProtection="1">
      <alignment vertical="center" wrapText="1"/>
      <protection locked="0"/>
    </xf>
    <xf numFmtId="179" fontId="7" fillId="3" borderId="44" xfId="0" applyNumberFormat="1" applyFont="1" applyFill="1" applyBorder="1" applyAlignment="1" applyProtection="1">
      <alignment vertical="center" wrapText="1"/>
      <protection locked="0"/>
    </xf>
    <xf numFmtId="164" fontId="7" fillId="3" borderId="40" xfId="0" applyNumberFormat="1" applyFont="1" applyFill="1" applyBorder="1" applyAlignment="1" applyProtection="1">
      <alignment vertical="center" wrapText="1"/>
      <protection locked="0"/>
    </xf>
    <xf numFmtId="178" fontId="7" fillId="0" borderId="40" xfId="0" applyNumberFormat="1" applyFont="1" applyBorder="1" applyAlignment="1" applyProtection="1">
      <alignment vertical="center" wrapText="1"/>
      <protection hidden="1"/>
    </xf>
    <xf numFmtId="164" fontId="7" fillId="0" borderId="41" xfId="0" applyNumberFormat="1" applyFont="1" applyBorder="1" applyAlignment="1" applyProtection="1">
      <alignment vertical="center" wrapText="1"/>
      <protection hidden="1"/>
    </xf>
    <xf numFmtId="164" fontId="7" fillId="0" borderId="62" xfId="0" applyNumberFormat="1" applyFont="1" applyBorder="1" applyAlignment="1" applyProtection="1">
      <alignment vertical="center" wrapText="1"/>
      <protection hidden="1"/>
    </xf>
    <xf numFmtId="167" fontId="7" fillId="0" borderId="21" xfId="0" applyNumberFormat="1" applyFont="1" applyBorder="1" applyProtection="1">
      <protection hidden="1"/>
    </xf>
    <xf numFmtId="167" fontId="7" fillId="0" borderId="46" xfId="0" applyNumberFormat="1" applyFont="1" applyBorder="1" applyProtection="1">
      <protection hidden="1"/>
    </xf>
    <xf numFmtId="178" fontId="7" fillId="0" borderId="46" xfId="0" applyNumberFormat="1" applyFont="1" applyBorder="1" applyProtection="1">
      <protection hidden="1"/>
    </xf>
    <xf numFmtId="49" fontId="14" fillId="8" borderId="0" xfId="0" applyNumberFormat="1" applyFont="1" applyFill="1" applyProtection="1">
      <protection hidden="1"/>
    </xf>
    <xf numFmtId="49" fontId="7" fillId="0" borderId="0" xfId="0" applyNumberFormat="1" applyFont="1"/>
    <xf numFmtId="165" fontId="15" fillId="16" borderId="0" xfId="0" applyNumberFormat="1" applyFont="1" applyFill="1" applyAlignment="1" applyProtection="1">
      <alignment vertical="center"/>
      <protection hidden="1"/>
    </xf>
    <xf numFmtId="165" fontId="15" fillId="15" borderId="0" xfId="0" applyNumberFormat="1" applyFont="1" applyFill="1" applyAlignment="1" applyProtection="1">
      <alignment vertical="center"/>
      <protection hidden="1"/>
    </xf>
    <xf numFmtId="168" fontId="34" fillId="0" borderId="12" xfId="0" applyNumberFormat="1" applyFont="1" applyBorder="1" applyAlignment="1">
      <alignment horizontal="center" vertical="top" wrapText="1"/>
    </xf>
    <xf numFmtId="167" fontId="34" fillId="0" borderId="12" xfId="0" applyNumberFormat="1" applyFont="1" applyBorder="1" applyAlignment="1">
      <alignment horizontal="center" vertical="top" wrapText="1"/>
    </xf>
    <xf numFmtId="172" fontId="34" fillId="8" borderId="55" xfId="0" applyNumberFormat="1" applyFont="1" applyFill="1" applyBorder="1" applyAlignment="1" applyProtection="1">
      <alignment vertical="center" wrapText="1"/>
      <protection hidden="1"/>
    </xf>
    <xf numFmtId="0" fontId="7" fillId="6" borderId="0" xfId="0" applyFont="1" applyFill="1" applyProtection="1">
      <protection hidden="1"/>
    </xf>
    <xf numFmtId="166" fontId="7" fillId="6" borderId="0" xfId="0" applyNumberFormat="1" applyFont="1" applyFill="1" applyProtection="1">
      <protection hidden="1"/>
    </xf>
    <xf numFmtId="165" fontId="10" fillId="0" borderId="0" xfId="0" applyNumberFormat="1" applyFont="1" applyAlignment="1" applyProtection="1">
      <alignment horizontal="right"/>
      <protection hidden="1"/>
    </xf>
    <xf numFmtId="165" fontId="10" fillId="0" borderId="0" xfId="0" applyNumberFormat="1" applyFont="1" applyAlignment="1" applyProtection="1">
      <alignment horizontal="center"/>
      <protection hidden="1"/>
    </xf>
    <xf numFmtId="1" fontId="10" fillId="8" borderId="0" xfId="0" applyNumberFormat="1" applyFont="1" applyFill="1" applyAlignment="1" applyProtection="1">
      <alignment horizontal="center"/>
      <protection hidden="1"/>
    </xf>
    <xf numFmtId="1" fontId="10" fillId="9" borderId="0" xfId="0" applyNumberFormat="1" applyFont="1" applyFill="1" applyAlignment="1" applyProtection="1">
      <alignment horizontal="center"/>
      <protection locked="0"/>
    </xf>
    <xf numFmtId="168" fontId="22" fillId="0" borderId="32" xfId="0" applyNumberFormat="1" applyFont="1" applyBorder="1" applyAlignment="1" applyProtection="1">
      <alignment horizontal="center" vertical="top" wrapText="1"/>
      <protection hidden="1"/>
    </xf>
    <xf numFmtId="167" fontId="22" fillId="0" borderId="11" xfId="0" applyNumberFormat="1" applyFont="1" applyBorder="1" applyAlignment="1" applyProtection="1">
      <alignment horizontal="center" vertical="top" wrapText="1"/>
      <protection hidden="1"/>
    </xf>
    <xf numFmtId="0" fontId="10" fillId="0" borderId="10" xfId="0" applyFont="1" applyBorder="1" applyAlignment="1" applyProtection="1">
      <alignment horizontal="right" vertical="top" wrapText="1"/>
      <protection hidden="1"/>
    </xf>
    <xf numFmtId="165" fontId="7" fillId="7" borderId="7" xfId="0" applyNumberFormat="1" applyFont="1" applyFill="1" applyBorder="1" applyAlignment="1" applyProtection="1">
      <alignment vertical="center"/>
      <protection hidden="1"/>
    </xf>
    <xf numFmtId="164" fontId="7" fillId="8" borderId="7" xfId="0" applyNumberFormat="1" applyFont="1" applyFill="1" applyBorder="1" applyAlignment="1" applyProtection="1">
      <alignment vertical="center" wrapText="1"/>
      <protection hidden="1"/>
    </xf>
    <xf numFmtId="165" fontId="7" fillId="7" borderId="76" xfId="0" applyNumberFormat="1" applyFont="1" applyFill="1" applyBorder="1" applyAlignment="1" applyProtection="1">
      <alignment vertical="center"/>
      <protection hidden="1"/>
    </xf>
    <xf numFmtId="0" fontId="7" fillId="5" borderId="50" xfId="0" applyFont="1" applyFill="1" applyBorder="1" applyAlignment="1" applyProtection="1">
      <alignment vertical="center"/>
      <protection hidden="1"/>
    </xf>
    <xf numFmtId="2" fontId="7" fillId="7" borderId="55" xfId="0" applyNumberFormat="1" applyFont="1" applyFill="1" applyBorder="1" applyAlignment="1" applyProtection="1">
      <alignment vertical="center"/>
      <protection hidden="1"/>
    </xf>
    <xf numFmtId="172" fontId="7" fillId="8" borderId="50" xfId="0" applyNumberFormat="1" applyFont="1" applyFill="1" applyBorder="1" applyAlignment="1" applyProtection="1">
      <alignment vertical="center"/>
      <protection hidden="1"/>
    </xf>
    <xf numFmtId="172" fontId="7" fillId="8" borderId="50" xfId="0" applyNumberFormat="1" applyFont="1" applyFill="1" applyBorder="1" applyAlignment="1" applyProtection="1">
      <alignment vertical="center" wrapText="1"/>
      <protection hidden="1"/>
    </xf>
    <xf numFmtId="172" fontId="7" fillId="8" borderId="51" xfId="0" applyNumberFormat="1" applyFont="1" applyFill="1" applyBorder="1" applyAlignment="1" applyProtection="1">
      <alignment vertical="center" wrapText="1"/>
      <protection hidden="1"/>
    </xf>
    <xf numFmtId="164" fontId="41" fillId="0" borderId="17" xfId="0" applyNumberFormat="1" applyFont="1" applyBorder="1" applyProtection="1">
      <protection hidden="1"/>
    </xf>
    <xf numFmtId="1" fontId="41" fillId="0" borderId="0" xfId="0" applyNumberFormat="1" applyFont="1" applyProtection="1">
      <protection hidden="1"/>
    </xf>
    <xf numFmtId="165" fontId="7" fillId="2" borderId="71" xfId="0" applyNumberFormat="1" applyFont="1" applyFill="1" applyBorder="1" applyAlignment="1" applyProtection="1">
      <alignment vertical="center"/>
      <protection locked="0"/>
    </xf>
    <xf numFmtId="164" fontId="22" fillId="0" borderId="72" xfId="0" applyNumberFormat="1" applyFont="1" applyBorder="1" applyAlignment="1" applyProtection="1">
      <alignment vertical="center" wrapText="1"/>
      <protection hidden="1"/>
    </xf>
    <xf numFmtId="164" fontId="24" fillId="0" borderId="72" xfId="0" applyNumberFormat="1" applyFont="1" applyBorder="1" applyAlignment="1" applyProtection="1">
      <alignment vertical="center" wrapText="1"/>
      <protection locked="0" hidden="1"/>
    </xf>
    <xf numFmtId="178" fontId="7" fillId="3" borderId="78" xfId="0" applyNumberFormat="1" applyFont="1" applyFill="1" applyBorder="1" applyAlignment="1" applyProtection="1">
      <alignment vertical="center" wrapText="1"/>
      <protection locked="0"/>
    </xf>
    <xf numFmtId="164" fontId="7" fillId="3" borderId="35" xfId="0" applyNumberFormat="1" applyFont="1" applyFill="1" applyBorder="1" applyAlignment="1" applyProtection="1">
      <alignment vertical="center" wrapText="1"/>
      <protection locked="0"/>
    </xf>
    <xf numFmtId="0" fontId="7" fillId="0" borderId="34" xfId="0" applyFont="1" applyBorder="1" applyAlignment="1" applyProtection="1">
      <alignment vertical="center"/>
      <protection hidden="1"/>
    </xf>
    <xf numFmtId="178" fontId="7" fillId="3" borderId="72" xfId="0" applyNumberFormat="1" applyFont="1" applyFill="1" applyBorder="1" applyAlignment="1" applyProtection="1">
      <alignment vertical="center" wrapText="1"/>
      <protection locked="0"/>
    </xf>
    <xf numFmtId="165" fontId="7" fillId="2" borderId="43" xfId="0" applyNumberFormat="1" applyFont="1" applyFill="1" applyBorder="1" applyAlignment="1" applyProtection="1">
      <alignment vertical="center"/>
      <protection locked="0"/>
    </xf>
    <xf numFmtId="164" fontId="22" fillId="0" borderId="26" xfId="0" applyNumberFormat="1" applyFont="1" applyBorder="1" applyAlignment="1" applyProtection="1">
      <alignment vertical="center" wrapText="1"/>
      <protection hidden="1"/>
    </xf>
    <xf numFmtId="164" fontId="24" fillId="0" borderId="74" xfId="0" applyNumberFormat="1" applyFont="1" applyBorder="1" applyAlignment="1" applyProtection="1">
      <alignment vertical="center" wrapText="1"/>
      <protection locked="0" hidden="1"/>
    </xf>
    <xf numFmtId="178" fontId="7" fillId="3" borderId="75" xfId="0" applyNumberFormat="1" applyFont="1" applyFill="1" applyBorder="1" applyAlignment="1" applyProtection="1">
      <alignment vertical="center" wrapText="1"/>
      <protection locked="0"/>
    </xf>
    <xf numFmtId="164" fontId="7" fillId="3" borderId="10" xfId="0" applyNumberFormat="1" applyFont="1" applyFill="1" applyBorder="1" applyAlignment="1" applyProtection="1">
      <alignment vertical="center" wrapText="1"/>
      <protection locked="0"/>
    </xf>
    <xf numFmtId="165" fontId="7" fillId="7" borderId="33" xfId="0" applyNumberFormat="1" applyFont="1" applyFill="1" applyBorder="1" applyAlignment="1" applyProtection="1">
      <alignment vertical="center"/>
      <protection hidden="1"/>
    </xf>
    <xf numFmtId="2" fontId="7" fillId="7" borderId="34" xfId="0" applyNumberFormat="1" applyFont="1" applyFill="1" applyBorder="1" applyAlignment="1" applyProtection="1">
      <alignment vertical="center"/>
      <protection hidden="1"/>
    </xf>
    <xf numFmtId="172" fontId="22" fillId="8" borderId="34" xfId="0" applyNumberFormat="1" applyFont="1" applyFill="1" applyBorder="1" applyAlignment="1" applyProtection="1">
      <alignment vertical="center" wrapText="1"/>
      <protection hidden="1"/>
    </xf>
    <xf numFmtId="166" fontId="7" fillId="8" borderId="34" xfId="0" applyNumberFormat="1" applyFont="1" applyFill="1" applyBorder="1" applyAlignment="1" applyProtection="1">
      <alignment vertical="center" wrapText="1"/>
      <protection hidden="1"/>
    </xf>
    <xf numFmtId="164" fontId="7" fillId="8" borderId="34" xfId="0" applyNumberFormat="1" applyFont="1" applyFill="1" applyBorder="1" applyAlignment="1" applyProtection="1">
      <alignment vertical="center" wrapText="1"/>
      <protection hidden="1"/>
    </xf>
    <xf numFmtId="169" fontId="7" fillId="8" borderId="34" xfId="0" applyNumberFormat="1" applyFont="1" applyFill="1" applyBorder="1" applyAlignment="1" applyProtection="1">
      <alignment vertical="center" wrapText="1"/>
      <protection hidden="1"/>
    </xf>
    <xf numFmtId="169" fontId="7" fillId="8" borderId="35" xfId="0" applyNumberFormat="1" applyFont="1" applyFill="1" applyBorder="1" applyAlignment="1" applyProtection="1">
      <alignment vertical="center" wrapText="1"/>
      <protection hidden="1"/>
    </xf>
    <xf numFmtId="172" fontId="7" fillId="8" borderId="0" xfId="0" applyNumberFormat="1" applyFont="1" applyFill="1" applyAlignment="1" applyProtection="1">
      <alignment vertical="center" wrapText="1"/>
      <protection hidden="1"/>
    </xf>
    <xf numFmtId="176" fontId="7" fillId="9" borderId="0" xfId="0" applyNumberFormat="1" applyFont="1" applyFill="1" applyAlignment="1" applyProtection="1">
      <alignment horizontal="center" vertical="center" wrapText="1"/>
      <protection locked="0"/>
    </xf>
    <xf numFmtId="164" fontId="7" fillId="8" borderId="0" xfId="0" applyNumberFormat="1" applyFont="1" applyFill="1" applyAlignment="1" applyProtection="1">
      <alignment vertical="center" wrapText="1"/>
      <protection hidden="1"/>
    </xf>
    <xf numFmtId="3" fontId="7" fillId="8" borderId="10" xfId="0" applyNumberFormat="1" applyFont="1" applyFill="1" applyBorder="1" applyAlignment="1" applyProtection="1">
      <alignment vertical="center" wrapText="1"/>
      <protection hidden="1"/>
    </xf>
    <xf numFmtId="0" fontId="7" fillId="0" borderId="32" xfId="0" applyFont="1" applyBorder="1" applyAlignment="1" applyProtection="1">
      <alignment vertical="center"/>
      <protection hidden="1"/>
    </xf>
    <xf numFmtId="2" fontId="7" fillId="7" borderId="32" xfId="0" applyNumberFormat="1" applyFont="1" applyFill="1" applyBorder="1" applyAlignment="1" applyProtection="1">
      <alignment vertical="center"/>
      <protection hidden="1"/>
    </xf>
    <xf numFmtId="176" fontId="7" fillId="9" borderId="32" xfId="0" applyNumberFormat="1" applyFont="1" applyFill="1" applyBorder="1" applyAlignment="1" applyProtection="1">
      <alignment horizontal="center" vertical="center" wrapText="1"/>
      <protection locked="0"/>
    </xf>
    <xf numFmtId="169" fontId="7" fillId="8" borderId="32" xfId="0" applyNumberFormat="1" applyFont="1" applyFill="1" applyBorder="1" applyAlignment="1" applyProtection="1">
      <alignment vertical="center" wrapText="1"/>
      <protection hidden="1"/>
    </xf>
    <xf numFmtId="3" fontId="7" fillId="8" borderId="11" xfId="0" applyNumberFormat="1" applyFont="1" applyFill="1" applyBorder="1" applyAlignment="1" applyProtection="1">
      <alignment vertical="center" wrapText="1"/>
      <protection hidden="1"/>
    </xf>
    <xf numFmtId="165" fontId="18" fillId="7" borderId="21" xfId="0" applyNumberFormat="1" applyFont="1" applyFill="1" applyBorder="1" applyAlignment="1" applyProtection="1">
      <alignment vertical="center"/>
      <protection hidden="1"/>
    </xf>
    <xf numFmtId="172" fontId="18" fillId="8" borderId="0" xfId="0" applyNumberFormat="1" applyFont="1" applyFill="1" applyAlignment="1" applyProtection="1">
      <alignment vertical="center" wrapText="1"/>
      <protection hidden="1"/>
    </xf>
    <xf numFmtId="176" fontId="7" fillId="8" borderId="0" xfId="0" applyNumberFormat="1" applyFont="1" applyFill="1" applyAlignment="1" applyProtection="1">
      <alignment horizontal="center" vertical="center" wrapText="1"/>
      <protection hidden="1"/>
    </xf>
    <xf numFmtId="169" fontId="7" fillId="8" borderId="0" xfId="0" applyNumberFormat="1" applyFont="1" applyFill="1" applyAlignment="1" applyProtection="1">
      <alignment vertical="center" wrapText="1"/>
      <protection hidden="1"/>
    </xf>
    <xf numFmtId="3" fontId="7" fillId="8" borderId="0" xfId="0" applyNumberFormat="1" applyFont="1" applyFill="1" applyAlignment="1" applyProtection="1">
      <alignment vertical="center" wrapText="1"/>
      <protection hidden="1"/>
    </xf>
    <xf numFmtId="164" fontId="7" fillId="0" borderId="21" xfId="0" applyNumberFormat="1" applyFont="1" applyBorder="1" applyAlignment="1" applyProtection="1">
      <alignment vertical="center" wrapText="1"/>
      <protection hidden="1"/>
    </xf>
    <xf numFmtId="165" fontId="18" fillId="7" borderId="0" xfId="0" applyNumberFormat="1" applyFont="1" applyFill="1" applyAlignment="1" applyProtection="1">
      <alignment vertical="center"/>
      <protection hidden="1"/>
    </xf>
    <xf numFmtId="165" fontId="7" fillId="7" borderId="17" xfId="0" applyNumberFormat="1" applyFont="1" applyFill="1" applyBorder="1" applyAlignment="1" applyProtection="1">
      <alignment vertical="center"/>
      <protection hidden="1"/>
    </xf>
    <xf numFmtId="165" fontId="7" fillId="7" borderId="13" xfId="0" applyNumberFormat="1" applyFont="1" applyFill="1" applyBorder="1" applyAlignment="1" applyProtection="1">
      <alignment vertical="center"/>
      <protection hidden="1"/>
    </xf>
    <xf numFmtId="0" fontId="7" fillId="5" borderId="14" xfId="0" applyFont="1" applyFill="1" applyBorder="1" applyAlignment="1" applyProtection="1">
      <alignment vertical="center"/>
      <protection hidden="1"/>
    </xf>
    <xf numFmtId="2" fontId="7" fillId="7" borderId="15" xfId="0" applyNumberFormat="1" applyFont="1" applyFill="1" applyBorder="1" applyAlignment="1" applyProtection="1">
      <alignment vertical="center"/>
      <protection hidden="1"/>
    </xf>
    <xf numFmtId="165" fontId="7" fillId="2" borderId="5" xfId="0" applyNumberFormat="1" applyFont="1" applyFill="1" applyBorder="1" applyAlignment="1" applyProtection="1">
      <alignment vertical="center"/>
      <protection locked="0"/>
    </xf>
    <xf numFmtId="164" fontId="24" fillId="0" borderId="44" xfId="0" applyNumberFormat="1" applyFont="1" applyBorder="1" applyAlignment="1" applyProtection="1">
      <alignment vertical="center" wrapText="1"/>
      <protection locked="0" hidden="1"/>
    </xf>
    <xf numFmtId="178" fontId="7" fillId="3" borderId="44" xfId="0" applyNumberFormat="1" applyFont="1" applyFill="1" applyBorder="1" applyAlignment="1" applyProtection="1">
      <alignment vertical="center" wrapText="1"/>
      <protection locked="0"/>
    </xf>
    <xf numFmtId="165" fontId="7" fillId="7" borderId="36" xfId="0" applyNumberFormat="1" applyFont="1" applyFill="1" applyBorder="1" applyAlignment="1" applyProtection="1">
      <alignment vertical="center"/>
      <protection hidden="1"/>
    </xf>
    <xf numFmtId="0" fontId="7" fillId="0" borderId="21" xfId="0" applyFont="1" applyBorder="1" applyAlignment="1" applyProtection="1">
      <alignment vertical="center"/>
      <protection hidden="1"/>
    </xf>
    <xf numFmtId="2" fontId="7" fillId="7" borderId="21" xfId="0" applyNumberFormat="1" applyFont="1" applyFill="1" applyBorder="1" applyAlignment="1" applyProtection="1">
      <alignment vertical="center"/>
      <protection hidden="1"/>
    </xf>
    <xf numFmtId="166" fontId="7" fillId="8" borderId="21" xfId="0" applyNumberFormat="1" applyFont="1" applyFill="1" applyBorder="1" applyAlignment="1" applyProtection="1">
      <alignment vertical="center" wrapText="1"/>
      <protection hidden="1"/>
    </xf>
    <xf numFmtId="164" fontId="7" fillId="8" borderId="53" xfId="0" applyNumberFormat="1" applyFont="1" applyFill="1" applyBorder="1" applyAlignment="1" applyProtection="1">
      <alignment vertical="center" wrapText="1"/>
      <protection hidden="1"/>
    </xf>
    <xf numFmtId="178" fontId="7" fillId="8" borderId="21" xfId="0" applyNumberFormat="1" applyFont="1" applyFill="1" applyBorder="1" applyAlignment="1" applyProtection="1">
      <alignment vertical="center" wrapText="1"/>
      <protection hidden="1"/>
    </xf>
    <xf numFmtId="169" fontId="7" fillId="8" borderId="52" xfId="0" applyNumberFormat="1" applyFont="1" applyFill="1" applyBorder="1" applyAlignment="1" applyProtection="1">
      <alignment vertical="center" wrapText="1"/>
      <protection hidden="1"/>
    </xf>
    <xf numFmtId="164" fontId="7" fillId="0" borderId="7" xfId="0" applyNumberFormat="1" applyFont="1" applyBorder="1" applyAlignment="1" applyProtection="1">
      <alignment vertical="center" wrapText="1"/>
      <protection hidden="1"/>
    </xf>
    <xf numFmtId="167" fontId="7" fillId="0" borderId="26" xfId="0" applyNumberFormat="1" applyFont="1" applyBorder="1" applyProtection="1">
      <protection hidden="1"/>
    </xf>
    <xf numFmtId="164" fontId="7" fillId="8" borderId="27" xfId="0" applyNumberFormat="1" applyFont="1" applyFill="1" applyBorder="1" applyProtection="1">
      <protection hidden="1"/>
    </xf>
    <xf numFmtId="164" fontId="7" fillId="8" borderId="22" xfId="0" applyNumberFormat="1" applyFont="1" applyFill="1" applyBorder="1" applyAlignment="1" applyProtection="1">
      <alignment wrapText="1"/>
      <protection hidden="1"/>
    </xf>
    <xf numFmtId="167" fontId="24" fillId="8" borderId="0" xfId="0" applyNumberFormat="1" applyFont="1" applyFill="1" applyProtection="1">
      <protection hidden="1"/>
    </xf>
    <xf numFmtId="167" fontId="22" fillId="0" borderId="0" xfId="0" applyNumberFormat="1" applyFont="1" applyProtection="1">
      <protection hidden="1"/>
    </xf>
    <xf numFmtId="167" fontId="27" fillId="0" borderId="0" xfId="0" applyNumberFormat="1" applyFont="1" applyProtection="1">
      <protection hidden="1"/>
    </xf>
    <xf numFmtId="0" fontId="30" fillId="0" borderId="21" xfId="1" applyFont="1" applyBorder="1" applyAlignment="1" applyProtection="1">
      <alignment vertical="center"/>
      <protection hidden="1"/>
    </xf>
    <xf numFmtId="167" fontId="42" fillId="0" borderId="0" xfId="1" applyNumberFormat="1" applyFont="1" applyBorder="1" applyAlignment="1" applyProtection="1">
      <protection hidden="1"/>
    </xf>
    <xf numFmtId="0" fontId="45" fillId="0" borderId="0" xfId="0" applyFont="1" applyAlignment="1" applyProtection="1">
      <alignment vertical="center"/>
      <protection hidden="1"/>
    </xf>
    <xf numFmtId="1" fontId="10" fillId="8" borderId="0" xfId="0" applyNumberFormat="1" applyFont="1" applyFill="1" applyAlignment="1" applyProtection="1">
      <alignment horizontal="right" vertical="center"/>
      <protection hidden="1"/>
    </xf>
    <xf numFmtId="165" fontId="16" fillId="6" borderId="0" xfId="0" applyNumberFormat="1" applyFont="1" applyFill="1" applyAlignment="1" applyProtection="1">
      <alignment horizontal="left" vertical="center"/>
      <protection hidden="1"/>
    </xf>
    <xf numFmtId="172" fontId="18" fillId="8" borderId="50" xfId="0" applyNumberFormat="1" applyFont="1" applyFill="1" applyBorder="1" applyAlignment="1" applyProtection="1">
      <alignment vertical="center"/>
      <protection hidden="1"/>
    </xf>
    <xf numFmtId="0" fontId="18" fillId="0" borderId="77" xfId="0" applyFont="1" applyBorder="1" applyAlignment="1" applyProtection="1">
      <alignment vertical="center"/>
      <protection hidden="1"/>
    </xf>
    <xf numFmtId="0" fontId="18" fillId="0" borderId="34" xfId="0" applyFont="1" applyBorder="1" applyAlignment="1" applyProtection="1">
      <alignment vertical="center"/>
      <protection hidden="1"/>
    </xf>
    <xf numFmtId="165" fontId="22" fillId="7" borderId="31" xfId="0" applyNumberFormat="1" applyFont="1" applyFill="1" applyBorder="1" applyAlignment="1" applyProtection="1">
      <alignment vertical="center"/>
      <protection hidden="1"/>
    </xf>
    <xf numFmtId="172" fontId="34" fillId="8" borderId="32" xfId="0" applyNumberFormat="1" applyFont="1" applyFill="1" applyBorder="1" applyAlignment="1" applyProtection="1">
      <alignment vertical="center" wrapText="1"/>
      <protection hidden="1"/>
    </xf>
    <xf numFmtId="172" fontId="34" fillId="8" borderId="21" xfId="0" applyNumberFormat="1" applyFont="1" applyFill="1" applyBorder="1" applyAlignment="1" applyProtection="1">
      <alignment vertical="center" wrapText="1"/>
      <protection hidden="1"/>
    </xf>
    <xf numFmtId="0" fontId="18" fillId="0" borderId="23" xfId="0" applyFont="1" applyBorder="1" applyAlignment="1" applyProtection="1">
      <alignment vertical="center"/>
      <protection hidden="1"/>
    </xf>
    <xf numFmtId="172" fontId="18" fillId="8" borderId="14" xfId="0" applyNumberFormat="1" applyFont="1" applyFill="1" applyBorder="1" applyAlignment="1" applyProtection="1">
      <alignment vertical="center"/>
      <protection hidden="1"/>
    </xf>
    <xf numFmtId="172" fontId="18" fillId="8" borderId="14" xfId="0" applyNumberFormat="1" applyFont="1" applyFill="1" applyBorder="1" applyAlignment="1" applyProtection="1">
      <alignment vertical="center" wrapText="1"/>
      <protection hidden="1"/>
    </xf>
    <xf numFmtId="172" fontId="18" fillId="8" borderId="16" xfId="0" applyNumberFormat="1" applyFont="1" applyFill="1" applyBorder="1" applyAlignment="1" applyProtection="1">
      <alignment vertical="center" wrapText="1"/>
      <protection hidden="1"/>
    </xf>
    <xf numFmtId="0" fontId="7" fillId="12" borderId="0" xfId="0" applyFont="1" applyFill="1" applyProtection="1">
      <protection hidden="1"/>
    </xf>
    <xf numFmtId="166" fontId="7" fillId="12" borderId="0" xfId="0" applyNumberFormat="1" applyFont="1" applyFill="1" applyProtection="1">
      <protection hidden="1"/>
    </xf>
    <xf numFmtId="166" fontId="17" fillId="0" borderId="36" xfId="0" applyNumberFormat="1" applyFont="1" applyBorder="1" applyAlignment="1" applyProtection="1">
      <alignment horizontal="center" vertical="top" wrapText="1"/>
      <protection hidden="1"/>
    </xf>
    <xf numFmtId="167" fontId="17" fillId="0" borderId="21" xfId="0" applyNumberFormat="1" applyFont="1" applyBorder="1" applyAlignment="1" applyProtection="1">
      <alignment horizontal="center" vertical="top" wrapText="1"/>
      <protection hidden="1"/>
    </xf>
    <xf numFmtId="168" fontId="22" fillId="0" borderId="31" xfId="0" applyNumberFormat="1" applyFont="1" applyBorder="1" applyAlignment="1" applyProtection="1">
      <alignment horizontal="center" vertical="top" wrapText="1"/>
      <protection hidden="1"/>
    </xf>
    <xf numFmtId="167" fontId="22" fillId="0" borderId="32" xfId="0" applyNumberFormat="1" applyFont="1" applyBorder="1" applyAlignment="1" applyProtection="1">
      <alignment horizontal="center" vertical="top" wrapText="1"/>
      <protection hidden="1"/>
    </xf>
    <xf numFmtId="164" fontId="7" fillId="20" borderId="17" xfId="0" applyNumberFormat="1" applyFont="1" applyFill="1" applyBorder="1" applyAlignment="1" applyProtection="1">
      <alignment vertical="center" wrapText="1"/>
      <protection locked="0"/>
    </xf>
    <xf numFmtId="0" fontId="7" fillId="5" borderId="40" xfId="0" applyFont="1" applyFill="1" applyBorder="1" applyAlignment="1" applyProtection="1">
      <alignment vertical="center"/>
      <protection hidden="1"/>
    </xf>
    <xf numFmtId="0" fontId="7" fillId="5" borderId="19" xfId="0" applyFont="1" applyFill="1" applyBorder="1" applyAlignment="1" applyProtection="1">
      <alignment vertical="center"/>
      <protection hidden="1"/>
    </xf>
    <xf numFmtId="165" fontId="7" fillId="2" borderId="2" xfId="0" applyNumberFormat="1" applyFont="1" applyFill="1" applyBorder="1" applyAlignment="1" applyProtection="1">
      <alignment vertical="center"/>
      <protection locked="0"/>
    </xf>
    <xf numFmtId="165" fontId="7" fillId="7" borderId="20" xfId="0" applyNumberFormat="1" applyFont="1" applyFill="1" applyBorder="1" applyAlignment="1" applyProtection="1">
      <alignment vertical="center"/>
      <protection hidden="1"/>
    </xf>
    <xf numFmtId="0" fontId="7" fillId="11" borderId="0" xfId="0" applyFont="1" applyFill="1" applyAlignment="1" applyProtection="1">
      <alignment vertical="center"/>
      <protection hidden="1"/>
    </xf>
    <xf numFmtId="172" fontId="28" fillId="8" borderId="0" xfId="0" applyNumberFormat="1" applyFont="1" applyFill="1" applyAlignment="1" applyProtection="1">
      <alignment vertical="center" wrapText="1"/>
      <protection hidden="1"/>
    </xf>
    <xf numFmtId="49" fontId="7" fillId="8" borderId="0" xfId="0" applyNumberFormat="1" applyFont="1" applyFill="1" applyAlignment="1" applyProtection="1">
      <alignment vertical="center" wrapText="1"/>
      <protection hidden="1"/>
    </xf>
    <xf numFmtId="49" fontId="7" fillId="8" borderId="10" xfId="0" applyNumberFormat="1" applyFont="1" applyFill="1" applyBorder="1" applyAlignment="1" applyProtection="1">
      <alignment vertical="center" wrapText="1"/>
      <protection hidden="1"/>
    </xf>
    <xf numFmtId="164" fontId="7" fillId="8" borderId="8" xfId="0" applyNumberFormat="1" applyFont="1" applyFill="1" applyBorder="1" applyAlignment="1" applyProtection="1">
      <alignment vertical="center" wrapText="1"/>
      <protection hidden="1"/>
    </xf>
    <xf numFmtId="167" fontId="7" fillId="0" borderId="10" xfId="0" applyNumberFormat="1" applyFont="1" applyBorder="1" applyProtection="1">
      <protection hidden="1"/>
    </xf>
    <xf numFmtId="164" fontId="7" fillId="8" borderId="8" xfId="0" applyNumberFormat="1" applyFont="1" applyFill="1" applyBorder="1" applyProtection="1">
      <protection hidden="1"/>
    </xf>
    <xf numFmtId="164" fontId="7" fillId="4" borderId="48" xfId="0" applyNumberFormat="1" applyFont="1" applyFill="1" applyBorder="1" applyProtection="1">
      <protection hidden="1"/>
    </xf>
    <xf numFmtId="164" fontId="7" fillId="8" borderId="49" xfId="0" applyNumberFormat="1" applyFont="1" applyFill="1" applyBorder="1" applyProtection="1">
      <protection hidden="1"/>
    </xf>
    <xf numFmtId="0" fontId="30" fillId="0" borderId="0" xfId="1" applyFont="1" applyAlignment="1" applyProtection="1">
      <alignment vertical="center"/>
      <protection hidden="1"/>
    </xf>
    <xf numFmtId="167" fontId="42" fillId="0" borderId="0" xfId="1" applyNumberFormat="1" applyFont="1" applyAlignment="1" applyProtection="1">
      <protection hidden="1"/>
    </xf>
    <xf numFmtId="0" fontId="45" fillId="0" borderId="0" xfId="0" applyFont="1" applyAlignment="1">
      <alignment vertical="center"/>
    </xf>
    <xf numFmtId="166" fontId="28" fillId="0" borderId="0" xfId="0" applyNumberFormat="1" applyFont="1"/>
    <xf numFmtId="165" fontId="16" fillId="12" borderId="0" xfId="0" applyNumberFormat="1" applyFont="1" applyFill="1" applyAlignment="1" applyProtection="1">
      <alignment vertical="center"/>
      <protection hidden="1"/>
    </xf>
    <xf numFmtId="0" fontId="22" fillId="0" borderId="10" xfId="0" applyFont="1" applyBorder="1" applyAlignment="1" applyProtection="1">
      <alignment horizontal="center" vertical="top" wrapText="1"/>
      <protection hidden="1"/>
    </xf>
    <xf numFmtId="164" fontId="7" fillId="23" borderId="30" xfId="0" applyNumberFormat="1" applyFont="1" applyFill="1" applyBorder="1" applyProtection="1">
      <protection hidden="1"/>
    </xf>
    <xf numFmtId="164" fontId="7" fillId="23" borderId="47" xfId="0" applyNumberFormat="1" applyFont="1" applyFill="1" applyBorder="1" applyProtection="1">
      <protection hidden="1"/>
    </xf>
    <xf numFmtId="165" fontId="35" fillId="0" borderId="17" xfId="0" applyNumberFormat="1" applyFont="1" applyBorder="1" applyAlignment="1" applyProtection="1">
      <alignment horizontal="center"/>
      <protection hidden="1"/>
    </xf>
    <xf numFmtId="165" fontId="35" fillId="0" borderId="17" xfId="0" applyNumberFormat="1" applyFont="1" applyBorder="1" applyAlignment="1">
      <alignment horizontal="center"/>
    </xf>
    <xf numFmtId="164" fontId="7" fillId="22" borderId="30" xfId="0" applyNumberFormat="1" applyFont="1" applyFill="1" applyBorder="1" applyProtection="1">
      <protection hidden="1"/>
    </xf>
    <xf numFmtId="164" fontId="7" fillId="22" borderId="25" xfId="0" applyNumberFormat="1" applyFont="1" applyFill="1" applyBorder="1" applyProtection="1">
      <protection hidden="1"/>
    </xf>
    <xf numFmtId="164" fontId="7" fillId="22" borderId="4" xfId="0" applyNumberFormat="1" applyFont="1" applyFill="1" applyBorder="1" applyProtection="1">
      <protection locked="0"/>
    </xf>
    <xf numFmtId="164" fontId="7" fillId="22" borderId="47" xfId="0" applyNumberFormat="1" applyFont="1" applyFill="1" applyBorder="1" applyProtection="1">
      <protection hidden="1"/>
    </xf>
    <xf numFmtId="167" fontId="35" fillId="0" borderId="10" xfId="0" applyNumberFormat="1" applyFont="1" applyBorder="1" applyAlignment="1" applyProtection="1">
      <alignment horizontal="center" vertical="top" wrapText="1"/>
      <protection hidden="1"/>
    </xf>
    <xf numFmtId="165" fontId="19" fillId="0" borderId="0" xfId="0" applyNumberFormat="1" applyFont="1" applyAlignment="1" applyProtection="1">
      <alignment horizontal="right"/>
      <protection hidden="1"/>
    </xf>
    <xf numFmtId="165" fontId="8" fillId="0" borderId="0" xfId="0" applyNumberFormat="1" applyFont="1" applyProtection="1">
      <protection hidden="1"/>
    </xf>
    <xf numFmtId="165" fontId="29" fillId="0" borderId="31" xfId="0" applyNumberFormat="1" applyFont="1" applyBorder="1" applyProtection="1">
      <protection hidden="1"/>
    </xf>
    <xf numFmtId="167" fontId="7" fillId="0" borderId="11" xfId="0" applyNumberFormat="1" applyFont="1" applyBorder="1" applyProtection="1">
      <protection hidden="1"/>
    </xf>
    <xf numFmtId="167" fontId="7" fillId="0" borderId="32" xfId="0" applyNumberFormat="1" applyFont="1" applyBorder="1" applyAlignment="1" applyProtection="1">
      <alignment horizontal="left"/>
      <protection hidden="1"/>
    </xf>
    <xf numFmtId="167" fontId="7" fillId="0" borderId="11" xfId="0" applyNumberFormat="1" applyFont="1" applyBorder="1" applyAlignment="1" applyProtection="1">
      <alignment horizontal="left"/>
      <protection hidden="1"/>
    </xf>
    <xf numFmtId="172" fontId="34" fillId="8" borderId="0" xfId="0" applyNumberFormat="1" applyFont="1" applyFill="1" applyAlignment="1" applyProtection="1">
      <alignment vertical="center" wrapText="1"/>
      <protection hidden="1"/>
    </xf>
    <xf numFmtId="0" fontId="46" fillId="8" borderId="0" xfId="0" applyFont="1" applyFill="1" applyProtection="1">
      <protection hidden="1"/>
    </xf>
    <xf numFmtId="0" fontId="46" fillId="0" borderId="0" xfId="0" applyFont="1" applyProtection="1">
      <protection locked="0" hidden="1"/>
    </xf>
    <xf numFmtId="0" fontId="46" fillId="0" borderId="0" xfId="0" applyFont="1" applyProtection="1">
      <protection hidden="1"/>
    </xf>
    <xf numFmtId="0" fontId="46" fillId="8" borderId="0" xfId="0" applyFont="1" applyFill="1" applyAlignment="1" applyProtection="1">
      <alignment vertical="center" wrapText="1"/>
      <protection locked="0" hidden="1"/>
    </xf>
    <xf numFmtId="0" fontId="46" fillId="0" borderId="0" xfId="0" applyFont="1"/>
    <xf numFmtId="0" fontId="46" fillId="0" borderId="0" xfId="0" applyFont="1" applyProtection="1">
      <protection locked="0"/>
    </xf>
    <xf numFmtId="167" fontId="47" fillId="0" borderId="0" xfId="0" applyNumberFormat="1" applyFont="1"/>
    <xf numFmtId="167" fontId="32" fillId="0" borderId="0" xfId="0" applyNumberFormat="1" applyFont="1" applyAlignment="1" applyProtection="1">
      <alignment horizontal="right"/>
      <protection hidden="1"/>
    </xf>
    <xf numFmtId="165" fontId="7" fillId="0" borderId="32" xfId="0" applyNumberFormat="1" applyFont="1" applyBorder="1" applyAlignment="1" applyProtection="1">
      <alignment vertical="center"/>
      <protection hidden="1"/>
    </xf>
    <xf numFmtId="2" fontId="7" fillId="0" borderId="0" xfId="0" applyNumberFormat="1" applyFont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vertical="top" wrapText="1"/>
      <protection locked="0"/>
    </xf>
    <xf numFmtId="165" fontId="34" fillId="0" borderId="0" xfId="0" applyNumberFormat="1" applyFont="1" applyAlignment="1" applyProtection="1">
      <alignment wrapText="1"/>
      <protection hidden="1"/>
    </xf>
    <xf numFmtId="167" fontId="18" fillId="8" borderId="0" xfId="0" applyNumberFormat="1" applyFont="1" applyFill="1" applyAlignment="1" applyProtection="1">
      <alignment horizontal="left"/>
      <protection hidden="1"/>
    </xf>
    <xf numFmtId="167" fontId="18" fillId="8" borderId="10" xfId="0" applyNumberFormat="1" applyFont="1" applyFill="1" applyBorder="1" applyAlignment="1" applyProtection="1">
      <alignment horizontal="left"/>
      <protection hidden="1"/>
    </xf>
    <xf numFmtId="167" fontId="18" fillId="3" borderId="50" xfId="0" applyNumberFormat="1" applyFont="1" applyFill="1" applyBorder="1" applyAlignment="1" applyProtection="1">
      <alignment horizontal="left"/>
      <protection hidden="1"/>
    </xf>
    <xf numFmtId="167" fontId="18" fillId="3" borderId="51" xfId="0" applyNumberFormat="1" applyFont="1" applyFill="1" applyBorder="1" applyAlignment="1" applyProtection="1">
      <alignment horizontal="left"/>
      <protection hidden="1"/>
    </xf>
    <xf numFmtId="167" fontId="18" fillId="3" borderId="37" xfId="0" applyNumberFormat="1" applyFont="1" applyFill="1" applyBorder="1" applyAlignment="1" applyProtection="1">
      <alignment horizontal="left"/>
      <protection hidden="1"/>
    </xf>
    <xf numFmtId="167" fontId="18" fillId="3" borderId="28" xfId="0" applyNumberFormat="1" applyFont="1" applyFill="1" applyBorder="1" applyAlignment="1" applyProtection="1">
      <alignment horizontal="left"/>
      <protection hidden="1"/>
    </xf>
    <xf numFmtId="167" fontId="18" fillId="3" borderId="50" xfId="0" applyNumberFormat="1" applyFont="1" applyFill="1" applyBorder="1" applyProtection="1">
      <protection hidden="1"/>
    </xf>
    <xf numFmtId="167" fontId="18" fillId="3" borderId="51" xfId="0" applyNumberFormat="1" applyFont="1" applyFill="1" applyBorder="1" applyProtection="1">
      <protection hidden="1"/>
    </xf>
    <xf numFmtId="167" fontId="18" fillId="3" borderId="37" xfId="0" applyNumberFormat="1" applyFont="1" applyFill="1" applyBorder="1" applyProtection="1">
      <protection hidden="1"/>
    </xf>
    <xf numFmtId="167" fontId="18" fillId="3" borderId="28" xfId="0" applyNumberFormat="1" applyFont="1" applyFill="1" applyBorder="1" applyProtection="1">
      <protection hidden="1"/>
    </xf>
    <xf numFmtId="167" fontId="18" fillId="8" borderId="14" xfId="0" applyNumberFormat="1" applyFont="1" applyFill="1" applyBorder="1" applyAlignment="1" applyProtection="1">
      <alignment horizontal="left"/>
      <protection hidden="1"/>
    </xf>
    <xf numFmtId="167" fontId="18" fillId="8" borderId="16" xfId="0" applyNumberFormat="1" applyFont="1" applyFill="1" applyBorder="1" applyAlignment="1" applyProtection="1">
      <alignment horizontal="left"/>
      <protection hidden="1"/>
    </xf>
    <xf numFmtId="177" fontId="48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6" fillId="0" borderId="0" xfId="0" applyFont="1" applyAlignment="1" applyProtection="1">
      <alignment horizontal="right"/>
      <protection hidden="1"/>
    </xf>
    <xf numFmtId="164" fontId="46" fillId="0" borderId="0" xfId="0" applyNumberFormat="1" applyFont="1" applyAlignment="1" applyProtection="1">
      <alignment vertical="center" wrapText="1"/>
      <protection hidden="1"/>
    </xf>
    <xf numFmtId="164" fontId="14" fillId="8" borderId="20" xfId="0" applyNumberFormat="1" applyFont="1" applyFill="1" applyBorder="1" applyProtection="1">
      <protection hidden="1"/>
    </xf>
    <xf numFmtId="164" fontId="14" fillId="8" borderId="0" xfId="0" applyNumberFormat="1" applyFont="1" applyFill="1" applyProtection="1">
      <protection hidden="1"/>
    </xf>
    <xf numFmtId="164" fontId="46" fillId="8" borderId="0" xfId="0" applyNumberFormat="1" applyFont="1" applyFill="1" applyProtection="1">
      <protection hidden="1"/>
    </xf>
    <xf numFmtId="164" fontId="46" fillId="8" borderId="0" xfId="0" applyNumberFormat="1" applyFont="1" applyFill="1"/>
    <xf numFmtId="0" fontId="14" fillId="8" borderId="0" xfId="0" applyFont="1" applyFill="1"/>
    <xf numFmtId="0" fontId="46" fillId="8" borderId="0" xfId="0" applyFont="1" applyFill="1"/>
    <xf numFmtId="0" fontId="10" fillId="0" borderId="0" xfId="0" applyFont="1"/>
    <xf numFmtId="0" fontId="10" fillId="0" borderId="0" xfId="0" applyFont="1" applyAlignment="1">
      <alignment horizontal="left"/>
    </xf>
    <xf numFmtId="49" fontId="7" fillId="3" borderId="0" xfId="0" applyNumberFormat="1" applyFont="1" applyFill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right"/>
      <protection hidden="1"/>
    </xf>
    <xf numFmtId="0" fontId="25" fillId="0" borderId="10" xfId="0" applyFont="1" applyBorder="1" applyAlignment="1" applyProtection="1">
      <alignment horizontal="right"/>
      <protection hidden="1"/>
    </xf>
    <xf numFmtId="167" fontId="18" fillId="3" borderId="50" xfId="0" applyNumberFormat="1" applyFont="1" applyFill="1" applyBorder="1" applyAlignment="1" applyProtection="1">
      <alignment horizontal="center"/>
      <protection hidden="1"/>
    </xf>
    <xf numFmtId="167" fontId="18" fillId="3" borderId="51" xfId="0" applyNumberFormat="1" applyFont="1" applyFill="1" applyBorder="1" applyAlignment="1" applyProtection="1">
      <alignment horizontal="center"/>
      <protection hidden="1"/>
    </xf>
    <xf numFmtId="167" fontId="18" fillId="3" borderId="37" xfId="0" applyNumberFormat="1" applyFont="1" applyFill="1" applyBorder="1" applyAlignment="1" applyProtection="1">
      <alignment horizontal="center"/>
      <protection hidden="1"/>
    </xf>
    <xf numFmtId="167" fontId="18" fillId="3" borderId="28" xfId="0" applyNumberFormat="1" applyFont="1" applyFill="1" applyBorder="1" applyAlignment="1" applyProtection="1">
      <alignment horizontal="center"/>
      <protection hidden="1"/>
    </xf>
    <xf numFmtId="167" fontId="18" fillId="22" borderId="14" xfId="0" applyNumberFormat="1" applyFont="1" applyFill="1" applyBorder="1" applyAlignment="1" applyProtection="1">
      <alignment horizontal="center"/>
      <protection hidden="1"/>
    </xf>
    <xf numFmtId="167" fontId="18" fillId="22" borderId="16" xfId="0" applyNumberFormat="1" applyFont="1" applyFill="1" applyBorder="1" applyAlignment="1" applyProtection="1">
      <alignment horizontal="center"/>
      <protection hidden="1"/>
    </xf>
    <xf numFmtId="175" fontId="22" fillId="9" borderId="14" xfId="0" applyNumberFormat="1" applyFont="1" applyFill="1" applyBorder="1" applyAlignment="1" applyProtection="1">
      <alignment horizontal="left"/>
      <protection locked="0"/>
    </xf>
    <xf numFmtId="175" fontId="22" fillId="9" borderId="16" xfId="0" applyNumberFormat="1" applyFont="1" applyFill="1" applyBorder="1" applyAlignment="1" applyProtection="1">
      <alignment horizontal="left"/>
      <protection locked="0"/>
    </xf>
    <xf numFmtId="164" fontId="7" fillId="9" borderId="50" xfId="0" applyNumberFormat="1" applyFont="1" applyFill="1" applyBorder="1" applyProtection="1">
      <protection locked="0" hidden="1"/>
    </xf>
    <xf numFmtId="164" fontId="7" fillId="9" borderId="51" xfId="0" applyNumberFormat="1" applyFont="1" applyFill="1" applyBorder="1" applyProtection="1">
      <protection locked="0" hidden="1"/>
    </xf>
    <xf numFmtId="0" fontId="18" fillId="9" borderId="50" xfId="0" applyFont="1" applyFill="1" applyBorder="1" applyAlignment="1" applyProtection="1">
      <alignment horizontal="left"/>
      <protection locked="0"/>
    </xf>
    <xf numFmtId="0" fontId="18" fillId="9" borderId="51" xfId="0" applyFont="1" applyFill="1" applyBorder="1" applyAlignment="1" applyProtection="1">
      <alignment horizontal="left"/>
      <protection locked="0"/>
    </xf>
    <xf numFmtId="167" fontId="35" fillId="0" borderId="33" xfId="0" applyNumberFormat="1" applyFont="1" applyBorder="1" applyAlignment="1">
      <alignment horizontal="center"/>
    </xf>
    <xf numFmtId="167" fontId="35" fillId="0" borderId="35" xfId="0" applyNumberFormat="1" applyFont="1" applyBorder="1" applyAlignment="1">
      <alignment horizontal="center"/>
    </xf>
    <xf numFmtId="49" fontId="7" fillId="8" borderId="0" xfId="0" applyNumberFormat="1" applyFont="1" applyFill="1" applyProtection="1">
      <protection hidden="1"/>
    </xf>
    <xf numFmtId="49" fontId="7" fillId="8" borderId="10" xfId="0" applyNumberFormat="1" applyFont="1" applyFill="1" applyBorder="1" applyProtection="1">
      <protection hidden="1"/>
    </xf>
    <xf numFmtId="170" fontId="17" fillId="0" borderId="33" xfId="0" applyNumberFormat="1" applyFont="1" applyBorder="1" applyAlignment="1" applyProtection="1">
      <alignment vertical="center" wrapText="1"/>
      <protection hidden="1"/>
    </xf>
    <xf numFmtId="170" fontId="17" fillId="0" borderId="34" xfId="0" applyNumberFormat="1" applyFont="1" applyBorder="1" applyAlignment="1" applyProtection="1">
      <alignment vertical="center" wrapText="1"/>
      <protection hidden="1"/>
    </xf>
    <xf numFmtId="170" fontId="17" fillId="0" borderId="35" xfId="0" applyNumberFormat="1" applyFont="1" applyBorder="1" applyAlignment="1" applyProtection="1">
      <alignment vertical="center" wrapText="1"/>
      <protection hidden="1"/>
    </xf>
    <xf numFmtId="2" fontId="7" fillId="19" borderId="59" xfId="0" applyNumberFormat="1" applyFont="1" applyFill="1" applyBorder="1" applyAlignment="1" applyProtection="1">
      <alignment horizontal="left" vertical="center"/>
      <protection locked="0"/>
    </xf>
    <xf numFmtId="2" fontId="7" fillId="19" borderId="15" xfId="0" applyNumberFormat="1" applyFont="1" applyFill="1" applyBorder="1" applyAlignment="1" applyProtection="1">
      <alignment horizontal="left" vertical="center"/>
      <protection locked="0"/>
    </xf>
    <xf numFmtId="173" fontId="18" fillId="9" borderId="57" xfId="0" applyNumberFormat="1" applyFont="1" applyFill="1" applyBorder="1" applyAlignment="1" applyProtection="1">
      <alignment horizontal="left"/>
      <protection locked="0"/>
    </xf>
    <xf numFmtId="173" fontId="18" fillId="9" borderId="58" xfId="0" applyNumberFormat="1" applyFont="1" applyFill="1" applyBorder="1" applyAlignment="1" applyProtection="1">
      <alignment horizontal="left"/>
      <protection locked="0"/>
    </xf>
    <xf numFmtId="49" fontId="18" fillId="9" borderId="14" xfId="0" applyNumberFormat="1" applyFont="1" applyFill="1" applyBorder="1" applyProtection="1">
      <protection locked="0"/>
    </xf>
    <xf numFmtId="49" fontId="18" fillId="9" borderId="16" xfId="0" applyNumberFormat="1" applyFont="1" applyFill="1" applyBorder="1" applyProtection="1">
      <protection locked="0"/>
    </xf>
    <xf numFmtId="165" fontId="47" fillId="0" borderId="0" xfId="0" applyNumberFormat="1" applyFont="1" applyAlignment="1" applyProtection="1">
      <alignment horizontal="left"/>
      <protection hidden="1"/>
    </xf>
    <xf numFmtId="2" fontId="7" fillId="19" borderId="66" xfId="0" applyNumberFormat="1" applyFont="1" applyFill="1" applyBorder="1" applyAlignment="1" applyProtection="1">
      <alignment horizontal="left" vertical="center"/>
      <protection locked="0"/>
    </xf>
    <xf numFmtId="2" fontId="7" fillId="19" borderId="61" xfId="0" applyNumberFormat="1" applyFont="1" applyFill="1" applyBorder="1" applyAlignment="1" applyProtection="1">
      <alignment horizontal="left" vertical="center"/>
      <protection locked="0"/>
    </xf>
    <xf numFmtId="167" fontId="7" fillId="0" borderId="0" xfId="0" applyNumberFormat="1" applyFont="1" applyProtection="1">
      <protection hidden="1"/>
    </xf>
    <xf numFmtId="0" fontId="18" fillId="9" borderId="14" xfId="0" applyFont="1" applyFill="1" applyBorder="1" applyAlignment="1" applyProtection="1">
      <alignment horizontal="left"/>
      <protection locked="0"/>
    </xf>
    <xf numFmtId="0" fontId="18" fillId="9" borderId="16" xfId="0" applyFont="1" applyFill="1" applyBorder="1" applyAlignment="1" applyProtection="1">
      <alignment horizontal="left"/>
      <protection locked="0"/>
    </xf>
    <xf numFmtId="174" fontId="7" fillId="0" borderId="14" xfId="0" applyNumberFormat="1" applyFont="1" applyBorder="1" applyAlignment="1" applyProtection="1">
      <alignment horizontal="left"/>
      <protection locked="0"/>
    </xf>
    <xf numFmtId="174" fontId="7" fillId="0" borderId="16" xfId="0" applyNumberFormat="1" applyFont="1" applyBorder="1" applyAlignment="1" applyProtection="1">
      <alignment horizontal="left"/>
      <protection locked="0"/>
    </xf>
    <xf numFmtId="175" fontId="22" fillId="9" borderId="14" xfId="0" applyNumberFormat="1" applyFont="1" applyFill="1" applyBorder="1" applyProtection="1">
      <protection locked="0"/>
    </xf>
    <xf numFmtId="175" fontId="22" fillId="9" borderId="16" xfId="0" applyNumberFormat="1" applyFont="1" applyFill="1" applyBorder="1" applyProtection="1">
      <protection locked="0"/>
    </xf>
    <xf numFmtId="49" fontId="18" fillId="9" borderId="14" xfId="0" applyNumberFormat="1" applyFont="1" applyFill="1" applyBorder="1" applyAlignment="1" applyProtection="1">
      <alignment horizontal="left"/>
      <protection locked="0"/>
    </xf>
    <xf numFmtId="49" fontId="18" fillId="9" borderId="16" xfId="0" applyNumberFormat="1" applyFont="1" applyFill="1" applyBorder="1" applyAlignment="1" applyProtection="1">
      <alignment horizontal="left"/>
      <protection locked="0"/>
    </xf>
    <xf numFmtId="49" fontId="18" fillId="9" borderId="68" xfId="0" applyNumberFormat="1" applyFont="1" applyFill="1" applyBorder="1" applyProtection="1">
      <protection locked="0"/>
    </xf>
    <xf numFmtId="49" fontId="18" fillId="9" borderId="67" xfId="0" applyNumberFormat="1" applyFont="1" applyFill="1" applyBorder="1" applyProtection="1">
      <protection locked="0"/>
    </xf>
    <xf numFmtId="49" fontId="18" fillId="9" borderId="21" xfId="0" applyNumberFormat="1" applyFont="1" applyFill="1" applyBorder="1" applyProtection="1">
      <protection locked="0"/>
    </xf>
    <xf numFmtId="49" fontId="18" fillId="9" borderId="9" xfId="0" applyNumberFormat="1" applyFont="1" applyFill="1" applyBorder="1" applyProtection="1">
      <protection locked="0"/>
    </xf>
    <xf numFmtId="178" fontId="7" fillId="3" borderId="66" xfId="0" applyNumberFormat="1" applyFont="1" applyFill="1" applyBorder="1" applyAlignment="1" applyProtection="1">
      <alignment horizontal="left" vertical="center" wrapText="1"/>
      <protection locked="0"/>
    </xf>
    <xf numFmtId="178" fontId="7" fillId="3" borderId="61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36" xfId="0" applyNumberFormat="1" applyFont="1" applyBorder="1" applyAlignment="1" applyProtection="1">
      <alignment horizontal="left"/>
      <protection hidden="1"/>
    </xf>
    <xf numFmtId="165" fontId="7" fillId="0" borderId="21" xfId="0" applyNumberFormat="1" applyFont="1" applyBorder="1" applyAlignment="1" applyProtection="1">
      <alignment horizontal="left"/>
      <protection hidden="1"/>
    </xf>
    <xf numFmtId="2" fontId="7" fillId="19" borderId="60" xfId="0" applyNumberFormat="1" applyFont="1" applyFill="1" applyBorder="1" applyAlignment="1" applyProtection="1">
      <alignment horizontal="left" vertical="center"/>
      <protection locked="0"/>
    </xf>
    <xf numFmtId="2" fontId="7" fillId="19" borderId="56" xfId="0" applyNumberFormat="1" applyFont="1" applyFill="1" applyBorder="1" applyAlignment="1" applyProtection="1">
      <alignment horizontal="left" vertical="center"/>
      <protection locked="0"/>
    </xf>
    <xf numFmtId="165" fontId="17" fillId="0" borderId="7" xfId="0" applyNumberFormat="1" applyFont="1" applyBorder="1" applyAlignment="1" applyProtection="1">
      <alignment horizontal="center" vertical="top" wrapText="1"/>
      <protection hidden="1"/>
    </xf>
    <xf numFmtId="165" fontId="17" fillId="0" borderId="8" xfId="0" applyNumberFormat="1" applyFont="1" applyBorder="1" applyAlignment="1" applyProtection="1">
      <alignment horizontal="center" vertical="top" wrapText="1"/>
      <protection hidden="1"/>
    </xf>
    <xf numFmtId="165" fontId="34" fillId="0" borderId="0" xfId="0" applyNumberFormat="1" applyFont="1" applyAlignment="1" applyProtection="1">
      <alignment horizontal="left" wrapText="1"/>
      <protection hidden="1"/>
    </xf>
    <xf numFmtId="166" fontId="7" fillId="19" borderId="59" xfId="0" applyNumberFormat="1" applyFont="1" applyFill="1" applyBorder="1" applyAlignment="1" applyProtection="1">
      <alignment horizontal="left" vertical="center"/>
      <protection locked="0"/>
    </xf>
    <xf numFmtId="166" fontId="7" fillId="19" borderId="15" xfId="0" applyNumberFormat="1" applyFont="1" applyFill="1" applyBorder="1" applyAlignment="1" applyProtection="1">
      <alignment horizontal="left" vertical="center"/>
      <protection locked="0"/>
    </xf>
    <xf numFmtId="167" fontId="17" fillId="0" borderId="36" xfId="0" applyNumberFormat="1" applyFont="1" applyBorder="1" applyAlignment="1" applyProtection="1">
      <alignment horizontal="center" vertical="top"/>
      <protection hidden="1"/>
    </xf>
    <xf numFmtId="167" fontId="17" fillId="0" borderId="9" xfId="0" applyNumberFormat="1" applyFont="1" applyBorder="1" applyAlignment="1" applyProtection="1">
      <alignment horizontal="center" vertical="top"/>
      <protection hidden="1"/>
    </xf>
    <xf numFmtId="167" fontId="17" fillId="0" borderId="20" xfId="0" applyNumberFormat="1" applyFont="1" applyBorder="1" applyAlignment="1" applyProtection="1">
      <alignment horizontal="center" vertical="top"/>
      <protection hidden="1"/>
    </xf>
    <xf numFmtId="167" fontId="17" fillId="0" borderId="10" xfId="0" applyNumberFormat="1" applyFont="1" applyBorder="1" applyAlignment="1" applyProtection="1">
      <alignment horizontal="center" vertical="top"/>
      <protection hidden="1"/>
    </xf>
    <xf numFmtId="167" fontId="17" fillId="0" borderId="31" xfId="0" applyNumberFormat="1" applyFont="1" applyBorder="1" applyAlignment="1" applyProtection="1">
      <alignment horizontal="center" vertical="top"/>
      <protection hidden="1"/>
    </xf>
    <xf numFmtId="167" fontId="17" fillId="0" borderId="11" xfId="0" applyNumberFormat="1" applyFont="1" applyBorder="1" applyAlignment="1" applyProtection="1">
      <alignment horizontal="center" vertical="top"/>
      <protection hidden="1"/>
    </xf>
    <xf numFmtId="49" fontId="18" fillId="9" borderId="14" xfId="0" applyNumberFormat="1" applyFont="1" applyFill="1" applyBorder="1" applyProtection="1">
      <protection hidden="1"/>
    </xf>
    <xf numFmtId="0" fontId="18" fillId="9" borderId="16" xfId="0" applyFont="1" applyFill="1" applyBorder="1" applyProtection="1">
      <protection hidden="1"/>
    </xf>
    <xf numFmtId="173" fontId="18" fillId="9" borderId="14" xfId="0" applyNumberFormat="1" applyFont="1" applyFill="1" applyBorder="1" applyAlignment="1" applyProtection="1">
      <alignment horizontal="left"/>
      <protection hidden="1"/>
    </xf>
    <xf numFmtId="173" fontId="18" fillId="9" borderId="16" xfId="0" applyNumberFormat="1" applyFont="1" applyFill="1" applyBorder="1" applyAlignment="1" applyProtection="1">
      <alignment horizontal="left"/>
      <protection hidden="1"/>
    </xf>
    <xf numFmtId="49" fontId="18" fillId="9" borderId="32" xfId="0" applyNumberFormat="1" applyFont="1" applyFill="1" applyBorder="1" applyProtection="1">
      <protection hidden="1"/>
    </xf>
    <xf numFmtId="0" fontId="18" fillId="9" borderId="11" xfId="0" applyFont="1" applyFill="1" applyBorder="1" applyProtection="1">
      <protection hidden="1"/>
    </xf>
    <xf numFmtId="175" fontId="22" fillId="9" borderId="14" xfId="0" applyNumberFormat="1" applyFont="1" applyFill="1" applyBorder="1" applyAlignment="1" applyProtection="1">
      <alignment horizontal="left"/>
      <protection hidden="1"/>
    </xf>
    <xf numFmtId="175" fontId="22" fillId="9" borderId="16" xfId="0" applyNumberFormat="1" applyFont="1" applyFill="1" applyBorder="1" applyAlignment="1" applyProtection="1">
      <alignment horizontal="left"/>
      <protection hidden="1"/>
    </xf>
    <xf numFmtId="164" fontId="7" fillId="9" borderId="0" xfId="0" applyNumberFormat="1" applyFont="1" applyFill="1" applyProtection="1">
      <protection locked="0"/>
    </xf>
    <xf numFmtId="164" fontId="7" fillId="9" borderId="10" xfId="0" applyNumberFormat="1" applyFont="1" applyFill="1" applyBorder="1" applyProtection="1">
      <protection locked="0"/>
    </xf>
    <xf numFmtId="0" fontId="18" fillId="9" borderId="50" xfId="0" applyFont="1" applyFill="1" applyBorder="1" applyAlignment="1" applyProtection="1">
      <alignment horizontal="left"/>
      <protection hidden="1"/>
    </xf>
    <xf numFmtId="0" fontId="18" fillId="9" borderId="51" xfId="0" applyFont="1" applyFill="1" applyBorder="1" applyAlignment="1" applyProtection="1">
      <alignment horizontal="left"/>
      <protection hidden="1"/>
    </xf>
    <xf numFmtId="167" fontId="18" fillId="3" borderId="50" xfId="0" applyNumberFormat="1" applyFont="1" applyFill="1" applyBorder="1" applyAlignment="1" applyProtection="1">
      <alignment horizontal="left"/>
      <protection hidden="1"/>
    </xf>
    <xf numFmtId="167" fontId="18" fillId="3" borderId="51" xfId="0" applyNumberFormat="1" applyFont="1" applyFill="1" applyBorder="1" applyAlignment="1" applyProtection="1">
      <alignment horizontal="left"/>
      <protection hidden="1"/>
    </xf>
    <xf numFmtId="167" fontId="18" fillId="3" borderId="37" xfId="0" applyNumberFormat="1" applyFont="1" applyFill="1" applyBorder="1" applyAlignment="1" applyProtection="1">
      <alignment horizontal="left"/>
      <protection hidden="1"/>
    </xf>
    <xf numFmtId="167" fontId="18" fillId="3" borderId="28" xfId="0" applyNumberFormat="1" applyFont="1" applyFill="1" applyBorder="1" applyAlignment="1" applyProtection="1">
      <alignment horizontal="left"/>
      <protection hidden="1"/>
    </xf>
    <xf numFmtId="0" fontId="18" fillId="9" borderId="14" xfId="0" applyFont="1" applyFill="1" applyBorder="1" applyAlignment="1" applyProtection="1">
      <alignment horizontal="left"/>
      <protection hidden="1"/>
    </xf>
    <xf numFmtId="0" fontId="18" fillId="9" borderId="16" xfId="0" applyFont="1" applyFill="1" applyBorder="1" applyAlignment="1" applyProtection="1">
      <alignment horizontal="left"/>
      <protection hidden="1"/>
    </xf>
    <xf numFmtId="174" fontId="7" fillId="0" borderId="50" xfId="0" applyNumberFormat="1" applyFont="1" applyBorder="1" applyAlignment="1" applyProtection="1">
      <alignment horizontal="left"/>
      <protection hidden="1"/>
    </xf>
    <xf numFmtId="174" fontId="7" fillId="0" borderId="51" xfId="0" applyNumberFormat="1" applyFont="1" applyBorder="1" applyAlignment="1" applyProtection="1">
      <alignment horizontal="left"/>
      <protection hidden="1"/>
    </xf>
    <xf numFmtId="174" fontId="7" fillId="8" borderId="0" xfId="0" applyNumberFormat="1" applyFont="1" applyFill="1" applyAlignment="1" applyProtection="1">
      <alignment horizontal="left"/>
      <protection hidden="1"/>
    </xf>
    <xf numFmtId="174" fontId="7" fillId="8" borderId="10" xfId="0" applyNumberFormat="1" applyFont="1" applyFill="1" applyBorder="1" applyAlignment="1" applyProtection="1">
      <alignment horizontal="left"/>
      <protection hidden="1"/>
    </xf>
    <xf numFmtId="167" fontId="17" fillId="0" borderId="36" xfId="0" applyNumberFormat="1" applyFont="1" applyBorder="1" applyAlignment="1">
      <alignment horizontal="center" vertical="top"/>
    </xf>
    <xf numFmtId="167" fontId="17" fillId="0" borderId="9" xfId="0" applyNumberFormat="1" applyFont="1" applyBorder="1" applyAlignment="1">
      <alignment horizontal="center" vertical="top"/>
    </xf>
    <xf numFmtId="167" fontId="17" fillId="0" borderId="20" xfId="0" applyNumberFormat="1" applyFont="1" applyBorder="1" applyAlignment="1">
      <alignment horizontal="center" vertical="top"/>
    </xf>
    <xf numFmtId="167" fontId="17" fillId="0" borderId="10" xfId="0" applyNumberFormat="1" applyFont="1" applyBorder="1" applyAlignment="1">
      <alignment horizontal="center" vertical="top"/>
    </xf>
    <xf numFmtId="167" fontId="17" fillId="0" borderId="31" xfId="0" applyNumberFormat="1" applyFont="1" applyBorder="1" applyAlignment="1">
      <alignment horizontal="center" vertical="top"/>
    </xf>
    <xf numFmtId="167" fontId="17" fillId="0" borderId="11" xfId="0" applyNumberFormat="1" applyFont="1" applyBorder="1" applyAlignment="1">
      <alignment horizontal="center" vertical="top"/>
    </xf>
    <xf numFmtId="49" fontId="18" fillId="9" borderId="21" xfId="0" applyNumberFormat="1" applyFont="1" applyFill="1" applyBorder="1" applyProtection="1">
      <protection hidden="1"/>
    </xf>
    <xf numFmtId="0" fontId="18" fillId="9" borderId="9" xfId="0" applyFont="1" applyFill="1" applyBorder="1" applyProtection="1">
      <protection hidden="1"/>
    </xf>
    <xf numFmtId="167" fontId="35" fillId="0" borderId="33" xfId="0" applyNumberFormat="1" applyFont="1" applyBorder="1" applyAlignment="1" applyProtection="1">
      <alignment horizontal="center"/>
      <protection hidden="1"/>
    </xf>
    <xf numFmtId="167" fontId="35" fillId="0" borderId="35" xfId="0" applyNumberFormat="1" applyFont="1" applyBorder="1" applyAlignment="1" applyProtection="1">
      <alignment horizontal="center"/>
      <protection hidden="1"/>
    </xf>
    <xf numFmtId="174" fontId="7" fillId="8" borderId="37" xfId="0" applyNumberFormat="1" applyFont="1" applyFill="1" applyBorder="1" applyAlignment="1" applyProtection="1">
      <alignment horizontal="left"/>
      <protection hidden="1"/>
    </xf>
    <xf numFmtId="174" fontId="7" fillId="8" borderId="28" xfId="0" applyNumberFormat="1" applyFont="1" applyFill="1" applyBorder="1" applyAlignment="1" applyProtection="1">
      <alignment horizontal="left"/>
      <protection hidden="1"/>
    </xf>
    <xf numFmtId="49" fontId="18" fillId="9" borderId="16" xfId="0" applyNumberFormat="1" applyFont="1" applyFill="1" applyBorder="1" applyProtection="1">
      <protection hidden="1"/>
    </xf>
    <xf numFmtId="49" fontId="18" fillId="9" borderId="68" xfId="0" applyNumberFormat="1" applyFont="1" applyFill="1" applyBorder="1" applyProtection="1">
      <protection hidden="1"/>
    </xf>
    <xf numFmtId="49" fontId="18" fillId="9" borderId="67" xfId="0" applyNumberFormat="1" applyFont="1" applyFill="1" applyBorder="1" applyProtection="1">
      <protection hidden="1"/>
    </xf>
    <xf numFmtId="167" fontId="17" fillId="0" borderId="36" xfId="0" applyNumberFormat="1" applyFont="1" applyBorder="1" applyAlignment="1" applyProtection="1">
      <alignment horizontal="center" vertical="top" wrapText="1"/>
      <protection hidden="1"/>
    </xf>
    <xf numFmtId="167" fontId="17" fillId="0" borderId="9" xfId="0" applyNumberFormat="1" applyFont="1" applyBorder="1" applyAlignment="1" applyProtection="1">
      <alignment horizontal="center" vertical="top" wrapText="1"/>
      <protection hidden="1"/>
    </xf>
    <xf numFmtId="167" fontId="17" fillId="0" borderId="20" xfId="0" applyNumberFormat="1" applyFont="1" applyBorder="1" applyAlignment="1" applyProtection="1">
      <alignment horizontal="center" vertical="top" wrapText="1"/>
      <protection hidden="1"/>
    </xf>
    <xf numFmtId="167" fontId="17" fillId="0" borderId="10" xfId="0" applyNumberFormat="1" applyFont="1" applyBorder="1" applyAlignment="1" applyProtection="1">
      <alignment horizontal="center" vertical="top" wrapText="1"/>
      <protection hidden="1"/>
    </xf>
    <xf numFmtId="167" fontId="17" fillId="0" borderId="31" xfId="0" applyNumberFormat="1" applyFont="1" applyBorder="1" applyAlignment="1" applyProtection="1">
      <alignment horizontal="center" vertical="top" wrapText="1"/>
      <protection hidden="1"/>
    </xf>
    <xf numFmtId="167" fontId="17" fillId="0" borderId="11" xfId="0" applyNumberFormat="1" applyFont="1" applyBorder="1" applyAlignment="1" applyProtection="1">
      <alignment horizontal="center" vertical="top" wrapText="1"/>
      <protection hidden="1"/>
    </xf>
    <xf numFmtId="49" fontId="18" fillId="9" borderId="9" xfId="0" applyNumberFormat="1" applyFont="1" applyFill="1" applyBorder="1" applyProtection="1">
      <protection hidden="1"/>
    </xf>
    <xf numFmtId="0" fontId="11" fillId="5" borderId="44" xfId="0" applyFont="1" applyFill="1" applyBorder="1" applyAlignment="1" applyProtection="1">
      <alignment horizontal="center" vertical="center" textRotation="90"/>
      <protection hidden="1"/>
    </xf>
    <xf numFmtId="0" fontId="43" fillId="5" borderId="44" xfId="0" applyFont="1" applyFill="1" applyBorder="1" applyAlignment="1" applyProtection="1">
      <alignment horizontal="center" vertical="center" textRotation="90"/>
      <protection hidden="1"/>
    </xf>
    <xf numFmtId="167" fontId="17" fillId="0" borderId="36" xfId="0" applyNumberFormat="1" applyFont="1" applyBorder="1" applyAlignment="1">
      <alignment horizontal="center" vertical="top" wrapText="1"/>
    </xf>
    <xf numFmtId="167" fontId="17" fillId="0" borderId="9" xfId="0" applyNumberFormat="1" applyFont="1" applyBorder="1" applyAlignment="1">
      <alignment horizontal="center" vertical="top" wrapText="1"/>
    </xf>
    <xf numFmtId="167" fontId="17" fillId="0" borderId="20" xfId="0" applyNumberFormat="1" applyFont="1" applyBorder="1" applyAlignment="1">
      <alignment horizontal="center" vertical="top" wrapText="1"/>
    </xf>
    <xf numFmtId="167" fontId="17" fillId="0" borderId="10" xfId="0" applyNumberFormat="1" applyFont="1" applyBorder="1" applyAlignment="1">
      <alignment horizontal="center" vertical="top" wrapText="1"/>
    </xf>
    <xf numFmtId="167" fontId="17" fillId="0" borderId="31" xfId="0" applyNumberFormat="1" applyFont="1" applyBorder="1" applyAlignment="1">
      <alignment horizontal="center" vertical="top" wrapText="1"/>
    </xf>
    <xf numFmtId="167" fontId="17" fillId="0" borderId="11" xfId="0" applyNumberFormat="1" applyFont="1" applyBorder="1" applyAlignment="1">
      <alignment horizontal="center" vertical="top" wrapText="1"/>
    </xf>
    <xf numFmtId="164" fontId="7" fillId="9" borderId="50" xfId="0" applyNumberFormat="1" applyFont="1" applyFill="1" applyBorder="1" applyProtection="1">
      <protection locked="0"/>
    </xf>
    <xf numFmtId="164" fontId="7" fillId="9" borderId="51" xfId="0" applyNumberFormat="1" applyFont="1" applyFill="1" applyBorder="1" applyProtection="1">
      <protection locked="0"/>
    </xf>
    <xf numFmtId="165" fontId="22" fillId="7" borderId="36" xfId="0" applyNumberFormat="1" applyFont="1" applyFill="1" applyBorder="1" applyAlignment="1" applyProtection="1">
      <alignment vertical="center" wrapText="1"/>
      <protection hidden="1"/>
    </xf>
    <xf numFmtId="165" fontId="22" fillId="7" borderId="21" xfId="0" applyNumberFormat="1" applyFont="1" applyFill="1" applyBorder="1" applyAlignment="1" applyProtection="1">
      <alignment vertical="center" wrapText="1"/>
      <protection hidden="1"/>
    </xf>
    <xf numFmtId="164" fontId="28" fillId="0" borderId="77" xfId="0" applyNumberFormat="1" applyFont="1" applyBorder="1" applyAlignment="1" applyProtection="1">
      <alignment vertical="center" wrapText="1"/>
      <protection hidden="1"/>
    </xf>
    <xf numFmtId="164" fontId="28" fillId="0" borderId="34" xfId="0" applyNumberFormat="1" applyFont="1" applyBorder="1" applyAlignment="1" applyProtection="1">
      <alignment vertical="center" wrapText="1"/>
      <protection hidden="1"/>
    </xf>
    <xf numFmtId="165" fontId="19" fillId="0" borderId="7" xfId="0" applyNumberFormat="1" applyFont="1" applyBorder="1" applyAlignment="1" applyProtection="1">
      <alignment horizontal="center" vertical="top" wrapText="1"/>
      <protection hidden="1"/>
    </xf>
    <xf numFmtId="165" fontId="19" fillId="0" borderId="8" xfId="0" applyNumberFormat="1" applyFont="1" applyBorder="1" applyAlignment="1" applyProtection="1">
      <alignment horizontal="center" vertical="top" wrapText="1"/>
      <protection hidden="1"/>
    </xf>
    <xf numFmtId="167" fontId="10" fillId="0" borderId="36" xfId="0" applyNumberFormat="1" applyFont="1" applyBorder="1" applyAlignment="1" applyProtection="1">
      <alignment horizontal="center" vertical="center" wrapText="1"/>
      <protection hidden="1"/>
    </xf>
    <xf numFmtId="167" fontId="10" fillId="0" borderId="20" xfId="0" applyNumberFormat="1" applyFont="1" applyBorder="1" applyAlignment="1" applyProtection="1">
      <alignment horizontal="center" vertical="center" wrapText="1"/>
      <protection hidden="1"/>
    </xf>
    <xf numFmtId="167" fontId="10" fillId="0" borderId="31" xfId="0" applyNumberFormat="1" applyFont="1" applyBorder="1" applyAlignment="1" applyProtection="1">
      <alignment horizontal="center" vertical="center" wrapText="1"/>
      <protection hidden="1"/>
    </xf>
    <xf numFmtId="172" fontId="28" fillId="8" borderId="70" xfId="0" applyNumberFormat="1" applyFont="1" applyFill="1" applyBorder="1" applyAlignment="1" applyProtection="1">
      <alignment vertical="center" wrapText="1"/>
      <protection hidden="1"/>
    </xf>
    <xf numFmtId="172" fontId="28" fillId="8" borderId="61" xfId="0" applyNumberFormat="1" applyFont="1" applyFill="1" applyBorder="1" applyAlignment="1" applyProtection="1">
      <alignment vertical="center" wrapText="1"/>
      <protection hidden="1"/>
    </xf>
    <xf numFmtId="166" fontId="10" fillId="0" borderId="21" xfId="0" applyNumberFormat="1" applyFont="1" applyBorder="1" applyAlignment="1" applyProtection="1">
      <alignment horizontal="center" vertical="center" wrapText="1"/>
      <protection hidden="1"/>
    </xf>
    <xf numFmtId="166" fontId="10" fillId="0" borderId="9" xfId="0" applyNumberFormat="1" applyFont="1" applyBorder="1" applyAlignment="1" applyProtection="1">
      <alignment horizontal="center" vertical="center" wrapText="1"/>
      <protection hidden="1"/>
    </xf>
    <xf numFmtId="167" fontId="19" fillId="0" borderId="20" xfId="0" applyNumberFormat="1" applyFont="1" applyBorder="1" applyAlignment="1" applyProtection="1">
      <alignment horizontal="center" vertical="top" wrapText="1"/>
      <protection hidden="1"/>
    </xf>
    <xf numFmtId="167" fontId="19" fillId="0" borderId="10" xfId="0" applyNumberFormat="1" applyFont="1" applyBorder="1" applyAlignment="1" applyProtection="1">
      <alignment horizontal="center" vertical="top" wrapText="1"/>
      <protection hidden="1"/>
    </xf>
    <xf numFmtId="167" fontId="10" fillId="0" borderId="11" xfId="0" applyNumberFormat="1" applyFont="1" applyBorder="1" applyAlignment="1" applyProtection="1">
      <alignment horizontal="center" vertical="center" wrapText="1"/>
      <protection hidden="1"/>
    </xf>
    <xf numFmtId="167" fontId="17" fillId="0" borderId="33" xfId="0" applyNumberFormat="1" applyFont="1" applyBorder="1" applyAlignment="1" applyProtection="1">
      <alignment horizontal="center"/>
      <protection hidden="1"/>
    </xf>
    <xf numFmtId="167" fontId="17" fillId="0" borderId="35" xfId="0" applyNumberFormat="1" applyFont="1" applyBorder="1" applyAlignment="1" applyProtection="1">
      <alignment horizontal="center"/>
      <protection hidden="1"/>
    </xf>
    <xf numFmtId="49" fontId="7" fillId="3" borderId="37" xfId="0" applyNumberFormat="1" applyFont="1" applyFill="1" applyBorder="1" applyProtection="1">
      <protection locked="0"/>
    </xf>
    <xf numFmtId="49" fontId="7" fillId="3" borderId="28" xfId="0" applyNumberFormat="1" applyFont="1" applyFill="1" applyBorder="1" applyProtection="1">
      <protection locked="0"/>
    </xf>
    <xf numFmtId="166" fontId="10" fillId="0" borderId="0" xfId="0" applyNumberFormat="1" applyFont="1" applyAlignment="1" applyProtection="1">
      <alignment horizontal="center" vertical="center" wrapText="1"/>
      <protection hidden="1"/>
    </xf>
    <xf numFmtId="166" fontId="10" fillId="0" borderId="10" xfId="0" applyNumberFormat="1" applyFont="1" applyBorder="1" applyAlignment="1" applyProtection="1">
      <alignment horizontal="center" vertical="center" wrapText="1"/>
      <protection hidden="1"/>
    </xf>
    <xf numFmtId="164" fontId="28" fillId="0" borderId="60" xfId="0" applyNumberFormat="1" applyFont="1" applyBorder="1" applyAlignment="1" applyProtection="1">
      <alignment vertical="center" wrapText="1"/>
      <protection hidden="1"/>
    </xf>
    <xf numFmtId="164" fontId="28" fillId="0" borderId="56" xfId="0" applyNumberFormat="1" applyFont="1" applyBorder="1" applyAlignment="1" applyProtection="1">
      <alignment vertical="center" wrapText="1"/>
      <protection hidden="1"/>
    </xf>
    <xf numFmtId="165" fontId="44" fillId="0" borderId="0" xfId="0" applyNumberFormat="1" applyFont="1" applyAlignment="1" applyProtection="1">
      <alignment horizontal="right"/>
      <protection hidden="1"/>
    </xf>
    <xf numFmtId="167" fontId="10" fillId="0" borderId="36" xfId="0" applyNumberFormat="1" applyFont="1" applyBorder="1" applyAlignment="1" applyProtection="1">
      <alignment horizontal="center" vertical="top" wrapText="1"/>
      <protection hidden="1"/>
    </xf>
    <xf numFmtId="167" fontId="10" fillId="0" borderId="9" xfId="0" applyNumberFormat="1" applyFont="1" applyBorder="1" applyAlignment="1" applyProtection="1">
      <alignment horizontal="center" vertical="top" wrapText="1"/>
      <protection hidden="1"/>
    </xf>
    <xf numFmtId="172" fontId="18" fillId="8" borderId="66" xfId="0" applyNumberFormat="1" applyFont="1" applyFill="1" applyBorder="1" applyAlignment="1" applyProtection="1">
      <alignment horizontal="left" vertical="center" wrapText="1"/>
      <protection hidden="1"/>
    </xf>
    <xf numFmtId="172" fontId="18" fillId="8" borderId="57" xfId="0" applyNumberFormat="1" applyFont="1" applyFill="1" applyBorder="1" applyAlignment="1" applyProtection="1">
      <alignment horizontal="left" vertical="center" wrapText="1"/>
      <protection hidden="1"/>
    </xf>
    <xf numFmtId="172" fontId="18" fillId="8" borderId="58" xfId="0" applyNumberFormat="1" applyFont="1" applyFill="1" applyBorder="1" applyAlignment="1" applyProtection="1">
      <alignment horizontal="left" vertical="center" wrapText="1"/>
      <protection hidden="1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28" fillId="0" borderId="73" xfId="0" applyNumberFormat="1" applyFont="1" applyBorder="1" applyAlignment="1" applyProtection="1">
      <alignment vertical="center" wrapText="1"/>
      <protection hidden="1"/>
    </xf>
    <xf numFmtId="164" fontId="28" fillId="0" borderId="32" xfId="0" applyNumberFormat="1" applyFont="1" applyBorder="1" applyAlignment="1" applyProtection="1">
      <alignment vertical="center" wrapText="1"/>
      <protection hidden="1"/>
    </xf>
    <xf numFmtId="172" fontId="18" fillId="8" borderId="66" xfId="0" applyNumberFormat="1" applyFont="1" applyFill="1" applyBorder="1" applyAlignment="1" applyProtection="1">
      <alignment vertical="center" wrapText="1"/>
      <protection hidden="1"/>
    </xf>
    <xf numFmtId="172" fontId="18" fillId="8" borderId="57" xfId="0" applyNumberFormat="1" applyFont="1" applyFill="1" applyBorder="1" applyAlignment="1" applyProtection="1">
      <alignment vertical="center" wrapText="1"/>
      <protection hidden="1"/>
    </xf>
    <xf numFmtId="172" fontId="18" fillId="8" borderId="58" xfId="0" applyNumberFormat="1" applyFont="1" applyFill="1" applyBorder="1" applyAlignment="1" applyProtection="1">
      <alignment vertical="center" wrapText="1"/>
      <protection hidden="1"/>
    </xf>
    <xf numFmtId="173" fontId="18" fillId="9" borderId="0" xfId="0" applyNumberFormat="1" applyFont="1" applyFill="1" applyAlignment="1" applyProtection="1">
      <alignment horizontal="left"/>
      <protection hidden="1"/>
    </xf>
    <xf numFmtId="173" fontId="18" fillId="9" borderId="10" xfId="0" applyNumberFormat="1" applyFont="1" applyFill="1" applyBorder="1" applyAlignment="1" applyProtection="1">
      <alignment horizontal="left"/>
      <protection hidden="1"/>
    </xf>
    <xf numFmtId="173" fontId="18" fillId="9" borderId="21" xfId="0" applyNumberFormat="1" applyFont="1" applyFill="1" applyBorder="1" applyAlignment="1" applyProtection="1">
      <alignment horizontal="left"/>
      <protection hidden="1"/>
    </xf>
    <xf numFmtId="173" fontId="18" fillId="9" borderId="9" xfId="0" applyNumberFormat="1" applyFont="1" applyFill="1" applyBorder="1" applyAlignment="1" applyProtection="1">
      <alignment horizontal="left"/>
      <protection hidden="1"/>
    </xf>
    <xf numFmtId="49" fontId="7" fillId="3" borderId="59" xfId="0" applyNumberFormat="1" applyFont="1" applyFill="1" applyBorder="1" applyAlignment="1" applyProtection="1">
      <alignment vertical="center" wrapText="1"/>
      <protection locked="0"/>
    </xf>
    <xf numFmtId="49" fontId="7" fillId="3" borderId="14" xfId="0" applyNumberFormat="1" applyFont="1" applyFill="1" applyBorder="1" applyAlignment="1" applyProtection="1">
      <alignment vertical="center" wrapText="1"/>
      <protection locked="0"/>
    </xf>
    <xf numFmtId="49" fontId="7" fillId="3" borderId="16" xfId="0" applyNumberFormat="1" applyFont="1" applyFill="1" applyBorder="1" applyAlignment="1" applyProtection="1">
      <alignment vertical="center" wrapText="1"/>
      <protection locked="0"/>
    </xf>
    <xf numFmtId="49" fontId="7" fillId="3" borderId="18" xfId="0" applyNumberFormat="1" applyFont="1" applyFill="1" applyBorder="1" applyAlignment="1" applyProtection="1">
      <alignment vertical="center" wrapText="1"/>
      <protection locked="0"/>
    </xf>
    <xf numFmtId="49" fontId="7" fillId="3" borderId="37" xfId="0" applyNumberFormat="1" applyFont="1" applyFill="1" applyBorder="1" applyAlignment="1" applyProtection="1">
      <alignment vertical="center" wrapText="1"/>
      <protection locked="0"/>
    </xf>
    <xf numFmtId="49" fontId="7" fillId="3" borderId="28" xfId="0" applyNumberFormat="1" applyFont="1" applyFill="1" applyBorder="1" applyAlignment="1" applyProtection="1">
      <alignment vertical="center" wrapText="1"/>
      <protection locked="0"/>
    </xf>
    <xf numFmtId="49" fontId="7" fillId="3" borderId="63" xfId="0" applyNumberFormat="1" applyFont="1" applyFill="1" applyBorder="1" applyAlignment="1" applyProtection="1">
      <alignment vertical="center" wrapText="1"/>
      <protection locked="0"/>
    </xf>
    <xf numFmtId="49" fontId="7" fillId="3" borderId="29" xfId="0" applyNumberFormat="1" applyFont="1" applyFill="1" applyBorder="1" applyAlignment="1" applyProtection="1">
      <alignment vertical="center" wrapText="1"/>
      <protection locked="0"/>
    </xf>
    <xf numFmtId="167" fontId="10" fillId="0" borderId="20" xfId="0" applyNumberFormat="1" applyFont="1" applyBorder="1" applyAlignment="1" applyProtection="1">
      <alignment horizontal="center" vertical="top" wrapText="1"/>
      <protection hidden="1"/>
    </xf>
    <xf numFmtId="167" fontId="10" fillId="0" borderId="0" xfId="0" applyNumberFormat="1" applyFont="1" applyAlignment="1" applyProtection="1">
      <alignment horizontal="center" vertical="top" wrapText="1"/>
      <protection hidden="1"/>
    </xf>
    <xf numFmtId="167" fontId="10" fillId="0" borderId="10" xfId="0" applyNumberFormat="1" applyFont="1" applyBorder="1" applyAlignment="1" applyProtection="1">
      <alignment horizontal="center" vertical="top" wrapText="1"/>
      <protection hidden="1"/>
    </xf>
    <xf numFmtId="49" fontId="7" fillId="3" borderId="69" xfId="0" applyNumberFormat="1" applyFont="1" applyFill="1" applyBorder="1" applyAlignment="1" applyProtection="1">
      <alignment vertical="center" wrapText="1"/>
      <protection locked="0"/>
    </xf>
    <xf numFmtId="49" fontId="7" fillId="3" borderId="12" xfId="0" applyNumberFormat="1" applyFont="1" applyFill="1" applyBorder="1" applyAlignment="1" applyProtection="1">
      <alignment vertical="center" wrapText="1"/>
      <protection locked="0"/>
    </xf>
    <xf numFmtId="49" fontId="7" fillId="3" borderId="46" xfId="0" applyNumberFormat="1" applyFont="1" applyFill="1" applyBorder="1" applyAlignment="1" applyProtection="1">
      <alignment vertical="center" wrapText="1"/>
      <protection locked="0"/>
    </xf>
    <xf numFmtId="49" fontId="7" fillId="3" borderId="21" xfId="0" applyNumberFormat="1" applyFont="1" applyFill="1" applyBorder="1" applyAlignment="1" applyProtection="1">
      <alignment vertical="center" wrapText="1"/>
      <protection locked="0"/>
    </xf>
    <xf numFmtId="49" fontId="7" fillId="3" borderId="9" xfId="0" applyNumberFormat="1" applyFont="1" applyFill="1" applyBorder="1" applyAlignment="1" applyProtection="1">
      <alignment vertical="center" wrapText="1"/>
      <protection locked="0"/>
    </xf>
    <xf numFmtId="49" fontId="7" fillId="3" borderId="23" xfId="0" applyNumberFormat="1" applyFont="1" applyFill="1" applyBorder="1" applyAlignment="1" applyProtection="1">
      <alignment vertical="center" wrapText="1"/>
      <protection locked="0"/>
    </xf>
    <xf numFmtId="49" fontId="7" fillId="3" borderId="0" xfId="0" applyNumberFormat="1" applyFont="1" applyFill="1" applyAlignment="1" applyProtection="1">
      <alignment vertical="center" wrapText="1"/>
      <protection locked="0"/>
    </xf>
    <xf numFmtId="49" fontId="7" fillId="3" borderId="10" xfId="0" applyNumberFormat="1" applyFont="1" applyFill="1" applyBorder="1" applyAlignment="1" applyProtection="1">
      <alignment vertical="center" wrapText="1"/>
      <protection locked="0"/>
    </xf>
  </cellXfs>
  <cellStyles count="2">
    <cellStyle name="Link" xfId="1" builtinId="8"/>
    <cellStyle name="Standard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A$4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$L$30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fmlaLink="$L$31" noThreeD="1"/>
</file>

<file path=xl/ctrlProps/ctrlProp151.xml><?xml version="1.0" encoding="utf-8"?>
<formControlPr xmlns="http://schemas.microsoft.com/office/spreadsheetml/2009/9/main" objectType="Drop" dropStyle="combo" dx="16" fmlaLink="$M$35" fmlaRange="$L$35:$L$39" noThreeD="1" sel="1" val="0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L$29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Drop" dropStyle="combo" dx="16" fmlaLink="$M$37" fmlaRange="$L$37:$L$41" noThreeD="1" sel="1" val="0"/>
</file>

<file path=xl/ctrlProps/ctrlProp231.xml><?xml version="1.0" encoding="utf-8"?>
<formControlPr xmlns="http://schemas.microsoft.com/office/spreadsheetml/2009/9/main" objectType="CheckBox" fmlaLink="$L$30" noThreeD="1"/>
</file>

<file path=xl/ctrlProps/ctrlProp232.xml><?xml version="1.0" encoding="utf-8"?>
<formControlPr xmlns="http://schemas.microsoft.com/office/spreadsheetml/2009/9/main" objectType="Drop" dropStyle="combo" dx="16" fmlaLink="$M$37" fmlaRange="$L$37:$L$40" noThreeD="1" sel="1" val="0"/>
</file>

<file path=xl/ctrlProps/ctrlProp233.xml><?xml version="1.0" encoding="utf-8"?>
<formControlPr xmlns="http://schemas.microsoft.com/office/spreadsheetml/2009/9/main" objectType="CheckBox" fmlaLink="$F$17" noThreeD="1"/>
</file>

<file path=xl/ctrlProps/ctrlProp234.xml><?xml version="1.0" encoding="utf-8"?>
<formControlPr xmlns="http://schemas.microsoft.com/office/spreadsheetml/2009/9/main" objectType="CheckBox" fmlaLink="$F$32" noThreeD="1"/>
</file>

<file path=xl/ctrlProps/ctrlProp235.xml><?xml version="1.0" encoding="utf-8"?>
<formControlPr xmlns="http://schemas.microsoft.com/office/spreadsheetml/2009/9/main" objectType="CheckBox" fmlaLink="$F$18" noThreeD="1"/>
</file>

<file path=xl/ctrlProps/ctrlProp236.xml><?xml version="1.0" encoding="utf-8"?>
<formControlPr xmlns="http://schemas.microsoft.com/office/spreadsheetml/2009/9/main" objectType="CheckBox" fmlaLink="$F$19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Style="combo" dx="16" fmlaLink="$M$36" fmlaRange="$L$37:$L$40" noThreeD="1" sel="1" val="0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$M$4" lockText="1" noThreeD="1"/>
</file>

<file path=xl/ctrlProps/ctrlProp69.xml><?xml version="1.0" encoding="utf-8"?>
<formControlPr xmlns="http://schemas.microsoft.com/office/spreadsheetml/2009/9/main" objectType="CheckBox" fmlaLink="$M$5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M$6" lockText="1" noThreeD="1"/>
</file>

<file path=xl/ctrlProps/ctrlProp71.xml><?xml version="1.0" encoding="utf-8"?>
<formControlPr xmlns="http://schemas.microsoft.com/office/spreadsheetml/2009/9/main" objectType="CheckBox" fmlaLink="$M$7" lockText="1" noThreeD="1"/>
</file>

<file path=xl/ctrlProps/ctrlProp72.xml><?xml version="1.0" encoding="utf-8"?>
<formControlPr xmlns="http://schemas.microsoft.com/office/spreadsheetml/2009/9/main" objectType="CheckBox" fmlaLink="$M$8" lockText="1" noThreeD="1"/>
</file>

<file path=xl/ctrlProps/ctrlProp73.xml><?xml version="1.0" encoding="utf-8"?>
<formControlPr xmlns="http://schemas.microsoft.com/office/spreadsheetml/2009/9/main" objectType="CheckBox" fmlaLink="$M$9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Drop" dropStyle="combo" dx="16" fmlaLink="$M$37" fmlaRange="$L$37:$L$41" noThreeD="1" sel="1" val="0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4537</xdr:rowOff>
    </xdr:from>
    <xdr:to>
      <xdr:col>7</xdr:col>
      <xdr:colOff>733778</xdr:colOff>
      <xdr:row>56</xdr:row>
      <xdr:rowOff>68035</xdr:rowOff>
    </xdr:to>
    <xdr:sp macro="" textlink="">
      <xdr:nvSpPr>
        <xdr:cNvPr id="4" name="Text Box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515055"/>
          <a:ext cx="6067778" cy="724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Folgende Punkte sind beim Ausfüllen und Einreichen der Formulare zu beachten: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1. Die Angaben zur Person sind nur auf dem ersten Formular (PEX und CPEX) zu erfassen.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2. Es sind nur Zellen auszufüllen, welche grau hinterlegt sind.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Das Total aller Formulare wird automatisch auf Seite 1 übertragen.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Die Formulare auf den Seiten 1, 2 und 3 können für PA, IPA, BK und FZ Prüfungseinsätze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verwendet werden.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CPEX/PEX, die mehr als 4 Übernachtungen in Rechnung stellen, können diese auf den Seiten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2 - 3 eintragen.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3. In die Spalte "Anzahl Stunden" sind nur ganze oder halbe Stunden einzutragen.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Pro Zeile können höchstens 12 Stunden verbucht werden. Dabei ist immer der geprüfte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Beruf und der Prüfungsort anzugeben.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Wenn eine Expertensitzung besucht wurde, ist im entsprechenden Feld ein Haken zu setzen.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 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4. Grundsätzlich sind von jeder Lohnzahlung AHV/IV/EO- und ALV-Beiträge abzuziehen.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Die Beträge müssen jedoch nicht erhoben werden, wenn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- der Lohn pro Arbeitgeber Fr. 2'500.00 im Jahr nicht übersteigt, und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- die Arbeitnehmerin oder der Arbeitnehmer keine Beitragszahlung wünscht.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Die Arbeitnehmerin oder der Arbeitnehmer kann verlangen, dass die Beiträge auf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Löhne von weniger als Fr. 2'500.00 im Jahr abgezogen und an die Ausgleichskasse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entrichtet werden.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 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5. Alle ausgefüllten Formulare sind zu unterzeichnen und zusammen mit allfälligen Belegen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</a:t>
          </a:r>
          <a:r>
            <a:rPr kumimoji="0" lang="de-CH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bis am 15. Juli </a:t>
          </a: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der Chefexpertin oder dem Chefexperten einzureichen. Diese stellen die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Gesamtabrechnung bis am 31. Juli dem Amt für Berufsbildung, Mittel- und Hochschulen zu.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6. Die Expertenhonorare werden </a:t>
          </a:r>
          <a:r>
            <a:rPr kumimoji="0" lang="de-CH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spätestens im letzten Quartal </a:t>
          </a: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des laufenden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Kalenderjahres ausbezahlt.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Für Fragen stehen wir Ihnen gerne zur Verfügung: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Amt für Berufsbildung, Mittel- und Hochschulen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Qualifikationsverfahren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Kreuzackerstrasse 1</a:t>
          </a:r>
          <a:b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</a:b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Postfach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4502 Solothurn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Tel. 032 627 28 55   /    qv.abmh@dbk.so.ch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712611</xdr:colOff>
      <xdr:row>0</xdr:row>
      <xdr:rowOff>127000</xdr:rowOff>
    </xdr:from>
    <xdr:to>
      <xdr:col>7</xdr:col>
      <xdr:colOff>560211</xdr:colOff>
      <xdr:row>0</xdr:row>
      <xdr:rowOff>327025</xdr:rowOff>
    </xdr:to>
    <xdr:pic>
      <xdr:nvPicPr>
        <xdr:cNvPr id="5" name="Grafik 4" descr="Kanton_sw_bi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611" y="1270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31</xdr:row>
      <xdr:rowOff>219075</xdr:rowOff>
    </xdr:from>
    <xdr:to>
      <xdr:col>7</xdr:col>
      <xdr:colOff>323850</xdr:colOff>
      <xdr:row>32</xdr:row>
      <xdr:rowOff>142875</xdr:rowOff>
    </xdr:to>
    <xdr:sp macro="" textlink="">
      <xdr:nvSpPr>
        <xdr:cNvPr id="27123" name="Line 15">
          <a:extLst>
            <a:ext uri="{FF2B5EF4-FFF2-40B4-BE49-F238E27FC236}">
              <a16:creationId xmlns:a16="http://schemas.microsoft.com/office/drawing/2014/main" id="{00000000-0008-0000-0100-0000F3690000}"/>
            </a:ext>
          </a:extLst>
        </xdr:cNvPr>
        <xdr:cNvSpPr>
          <a:spLocks noChangeShapeType="1"/>
        </xdr:cNvSpPr>
      </xdr:nvSpPr>
      <xdr:spPr bwMode="auto">
        <a:xfrm>
          <a:off x="5114925" y="71151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32</xdr:row>
      <xdr:rowOff>133350</xdr:rowOff>
    </xdr:from>
    <xdr:to>
      <xdr:col>8</xdr:col>
      <xdr:colOff>0</xdr:colOff>
      <xdr:row>32</xdr:row>
      <xdr:rowOff>142875</xdr:rowOff>
    </xdr:to>
    <xdr:sp macro="" textlink="">
      <xdr:nvSpPr>
        <xdr:cNvPr id="27124" name="Line 16">
          <a:extLst>
            <a:ext uri="{FF2B5EF4-FFF2-40B4-BE49-F238E27FC236}">
              <a16:creationId xmlns:a16="http://schemas.microsoft.com/office/drawing/2014/main" id="{00000000-0008-0000-0100-0000F4690000}"/>
            </a:ext>
          </a:extLst>
        </xdr:cNvPr>
        <xdr:cNvSpPr>
          <a:spLocks noChangeShapeType="1"/>
        </xdr:cNvSpPr>
      </xdr:nvSpPr>
      <xdr:spPr bwMode="auto">
        <a:xfrm flipV="1">
          <a:off x="5114925" y="7248525"/>
          <a:ext cx="2571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32</xdr:row>
      <xdr:rowOff>9525</xdr:rowOff>
    </xdr:from>
    <xdr:to>
      <xdr:col>6</xdr:col>
      <xdr:colOff>352425</xdr:colOff>
      <xdr:row>33</xdr:row>
      <xdr:rowOff>133350</xdr:rowOff>
    </xdr:to>
    <xdr:sp macro="" textlink="">
      <xdr:nvSpPr>
        <xdr:cNvPr id="27125" name="Line 17">
          <a:extLst>
            <a:ext uri="{FF2B5EF4-FFF2-40B4-BE49-F238E27FC236}">
              <a16:creationId xmlns:a16="http://schemas.microsoft.com/office/drawing/2014/main" id="{00000000-0008-0000-0100-0000F5690000}"/>
            </a:ext>
          </a:extLst>
        </xdr:cNvPr>
        <xdr:cNvSpPr>
          <a:spLocks noChangeShapeType="1"/>
        </xdr:cNvSpPr>
      </xdr:nvSpPr>
      <xdr:spPr bwMode="auto">
        <a:xfrm flipH="1">
          <a:off x="4562475" y="71247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33</xdr:row>
      <xdr:rowOff>133350</xdr:rowOff>
    </xdr:from>
    <xdr:to>
      <xdr:col>8</xdr:col>
      <xdr:colOff>0</xdr:colOff>
      <xdr:row>33</xdr:row>
      <xdr:rowOff>133350</xdr:rowOff>
    </xdr:to>
    <xdr:sp macro="" textlink="">
      <xdr:nvSpPr>
        <xdr:cNvPr id="27126" name="Line 19">
          <a:extLst>
            <a:ext uri="{FF2B5EF4-FFF2-40B4-BE49-F238E27FC236}">
              <a16:creationId xmlns:a16="http://schemas.microsoft.com/office/drawing/2014/main" id="{00000000-0008-0000-0100-0000F6690000}"/>
            </a:ext>
          </a:extLst>
        </xdr:cNvPr>
        <xdr:cNvSpPr>
          <a:spLocks noChangeShapeType="1"/>
        </xdr:cNvSpPr>
      </xdr:nvSpPr>
      <xdr:spPr bwMode="auto">
        <a:xfrm flipV="1">
          <a:off x="4562475" y="7467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39</xdr:row>
          <xdr:rowOff>9525</xdr:rowOff>
        </xdr:from>
        <xdr:to>
          <xdr:col>3</xdr:col>
          <xdr:colOff>0</xdr:colOff>
          <xdr:row>40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2</xdr:col>
          <xdr:colOff>95250</xdr:colOff>
          <xdr:row>12</xdr:row>
          <xdr:rowOff>0</xdr:rowOff>
        </xdr:to>
        <xdr:grpSp>
          <xdr:nvGrpSpPr>
            <xdr:cNvPr id="27128" name="Gruppieren 1">
              <a:extLst>
                <a:ext uri="{FF2B5EF4-FFF2-40B4-BE49-F238E27FC236}">
                  <a16:creationId xmlns:a16="http://schemas.microsoft.com/office/drawing/2014/main" id="{00000000-0008-0000-0100-0000F86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230438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100-00000204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100-00000304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100-00000404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100-00003004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</xdr:col>
      <xdr:colOff>285750</xdr:colOff>
      <xdr:row>32</xdr:row>
      <xdr:rowOff>19050</xdr:rowOff>
    </xdr:from>
    <xdr:to>
      <xdr:col>5</xdr:col>
      <xdr:colOff>285750</xdr:colOff>
      <xdr:row>34</xdr:row>
      <xdr:rowOff>133350</xdr:rowOff>
    </xdr:to>
    <xdr:sp macro="" textlink="">
      <xdr:nvSpPr>
        <xdr:cNvPr id="27129" name="Line 52">
          <a:extLst>
            <a:ext uri="{FF2B5EF4-FFF2-40B4-BE49-F238E27FC236}">
              <a16:creationId xmlns:a16="http://schemas.microsoft.com/office/drawing/2014/main" id="{00000000-0008-0000-0100-0000F9690000}"/>
            </a:ext>
          </a:extLst>
        </xdr:cNvPr>
        <xdr:cNvSpPr>
          <a:spLocks noChangeShapeType="1"/>
        </xdr:cNvSpPr>
      </xdr:nvSpPr>
      <xdr:spPr bwMode="auto">
        <a:xfrm>
          <a:off x="3914775" y="7134225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34</xdr:row>
      <xdr:rowOff>142875</xdr:rowOff>
    </xdr:from>
    <xdr:to>
      <xdr:col>8</xdr:col>
      <xdr:colOff>0</xdr:colOff>
      <xdr:row>34</xdr:row>
      <xdr:rowOff>142875</xdr:rowOff>
    </xdr:to>
    <xdr:sp macro="" textlink="">
      <xdr:nvSpPr>
        <xdr:cNvPr id="27130" name="Line 53">
          <a:extLst>
            <a:ext uri="{FF2B5EF4-FFF2-40B4-BE49-F238E27FC236}">
              <a16:creationId xmlns:a16="http://schemas.microsoft.com/office/drawing/2014/main" id="{00000000-0008-0000-0100-0000FA690000}"/>
            </a:ext>
          </a:extLst>
        </xdr:cNvPr>
        <xdr:cNvSpPr>
          <a:spLocks noChangeShapeType="1"/>
        </xdr:cNvSpPr>
      </xdr:nvSpPr>
      <xdr:spPr bwMode="auto">
        <a:xfrm>
          <a:off x="3914775" y="7696200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28</xdr:row>
          <xdr:rowOff>0</xdr:rowOff>
        </xdr:from>
        <xdr:to>
          <xdr:col>4</xdr:col>
          <xdr:colOff>542925</xdr:colOff>
          <xdr:row>29</xdr:row>
          <xdr:rowOff>9525</xdr:rowOff>
        </xdr:to>
        <xdr:sp macro="" textlink="">
          <xdr:nvSpPr>
            <xdr:cNvPr id="2127" name="Check Box 1103" descr="Sitzung&#10;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95250</xdr:colOff>
          <xdr:row>13</xdr:row>
          <xdr:rowOff>0</xdr:rowOff>
        </xdr:to>
        <xdr:grpSp>
          <xdr:nvGrpSpPr>
            <xdr:cNvPr id="27131" name="Gruppieren 276">
              <a:extLst>
                <a:ext uri="{FF2B5EF4-FFF2-40B4-BE49-F238E27FC236}">
                  <a16:creationId xmlns:a16="http://schemas.microsoft.com/office/drawing/2014/main" id="{00000000-0008-0000-0100-0000FB6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436813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35" name="Check Box 1911" hidden="1">
                <a:extLst>
                  <a:ext uri="{63B3BB69-23CF-44E3-9099-C40C66FF867C}">
                    <a14:compatExt spid="_x0000_s2935"/>
                  </a:ext>
                  <a:ext uri="{FF2B5EF4-FFF2-40B4-BE49-F238E27FC236}">
                    <a16:creationId xmlns:a16="http://schemas.microsoft.com/office/drawing/2014/main" id="{00000000-0008-0000-0100-000077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36" name="Check Box 1912" hidden="1">
                <a:extLst>
                  <a:ext uri="{63B3BB69-23CF-44E3-9099-C40C66FF867C}">
                    <a14:compatExt spid="_x0000_s2936"/>
                  </a:ext>
                  <a:ext uri="{FF2B5EF4-FFF2-40B4-BE49-F238E27FC236}">
                    <a16:creationId xmlns:a16="http://schemas.microsoft.com/office/drawing/2014/main" id="{00000000-0008-0000-0100-000078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37" name="Check Box 1913" hidden="1">
                <a:extLst>
                  <a:ext uri="{63B3BB69-23CF-44E3-9099-C40C66FF867C}">
                    <a14:compatExt spid="_x0000_s2937"/>
                  </a:ext>
                  <a:ext uri="{FF2B5EF4-FFF2-40B4-BE49-F238E27FC236}">
                    <a16:creationId xmlns:a16="http://schemas.microsoft.com/office/drawing/2014/main" id="{00000000-0008-0000-0100-000079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38" name="Check Box 1914" hidden="1">
                <a:extLst>
                  <a:ext uri="{63B3BB69-23CF-44E3-9099-C40C66FF867C}">
                    <a14:compatExt spid="_x0000_s2938"/>
                  </a:ext>
                  <a:ext uri="{FF2B5EF4-FFF2-40B4-BE49-F238E27FC236}">
                    <a16:creationId xmlns:a16="http://schemas.microsoft.com/office/drawing/2014/main" id="{00000000-0008-0000-0100-00007A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95250</xdr:colOff>
          <xdr:row>14</xdr:row>
          <xdr:rowOff>0</xdr:rowOff>
        </xdr:to>
        <xdr:grpSp>
          <xdr:nvGrpSpPr>
            <xdr:cNvPr id="27132" name="Gruppieren 281">
              <a:extLst>
                <a:ext uri="{FF2B5EF4-FFF2-40B4-BE49-F238E27FC236}">
                  <a16:creationId xmlns:a16="http://schemas.microsoft.com/office/drawing/2014/main" id="{00000000-0008-0000-0100-0000FC6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643188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39" name="Check Box 1915" hidden="1">
                <a:extLst>
                  <a:ext uri="{63B3BB69-23CF-44E3-9099-C40C66FF867C}">
                    <a14:compatExt spid="_x0000_s2939"/>
                  </a:ext>
                  <a:ext uri="{FF2B5EF4-FFF2-40B4-BE49-F238E27FC236}">
                    <a16:creationId xmlns:a16="http://schemas.microsoft.com/office/drawing/2014/main" id="{00000000-0008-0000-0100-00007B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40" name="Check Box 1916" hidden="1">
                <a:extLst>
                  <a:ext uri="{63B3BB69-23CF-44E3-9099-C40C66FF867C}">
                    <a14:compatExt spid="_x0000_s2940"/>
                  </a:ext>
                  <a:ext uri="{FF2B5EF4-FFF2-40B4-BE49-F238E27FC236}">
                    <a16:creationId xmlns:a16="http://schemas.microsoft.com/office/drawing/2014/main" id="{00000000-0008-0000-0100-00007C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41" name="Check Box 1917" hidden="1">
                <a:extLst>
                  <a:ext uri="{63B3BB69-23CF-44E3-9099-C40C66FF867C}">
                    <a14:compatExt spid="_x0000_s2941"/>
                  </a:ext>
                  <a:ext uri="{FF2B5EF4-FFF2-40B4-BE49-F238E27FC236}">
                    <a16:creationId xmlns:a16="http://schemas.microsoft.com/office/drawing/2014/main" id="{00000000-0008-0000-0100-00007D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42" name="Check Box 1918" hidden="1">
                <a:extLst>
                  <a:ext uri="{63B3BB69-23CF-44E3-9099-C40C66FF867C}">
                    <a14:compatExt spid="_x0000_s2942"/>
                  </a:ext>
                  <a:ext uri="{FF2B5EF4-FFF2-40B4-BE49-F238E27FC236}">
                    <a16:creationId xmlns:a16="http://schemas.microsoft.com/office/drawing/2014/main" id="{00000000-0008-0000-0100-00007E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2</xdr:col>
          <xdr:colOff>95250</xdr:colOff>
          <xdr:row>15</xdr:row>
          <xdr:rowOff>0</xdr:rowOff>
        </xdr:to>
        <xdr:grpSp>
          <xdr:nvGrpSpPr>
            <xdr:cNvPr id="27133" name="Gruppieren 286">
              <a:extLst>
                <a:ext uri="{FF2B5EF4-FFF2-40B4-BE49-F238E27FC236}">
                  <a16:creationId xmlns:a16="http://schemas.microsoft.com/office/drawing/2014/main" id="{00000000-0008-0000-0100-0000FD6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849563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43" name="Check Box 1919" hidden="1">
                <a:extLst>
                  <a:ext uri="{63B3BB69-23CF-44E3-9099-C40C66FF867C}">
                    <a14:compatExt spid="_x0000_s2943"/>
                  </a:ext>
                  <a:ext uri="{FF2B5EF4-FFF2-40B4-BE49-F238E27FC236}">
                    <a16:creationId xmlns:a16="http://schemas.microsoft.com/office/drawing/2014/main" id="{00000000-0008-0000-0100-00007F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44" name="Check Box 1920" hidden="1">
                <a:extLst>
                  <a:ext uri="{63B3BB69-23CF-44E3-9099-C40C66FF867C}">
                    <a14:compatExt spid="_x0000_s2944"/>
                  </a:ext>
                  <a:ext uri="{FF2B5EF4-FFF2-40B4-BE49-F238E27FC236}">
                    <a16:creationId xmlns:a16="http://schemas.microsoft.com/office/drawing/2014/main" id="{00000000-0008-0000-0100-000080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45" name="Check Box 1921" hidden="1">
                <a:extLst>
                  <a:ext uri="{63B3BB69-23CF-44E3-9099-C40C66FF867C}">
                    <a14:compatExt spid="_x0000_s2945"/>
                  </a:ext>
                  <a:ext uri="{FF2B5EF4-FFF2-40B4-BE49-F238E27FC236}">
                    <a16:creationId xmlns:a16="http://schemas.microsoft.com/office/drawing/2014/main" id="{00000000-0008-0000-0100-000081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46" name="Check Box 1922" hidden="1">
                <a:extLst>
                  <a:ext uri="{63B3BB69-23CF-44E3-9099-C40C66FF867C}">
                    <a14:compatExt spid="_x0000_s2946"/>
                  </a:ext>
                  <a:ext uri="{FF2B5EF4-FFF2-40B4-BE49-F238E27FC236}">
                    <a16:creationId xmlns:a16="http://schemas.microsoft.com/office/drawing/2014/main" id="{00000000-0008-0000-0100-000082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2</xdr:col>
          <xdr:colOff>95250</xdr:colOff>
          <xdr:row>16</xdr:row>
          <xdr:rowOff>0</xdr:rowOff>
        </xdr:to>
        <xdr:grpSp>
          <xdr:nvGrpSpPr>
            <xdr:cNvPr id="27134" name="Gruppieren 291">
              <a:extLst>
                <a:ext uri="{FF2B5EF4-FFF2-40B4-BE49-F238E27FC236}">
                  <a16:creationId xmlns:a16="http://schemas.microsoft.com/office/drawing/2014/main" id="{00000000-0008-0000-0100-0000FE6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055938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47" name="Check Box 1923" hidden="1">
                <a:extLst>
                  <a:ext uri="{63B3BB69-23CF-44E3-9099-C40C66FF867C}">
                    <a14:compatExt spid="_x0000_s2947"/>
                  </a:ext>
                  <a:ext uri="{FF2B5EF4-FFF2-40B4-BE49-F238E27FC236}">
                    <a16:creationId xmlns:a16="http://schemas.microsoft.com/office/drawing/2014/main" id="{00000000-0008-0000-0100-000083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48" name="Check Box 1924" hidden="1">
                <a:extLst>
                  <a:ext uri="{63B3BB69-23CF-44E3-9099-C40C66FF867C}">
                    <a14:compatExt spid="_x0000_s2948"/>
                  </a:ext>
                  <a:ext uri="{FF2B5EF4-FFF2-40B4-BE49-F238E27FC236}">
                    <a16:creationId xmlns:a16="http://schemas.microsoft.com/office/drawing/2014/main" id="{00000000-0008-0000-0100-000084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49" name="Check Box 1925" hidden="1">
                <a:extLst>
                  <a:ext uri="{63B3BB69-23CF-44E3-9099-C40C66FF867C}">
                    <a14:compatExt spid="_x0000_s2949"/>
                  </a:ext>
                  <a:ext uri="{FF2B5EF4-FFF2-40B4-BE49-F238E27FC236}">
                    <a16:creationId xmlns:a16="http://schemas.microsoft.com/office/drawing/2014/main" id="{00000000-0008-0000-0100-000085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50" name="Check Box 1926" hidden="1">
                <a:extLst>
                  <a:ext uri="{63B3BB69-23CF-44E3-9099-C40C66FF867C}">
                    <a14:compatExt spid="_x0000_s2950"/>
                  </a:ext>
                  <a:ext uri="{FF2B5EF4-FFF2-40B4-BE49-F238E27FC236}">
                    <a16:creationId xmlns:a16="http://schemas.microsoft.com/office/drawing/2014/main" id="{00000000-0008-0000-0100-000086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2</xdr:col>
          <xdr:colOff>95250</xdr:colOff>
          <xdr:row>17</xdr:row>
          <xdr:rowOff>0</xdr:rowOff>
        </xdr:to>
        <xdr:grpSp>
          <xdr:nvGrpSpPr>
            <xdr:cNvPr id="27135" name="Gruppieren 301">
              <a:extLst>
                <a:ext uri="{FF2B5EF4-FFF2-40B4-BE49-F238E27FC236}">
                  <a16:creationId xmlns:a16="http://schemas.microsoft.com/office/drawing/2014/main" id="{00000000-0008-0000-0100-0000FF6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262313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55" name="Check Box 1931" hidden="1">
                <a:extLst>
                  <a:ext uri="{63B3BB69-23CF-44E3-9099-C40C66FF867C}">
                    <a14:compatExt spid="_x0000_s2955"/>
                  </a:ext>
                  <a:ext uri="{FF2B5EF4-FFF2-40B4-BE49-F238E27FC236}">
                    <a16:creationId xmlns:a16="http://schemas.microsoft.com/office/drawing/2014/main" id="{00000000-0008-0000-0100-00008B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56" name="Check Box 1932" hidden="1">
                <a:extLst>
                  <a:ext uri="{63B3BB69-23CF-44E3-9099-C40C66FF867C}">
                    <a14:compatExt spid="_x0000_s2956"/>
                  </a:ext>
                  <a:ext uri="{FF2B5EF4-FFF2-40B4-BE49-F238E27FC236}">
                    <a16:creationId xmlns:a16="http://schemas.microsoft.com/office/drawing/2014/main" id="{00000000-0008-0000-0100-00008C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57" name="Check Box 1933" hidden="1">
                <a:extLst>
                  <a:ext uri="{63B3BB69-23CF-44E3-9099-C40C66FF867C}">
                    <a14:compatExt spid="_x0000_s2957"/>
                  </a:ext>
                  <a:ext uri="{FF2B5EF4-FFF2-40B4-BE49-F238E27FC236}">
                    <a16:creationId xmlns:a16="http://schemas.microsoft.com/office/drawing/2014/main" id="{00000000-0008-0000-0100-00008D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58" name="Check Box 1934" hidden="1">
                <a:extLst>
                  <a:ext uri="{63B3BB69-23CF-44E3-9099-C40C66FF867C}">
                    <a14:compatExt spid="_x0000_s2958"/>
                  </a:ext>
                  <a:ext uri="{FF2B5EF4-FFF2-40B4-BE49-F238E27FC236}">
                    <a16:creationId xmlns:a16="http://schemas.microsoft.com/office/drawing/2014/main" id="{00000000-0008-0000-0100-00008E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</xdr:row>
          <xdr:rowOff>0</xdr:rowOff>
        </xdr:from>
        <xdr:to>
          <xdr:col>2</xdr:col>
          <xdr:colOff>95250</xdr:colOff>
          <xdr:row>18</xdr:row>
          <xdr:rowOff>0</xdr:rowOff>
        </xdr:to>
        <xdr:grpSp>
          <xdr:nvGrpSpPr>
            <xdr:cNvPr id="27136" name="Gruppieren 306">
              <a:extLst>
                <a:ext uri="{FF2B5EF4-FFF2-40B4-BE49-F238E27FC236}">
                  <a16:creationId xmlns:a16="http://schemas.microsoft.com/office/drawing/2014/main" id="{00000000-0008-0000-0100-000000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468688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59" name="Check Box 1935" hidden="1">
                <a:extLst>
                  <a:ext uri="{63B3BB69-23CF-44E3-9099-C40C66FF867C}">
                    <a14:compatExt spid="_x0000_s2959"/>
                  </a:ext>
                  <a:ext uri="{FF2B5EF4-FFF2-40B4-BE49-F238E27FC236}">
                    <a16:creationId xmlns:a16="http://schemas.microsoft.com/office/drawing/2014/main" id="{00000000-0008-0000-0100-00008F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60" name="Check Box 1936" hidden="1">
                <a:extLst>
                  <a:ext uri="{63B3BB69-23CF-44E3-9099-C40C66FF867C}">
                    <a14:compatExt spid="_x0000_s2960"/>
                  </a:ext>
                  <a:ext uri="{FF2B5EF4-FFF2-40B4-BE49-F238E27FC236}">
                    <a16:creationId xmlns:a16="http://schemas.microsoft.com/office/drawing/2014/main" id="{00000000-0008-0000-0100-000090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61" name="Check Box 1937" hidden="1">
                <a:extLst>
                  <a:ext uri="{63B3BB69-23CF-44E3-9099-C40C66FF867C}">
                    <a14:compatExt spid="_x0000_s2961"/>
                  </a:ext>
                  <a:ext uri="{FF2B5EF4-FFF2-40B4-BE49-F238E27FC236}">
                    <a16:creationId xmlns:a16="http://schemas.microsoft.com/office/drawing/2014/main" id="{00000000-0008-0000-0100-000091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62" name="Check Box 1938" hidden="1">
                <a:extLst>
                  <a:ext uri="{63B3BB69-23CF-44E3-9099-C40C66FF867C}">
                    <a14:compatExt spid="_x0000_s2962"/>
                  </a:ext>
                  <a:ext uri="{FF2B5EF4-FFF2-40B4-BE49-F238E27FC236}">
                    <a16:creationId xmlns:a16="http://schemas.microsoft.com/office/drawing/2014/main" id="{00000000-0008-0000-0100-000092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</xdr:row>
          <xdr:rowOff>0</xdr:rowOff>
        </xdr:from>
        <xdr:to>
          <xdr:col>2</xdr:col>
          <xdr:colOff>95250</xdr:colOff>
          <xdr:row>19</xdr:row>
          <xdr:rowOff>0</xdr:rowOff>
        </xdr:to>
        <xdr:grpSp>
          <xdr:nvGrpSpPr>
            <xdr:cNvPr id="27137" name="Gruppieren 311">
              <a:extLst>
                <a:ext uri="{FF2B5EF4-FFF2-40B4-BE49-F238E27FC236}">
                  <a16:creationId xmlns:a16="http://schemas.microsoft.com/office/drawing/2014/main" id="{00000000-0008-0000-0100-000001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675063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63" name="Check Box 1939" hidden="1">
                <a:extLst>
                  <a:ext uri="{63B3BB69-23CF-44E3-9099-C40C66FF867C}">
                    <a14:compatExt spid="_x0000_s2963"/>
                  </a:ext>
                  <a:ext uri="{FF2B5EF4-FFF2-40B4-BE49-F238E27FC236}">
                    <a16:creationId xmlns:a16="http://schemas.microsoft.com/office/drawing/2014/main" id="{00000000-0008-0000-0100-000093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64" name="Check Box 1940" hidden="1">
                <a:extLst>
                  <a:ext uri="{63B3BB69-23CF-44E3-9099-C40C66FF867C}">
                    <a14:compatExt spid="_x0000_s2964"/>
                  </a:ext>
                  <a:ext uri="{FF2B5EF4-FFF2-40B4-BE49-F238E27FC236}">
                    <a16:creationId xmlns:a16="http://schemas.microsoft.com/office/drawing/2014/main" id="{00000000-0008-0000-0100-000094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65" name="Check Box 1941" hidden="1">
                <a:extLst>
                  <a:ext uri="{63B3BB69-23CF-44E3-9099-C40C66FF867C}">
                    <a14:compatExt spid="_x0000_s2965"/>
                  </a:ext>
                  <a:ext uri="{FF2B5EF4-FFF2-40B4-BE49-F238E27FC236}">
                    <a16:creationId xmlns:a16="http://schemas.microsoft.com/office/drawing/2014/main" id="{00000000-0008-0000-0100-000095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66" name="Check Box 1942" hidden="1">
                <a:extLst>
                  <a:ext uri="{63B3BB69-23CF-44E3-9099-C40C66FF867C}">
                    <a14:compatExt spid="_x0000_s2966"/>
                  </a:ext>
                  <a:ext uri="{FF2B5EF4-FFF2-40B4-BE49-F238E27FC236}">
                    <a16:creationId xmlns:a16="http://schemas.microsoft.com/office/drawing/2014/main" id="{00000000-0008-0000-0100-000096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0</xdr:rowOff>
        </xdr:from>
        <xdr:to>
          <xdr:col>2</xdr:col>
          <xdr:colOff>95250</xdr:colOff>
          <xdr:row>20</xdr:row>
          <xdr:rowOff>0</xdr:rowOff>
        </xdr:to>
        <xdr:grpSp>
          <xdr:nvGrpSpPr>
            <xdr:cNvPr id="27138" name="Gruppieren 316">
              <a:extLst>
                <a:ext uri="{FF2B5EF4-FFF2-40B4-BE49-F238E27FC236}">
                  <a16:creationId xmlns:a16="http://schemas.microsoft.com/office/drawing/2014/main" id="{00000000-0008-0000-0100-000002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881438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67" name="Check Box 1943" hidden="1">
                <a:extLst>
                  <a:ext uri="{63B3BB69-23CF-44E3-9099-C40C66FF867C}">
                    <a14:compatExt spid="_x0000_s2967"/>
                  </a:ext>
                  <a:ext uri="{FF2B5EF4-FFF2-40B4-BE49-F238E27FC236}">
                    <a16:creationId xmlns:a16="http://schemas.microsoft.com/office/drawing/2014/main" id="{00000000-0008-0000-0100-000097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68" name="Check Box 1944" hidden="1">
                <a:extLst>
                  <a:ext uri="{63B3BB69-23CF-44E3-9099-C40C66FF867C}">
                    <a14:compatExt spid="_x0000_s2968"/>
                  </a:ext>
                  <a:ext uri="{FF2B5EF4-FFF2-40B4-BE49-F238E27FC236}">
                    <a16:creationId xmlns:a16="http://schemas.microsoft.com/office/drawing/2014/main" id="{00000000-0008-0000-0100-000098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69" name="Check Box 1945" hidden="1">
                <a:extLst>
                  <a:ext uri="{63B3BB69-23CF-44E3-9099-C40C66FF867C}">
                    <a14:compatExt spid="_x0000_s2969"/>
                  </a:ext>
                  <a:ext uri="{FF2B5EF4-FFF2-40B4-BE49-F238E27FC236}">
                    <a16:creationId xmlns:a16="http://schemas.microsoft.com/office/drawing/2014/main" id="{00000000-0008-0000-0100-000099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70" name="Check Box 1946" hidden="1">
                <a:extLst>
                  <a:ext uri="{63B3BB69-23CF-44E3-9099-C40C66FF867C}">
                    <a14:compatExt spid="_x0000_s2970"/>
                  </a:ext>
                  <a:ext uri="{FF2B5EF4-FFF2-40B4-BE49-F238E27FC236}">
                    <a16:creationId xmlns:a16="http://schemas.microsoft.com/office/drawing/2014/main" id="{00000000-0008-0000-0100-00009A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2</xdr:col>
          <xdr:colOff>95250</xdr:colOff>
          <xdr:row>21</xdr:row>
          <xdr:rowOff>0</xdr:rowOff>
        </xdr:to>
        <xdr:grpSp>
          <xdr:nvGrpSpPr>
            <xdr:cNvPr id="27139" name="Gruppieren 321">
              <a:extLst>
                <a:ext uri="{FF2B5EF4-FFF2-40B4-BE49-F238E27FC236}">
                  <a16:creationId xmlns:a16="http://schemas.microsoft.com/office/drawing/2014/main" id="{00000000-0008-0000-0100-000003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087813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71" name="Check Box 1947" hidden="1">
                <a:extLst>
                  <a:ext uri="{63B3BB69-23CF-44E3-9099-C40C66FF867C}">
                    <a14:compatExt spid="_x0000_s2971"/>
                  </a:ext>
                  <a:ext uri="{FF2B5EF4-FFF2-40B4-BE49-F238E27FC236}">
                    <a16:creationId xmlns:a16="http://schemas.microsoft.com/office/drawing/2014/main" id="{00000000-0008-0000-0100-00009B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72" name="Check Box 1948" hidden="1">
                <a:extLst>
                  <a:ext uri="{63B3BB69-23CF-44E3-9099-C40C66FF867C}">
                    <a14:compatExt spid="_x0000_s2972"/>
                  </a:ext>
                  <a:ext uri="{FF2B5EF4-FFF2-40B4-BE49-F238E27FC236}">
                    <a16:creationId xmlns:a16="http://schemas.microsoft.com/office/drawing/2014/main" id="{00000000-0008-0000-0100-00009C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73" name="Check Box 1949" hidden="1">
                <a:extLst>
                  <a:ext uri="{63B3BB69-23CF-44E3-9099-C40C66FF867C}">
                    <a14:compatExt spid="_x0000_s2973"/>
                  </a:ext>
                  <a:ext uri="{FF2B5EF4-FFF2-40B4-BE49-F238E27FC236}">
                    <a16:creationId xmlns:a16="http://schemas.microsoft.com/office/drawing/2014/main" id="{00000000-0008-0000-0100-00009D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74" name="Check Box 1950" hidden="1">
                <a:extLst>
                  <a:ext uri="{63B3BB69-23CF-44E3-9099-C40C66FF867C}">
                    <a14:compatExt spid="_x0000_s2974"/>
                  </a:ext>
                  <a:ext uri="{FF2B5EF4-FFF2-40B4-BE49-F238E27FC236}">
                    <a16:creationId xmlns:a16="http://schemas.microsoft.com/office/drawing/2014/main" id="{00000000-0008-0000-0100-00009E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0</xdr:rowOff>
        </xdr:from>
        <xdr:to>
          <xdr:col>2</xdr:col>
          <xdr:colOff>95250</xdr:colOff>
          <xdr:row>22</xdr:row>
          <xdr:rowOff>0</xdr:rowOff>
        </xdr:to>
        <xdr:grpSp>
          <xdr:nvGrpSpPr>
            <xdr:cNvPr id="27140" name="Gruppieren 326">
              <a:extLst>
                <a:ext uri="{FF2B5EF4-FFF2-40B4-BE49-F238E27FC236}">
                  <a16:creationId xmlns:a16="http://schemas.microsoft.com/office/drawing/2014/main" id="{00000000-0008-0000-0100-000004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294188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75" name="Check Box 1951" hidden="1">
                <a:extLst>
                  <a:ext uri="{63B3BB69-23CF-44E3-9099-C40C66FF867C}">
                    <a14:compatExt spid="_x0000_s2975"/>
                  </a:ext>
                  <a:ext uri="{FF2B5EF4-FFF2-40B4-BE49-F238E27FC236}">
                    <a16:creationId xmlns:a16="http://schemas.microsoft.com/office/drawing/2014/main" id="{00000000-0008-0000-0100-00009F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76" name="Check Box 1952" hidden="1">
                <a:extLst>
                  <a:ext uri="{63B3BB69-23CF-44E3-9099-C40C66FF867C}">
                    <a14:compatExt spid="_x0000_s2976"/>
                  </a:ext>
                  <a:ext uri="{FF2B5EF4-FFF2-40B4-BE49-F238E27FC236}">
                    <a16:creationId xmlns:a16="http://schemas.microsoft.com/office/drawing/2014/main" id="{00000000-0008-0000-0100-0000A0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77" name="Check Box 1953" hidden="1">
                <a:extLst>
                  <a:ext uri="{63B3BB69-23CF-44E3-9099-C40C66FF867C}">
                    <a14:compatExt spid="_x0000_s2977"/>
                  </a:ext>
                  <a:ext uri="{FF2B5EF4-FFF2-40B4-BE49-F238E27FC236}">
                    <a16:creationId xmlns:a16="http://schemas.microsoft.com/office/drawing/2014/main" id="{00000000-0008-0000-0100-0000A1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78" name="Check Box 1954" hidden="1">
                <a:extLst>
                  <a:ext uri="{63B3BB69-23CF-44E3-9099-C40C66FF867C}">
                    <a14:compatExt spid="_x0000_s2978"/>
                  </a:ext>
                  <a:ext uri="{FF2B5EF4-FFF2-40B4-BE49-F238E27FC236}">
                    <a16:creationId xmlns:a16="http://schemas.microsoft.com/office/drawing/2014/main" id="{00000000-0008-0000-0100-0000A2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22</xdr:row>
          <xdr:rowOff>0</xdr:rowOff>
        </xdr:from>
        <xdr:to>
          <xdr:col>2</xdr:col>
          <xdr:colOff>95250</xdr:colOff>
          <xdr:row>23</xdr:row>
          <xdr:rowOff>0</xdr:rowOff>
        </xdr:to>
        <xdr:grpSp>
          <xdr:nvGrpSpPr>
            <xdr:cNvPr id="27141" name="Gruppieren 331">
              <a:extLst>
                <a:ext uri="{FF2B5EF4-FFF2-40B4-BE49-F238E27FC236}">
                  <a16:creationId xmlns:a16="http://schemas.microsoft.com/office/drawing/2014/main" id="{00000000-0008-0000-0100-000005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500563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79" name="Check Box 1955" hidden="1">
                <a:extLst>
                  <a:ext uri="{63B3BB69-23CF-44E3-9099-C40C66FF867C}">
                    <a14:compatExt spid="_x0000_s2979"/>
                  </a:ext>
                  <a:ext uri="{FF2B5EF4-FFF2-40B4-BE49-F238E27FC236}">
                    <a16:creationId xmlns:a16="http://schemas.microsoft.com/office/drawing/2014/main" id="{00000000-0008-0000-0100-0000A3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80" name="Check Box 1956" hidden="1">
                <a:extLst>
                  <a:ext uri="{63B3BB69-23CF-44E3-9099-C40C66FF867C}">
                    <a14:compatExt spid="_x0000_s2980"/>
                  </a:ext>
                  <a:ext uri="{FF2B5EF4-FFF2-40B4-BE49-F238E27FC236}">
                    <a16:creationId xmlns:a16="http://schemas.microsoft.com/office/drawing/2014/main" id="{00000000-0008-0000-0100-0000A4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81" name="Check Box 1957" hidden="1">
                <a:extLst>
                  <a:ext uri="{63B3BB69-23CF-44E3-9099-C40C66FF867C}">
                    <a14:compatExt spid="_x0000_s2981"/>
                  </a:ext>
                  <a:ext uri="{FF2B5EF4-FFF2-40B4-BE49-F238E27FC236}">
                    <a16:creationId xmlns:a16="http://schemas.microsoft.com/office/drawing/2014/main" id="{00000000-0008-0000-0100-0000A5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82" name="Check Box 1958" hidden="1">
                <a:extLst>
                  <a:ext uri="{63B3BB69-23CF-44E3-9099-C40C66FF867C}">
                    <a14:compatExt spid="_x0000_s2982"/>
                  </a:ext>
                  <a:ext uri="{FF2B5EF4-FFF2-40B4-BE49-F238E27FC236}">
                    <a16:creationId xmlns:a16="http://schemas.microsoft.com/office/drawing/2014/main" id="{00000000-0008-0000-0100-0000A6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</xdr:row>
          <xdr:rowOff>0</xdr:rowOff>
        </xdr:from>
        <xdr:to>
          <xdr:col>2</xdr:col>
          <xdr:colOff>95250</xdr:colOff>
          <xdr:row>24</xdr:row>
          <xdr:rowOff>0</xdr:rowOff>
        </xdr:to>
        <xdr:grpSp>
          <xdr:nvGrpSpPr>
            <xdr:cNvPr id="27142" name="Gruppieren 336">
              <a:extLst>
                <a:ext uri="{FF2B5EF4-FFF2-40B4-BE49-F238E27FC236}">
                  <a16:creationId xmlns:a16="http://schemas.microsoft.com/office/drawing/2014/main" id="{00000000-0008-0000-0100-000006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706938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83" name="Check Box 1959" hidden="1">
                <a:extLst>
                  <a:ext uri="{63B3BB69-23CF-44E3-9099-C40C66FF867C}">
                    <a14:compatExt spid="_x0000_s2983"/>
                  </a:ext>
                  <a:ext uri="{FF2B5EF4-FFF2-40B4-BE49-F238E27FC236}">
                    <a16:creationId xmlns:a16="http://schemas.microsoft.com/office/drawing/2014/main" id="{00000000-0008-0000-0100-0000A7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84" name="Check Box 1960" hidden="1">
                <a:extLst>
                  <a:ext uri="{63B3BB69-23CF-44E3-9099-C40C66FF867C}">
                    <a14:compatExt spid="_x0000_s2984"/>
                  </a:ext>
                  <a:ext uri="{FF2B5EF4-FFF2-40B4-BE49-F238E27FC236}">
                    <a16:creationId xmlns:a16="http://schemas.microsoft.com/office/drawing/2014/main" id="{00000000-0008-0000-0100-0000A8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85" name="Check Box 1961" hidden="1">
                <a:extLst>
                  <a:ext uri="{63B3BB69-23CF-44E3-9099-C40C66FF867C}">
                    <a14:compatExt spid="_x0000_s2985"/>
                  </a:ext>
                  <a:ext uri="{FF2B5EF4-FFF2-40B4-BE49-F238E27FC236}">
                    <a16:creationId xmlns:a16="http://schemas.microsoft.com/office/drawing/2014/main" id="{00000000-0008-0000-0100-0000A9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86" name="Check Box 1962" hidden="1">
                <a:extLst>
                  <a:ext uri="{63B3BB69-23CF-44E3-9099-C40C66FF867C}">
                    <a14:compatExt spid="_x0000_s2986"/>
                  </a:ext>
                  <a:ext uri="{FF2B5EF4-FFF2-40B4-BE49-F238E27FC236}">
                    <a16:creationId xmlns:a16="http://schemas.microsoft.com/office/drawing/2014/main" id="{00000000-0008-0000-0100-0000AA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2</xdr:col>
          <xdr:colOff>95250</xdr:colOff>
          <xdr:row>25</xdr:row>
          <xdr:rowOff>0</xdr:rowOff>
        </xdr:to>
        <xdr:grpSp>
          <xdr:nvGrpSpPr>
            <xdr:cNvPr id="27143" name="Gruppieren 341">
              <a:extLst>
                <a:ext uri="{FF2B5EF4-FFF2-40B4-BE49-F238E27FC236}">
                  <a16:creationId xmlns:a16="http://schemas.microsoft.com/office/drawing/2014/main" id="{00000000-0008-0000-0100-000007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913313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87" name="Check Box 1963" hidden="1">
                <a:extLst>
                  <a:ext uri="{63B3BB69-23CF-44E3-9099-C40C66FF867C}">
                    <a14:compatExt spid="_x0000_s2987"/>
                  </a:ext>
                  <a:ext uri="{FF2B5EF4-FFF2-40B4-BE49-F238E27FC236}">
                    <a16:creationId xmlns:a16="http://schemas.microsoft.com/office/drawing/2014/main" id="{00000000-0008-0000-0100-0000AB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88" name="Check Box 1964" hidden="1">
                <a:extLst>
                  <a:ext uri="{63B3BB69-23CF-44E3-9099-C40C66FF867C}">
                    <a14:compatExt spid="_x0000_s2988"/>
                  </a:ext>
                  <a:ext uri="{FF2B5EF4-FFF2-40B4-BE49-F238E27FC236}">
                    <a16:creationId xmlns:a16="http://schemas.microsoft.com/office/drawing/2014/main" id="{00000000-0008-0000-0100-0000AC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89" name="Check Box 1965" hidden="1">
                <a:extLst>
                  <a:ext uri="{63B3BB69-23CF-44E3-9099-C40C66FF867C}">
                    <a14:compatExt spid="_x0000_s2989"/>
                  </a:ext>
                  <a:ext uri="{FF2B5EF4-FFF2-40B4-BE49-F238E27FC236}">
                    <a16:creationId xmlns:a16="http://schemas.microsoft.com/office/drawing/2014/main" id="{00000000-0008-0000-0100-0000AD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90" name="Check Box 1966" hidden="1">
                <a:extLst>
                  <a:ext uri="{63B3BB69-23CF-44E3-9099-C40C66FF867C}">
                    <a14:compatExt spid="_x0000_s2990"/>
                  </a:ext>
                  <a:ext uri="{FF2B5EF4-FFF2-40B4-BE49-F238E27FC236}">
                    <a16:creationId xmlns:a16="http://schemas.microsoft.com/office/drawing/2014/main" id="{00000000-0008-0000-0100-0000AE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25</xdr:row>
          <xdr:rowOff>0</xdr:rowOff>
        </xdr:from>
        <xdr:to>
          <xdr:col>2</xdr:col>
          <xdr:colOff>95250</xdr:colOff>
          <xdr:row>26</xdr:row>
          <xdr:rowOff>0</xdr:rowOff>
        </xdr:to>
        <xdr:grpSp>
          <xdr:nvGrpSpPr>
            <xdr:cNvPr id="27144" name="Gruppieren 351">
              <a:extLst>
                <a:ext uri="{FF2B5EF4-FFF2-40B4-BE49-F238E27FC236}">
                  <a16:creationId xmlns:a16="http://schemas.microsoft.com/office/drawing/2014/main" id="{00000000-0008-0000-0100-000008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119688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2995" name="Check Box 1971" hidden="1">
                <a:extLst>
                  <a:ext uri="{63B3BB69-23CF-44E3-9099-C40C66FF867C}">
                    <a14:compatExt spid="_x0000_s2995"/>
                  </a:ext>
                  <a:ext uri="{FF2B5EF4-FFF2-40B4-BE49-F238E27FC236}">
                    <a16:creationId xmlns:a16="http://schemas.microsoft.com/office/drawing/2014/main" id="{00000000-0008-0000-0100-0000B3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96" name="Check Box 1972" hidden="1">
                <a:extLst>
                  <a:ext uri="{63B3BB69-23CF-44E3-9099-C40C66FF867C}">
                    <a14:compatExt spid="_x0000_s2996"/>
                  </a:ext>
                  <a:ext uri="{FF2B5EF4-FFF2-40B4-BE49-F238E27FC236}">
                    <a16:creationId xmlns:a16="http://schemas.microsoft.com/office/drawing/2014/main" id="{00000000-0008-0000-0100-0000B4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97" name="Check Box 1973" hidden="1">
                <a:extLst>
                  <a:ext uri="{63B3BB69-23CF-44E3-9099-C40C66FF867C}">
                    <a14:compatExt spid="_x0000_s2997"/>
                  </a:ext>
                  <a:ext uri="{FF2B5EF4-FFF2-40B4-BE49-F238E27FC236}">
                    <a16:creationId xmlns:a16="http://schemas.microsoft.com/office/drawing/2014/main" id="{00000000-0008-0000-0100-0000B5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998" name="Check Box 1974" hidden="1">
                <a:extLst>
                  <a:ext uri="{63B3BB69-23CF-44E3-9099-C40C66FF867C}">
                    <a14:compatExt spid="_x0000_s2998"/>
                  </a:ext>
                  <a:ext uri="{FF2B5EF4-FFF2-40B4-BE49-F238E27FC236}">
                    <a16:creationId xmlns:a16="http://schemas.microsoft.com/office/drawing/2014/main" id="{00000000-0008-0000-0100-0000B6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26</xdr:row>
          <xdr:rowOff>0</xdr:rowOff>
        </xdr:from>
        <xdr:to>
          <xdr:col>2</xdr:col>
          <xdr:colOff>95250</xdr:colOff>
          <xdr:row>27</xdr:row>
          <xdr:rowOff>0</xdr:rowOff>
        </xdr:to>
        <xdr:grpSp>
          <xdr:nvGrpSpPr>
            <xdr:cNvPr id="27145" name="Gruppieren 371">
              <a:extLst>
                <a:ext uri="{FF2B5EF4-FFF2-40B4-BE49-F238E27FC236}">
                  <a16:creationId xmlns:a16="http://schemas.microsoft.com/office/drawing/2014/main" id="{00000000-0008-0000-0100-000009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326063"/>
              <a:ext cx="825500" cy="206375"/>
              <a:chOff x="619126" y="2428875"/>
              <a:chExt cx="781046" cy="219075"/>
            </a:xfrm>
          </xdr:grpSpPr>
          <xdr:sp macro="" textlink="">
            <xdr:nvSpPr>
              <xdr:cNvPr id="3011" name="Check Box 1987" hidden="1">
                <a:extLst>
                  <a:ext uri="{63B3BB69-23CF-44E3-9099-C40C66FF867C}">
                    <a14:compatExt spid="_x0000_s3011"/>
                  </a:ext>
                  <a:ext uri="{FF2B5EF4-FFF2-40B4-BE49-F238E27FC236}">
                    <a16:creationId xmlns:a16="http://schemas.microsoft.com/office/drawing/2014/main" id="{00000000-0008-0000-0100-0000C30B0000}"/>
                  </a:ext>
                </a:extLst>
              </xdr:cNvPr>
              <xdr:cNvSpPr/>
            </xdr:nvSpPr>
            <xdr:spPr bwMode="auto">
              <a:xfrm>
                <a:off x="619126" y="2428875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12" name="Check Box 1988" hidden="1">
                <a:extLst>
                  <a:ext uri="{63B3BB69-23CF-44E3-9099-C40C66FF867C}">
                    <a14:compatExt spid="_x0000_s3012"/>
                  </a:ext>
                  <a:ext uri="{FF2B5EF4-FFF2-40B4-BE49-F238E27FC236}">
                    <a16:creationId xmlns:a16="http://schemas.microsoft.com/office/drawing/2014/main" id="{00000000-0008-0000-0100-0000C40B0000}"/>
                  </a:ext>
                </a:extLst>
              </xdr:cNvPr>
              <xdr:cNvSpPr/>
            </xdr:nvSpPr>
            <xdr:spPr bwMode="auto">
              <a:xfrm>
                <a:off x="771525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13" name="Check Box 1989" hidden="1">
                <a:extLst>
                  <a:ext uri="{63B3BB69-23CF-44E3-9099-C40C66FF867C}">
                    <a14:compatExt spid="_x0000_s3013"/>
                  </a:ext>
                  <a:ext uri="{FF2B5EF4-FFF2-40B4-BE49-F238E27FC236}">
                    <a16:creationId xmlns:a16="http://schemas.microsoft.com/office/drawing/2014/main" id="{00000000-0008-0000-0100-0000C50B0000}"/>
                  </a:ext>
                </a:extLst>
              </xdr:cNvPr>
              <xdr:cNvSpPr/>
            </xdr:nvSpPr>
            <xdr:spPr bwMode="auto">
              <a:xfrm>
                <a:off x="933450" y="24288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14" name="Check Box 1990" hidden="1">
                <a:extLst>
                  <a:ext uri="{63B3BB69-23CF-44E3-9099-C40C66FF867C}">
                    <a14:compatExt spid="_x0000_s3014"/>
                  </a:ext>
                  <a:ext uri="{FF2B5EF4-FFF2-40B4-BE49-F238E27FC236}">
                    <a16:creationId xmlns:a16="http://schemas.microsoft.com/office/drawing/2014/main" id="{00000000-0008-0000-0100-0000C60B0000}"/>
                  </a:ext>
                </a:extLst>
              </xdr:cNvPr>
              <xdr:cNvSpPr/>
            </xdr:nvSpPr>
            <xdr:spPr bwMode="auto">
              <a:xfrm>
                <a:off x="1095373" y="2428875"/>
                <a:ext cx="30479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28575</xdr:rowOff>
        </xdr:from>
        <xdr:to>
          <xdr:col>4</xdr:col>
          <xdr:colOff>361950</xdr:colOff>
          <xdr:row>36</xdr:row>
          <xdr:rowOff>9525</xdr:rowOff>
        </xdr:to>
        <xdr:sp macro="" textlink="">
          <xdr:nvSpPr>
            <xdr:cNvPr id="3016" name="Drop Down 1992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1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530229</xdr:colOff>
          <xdr:row>3</xdr:row>
          <xdr:rowOff>152400</xdr:rowOff>
        </xdr:from>
        <xdr:to>
          <xdr:col>4</xdr:col>
          <xdr:colOff>57152</xdr:colOff>
          <xdr:row>4</xdr:row>
          <xdr:rowOff>161925</xdr:rowOff>
        </xdr:to>
        <xdr:grpSp>
          <xdr:nvGrpSpPr>
            <xdr:cNvPr id="27146" name="Gruppieren 2">
              <a:extLst>
                <a:ext uri="{FF2B5EF4-FFF2-40B4-BE49-F238E27FC236}">
                  <a16:creationId xmlns:a16="http://schemas.microsoft.com/office/drawing/2014/main" id="{00000000-0008-0000-0100-00000A6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79604" y="1057275"/>
              <a:ext cx="1273173" cy="192088"/>
              <a:chOff x="1552224" y="1319388"/>
              <a:chExt cx="1091355" cy="218722"/>
            </a:xfrm>
          </xdr:grpSpPr>
          <xdr:sp macro="" textlink="">
            <xdr:nvSpPr>
              <xdr:cNvPr id="3023" name="Check Box 1999" hidden="1">
                <a:extLst>
                  <a:ext uri="{63B3BB69-23CF-44E3-9099-C40C66FF867C}">
                    <a14:compatExt spid="_x0000_s3023"/>
                  </a:ext>
                  <a:ext uri="{FF2B5EF4-FFF2-40B4-BE49-F238E27FC236}">
                    <a16:creationId xmlns:a16="http://schemas.microsoft.com/office/drawing/2014/main" id="{00000000-0008-0000-0100-0000CF0B0000}"/>
                  </a:ext>
                </a:extLst>
              </xdr:cNvPr>
              <xdr:cNvSpPr/>
            </xdr:nvSpPr>
            <xdr:spPr bwMode="auto">
              <a:xfrm>
                <a:off x="1552224" y="1319388"/>
                <a:ext cx="332775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24" name="Check Box 2000" hidden="1">
                <a:extLst>
                  <a:ext uri="{63B3BB69-23CF-44E3-9099-C40C66FF867C}">
                    <a14:compatExt spid="_x0000_s3024"/>
                  </a:ext>
                  <a:ext uri="{FF2B5EF4-FFF2-40B4-BE49-F238E27FC236}">
                    <a16:creationId xmlns:a16="http://schemas.microsoft.com/office/drawing/2014/main" id="{00000000-0008-0000-0100-0000D00B0000}"/>
                  </a:ext>
                </a:extLst>
              </xdr:cNvPr>
              <xdr:cNvSpPr/>
            </xdr:nvSpPr>
            <xdr:spPr bwMode="auto">
              <a:xfrm>
                <a:off x="1704345" y="1319388"/>
                <a:ext cx="3042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25" name="Check Box 2001" hidden="1">
                <a:extLst>
                  <a:ext uri="{63B3BB69-23CF-44E3-9099-C40C66FF867C}">
                    <a14:compatExt spid="_x0000_s3025"/>
                  </a:ext>
                  <a:ext uri="{FF2B5EF4-FFF2-40B4-BE49-F238E27FC236}">
                    <a16:creationId xmlns:a16="http://schemas.microsoft.com/office/drawing/2014/main" id="{00000000-0008-0000-0100-0000D10B0000}"/>
                  </a:ext>
                </a:extLst>
              </xdr:cNvPr>
              <xdr:cNvSpPr/>
            </xdr:nvSpPr>
            <xdr:spPr bwMode="auto">
              <a:xfrm>
                <a:off x="1865978" y="1319388"/>
                <a:ext cx="3042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26" name="Check Box 2002" hidden="1">
                <a:extLst>
                  <a:ext uri="{63B3BB69-23CF-44E3-9099-C40C66FF867C}">
                    <a14:compatExt spid="_x0000_s3026"/>
                  </a:ext>
                  <a:ext uri="{FF2B5EF4-FFF2-40B4-BE49-F238E27FC236}">
                    <a16:creationId xmlns:a16="http://schemas.microsoft.com/office/drawing/2014/main" id="{00000000-0008-0000-0100-0000D20B0000}"/>
                  </a:ext>
                </a:extLst>
              </xdr:cNvPr>
              <xdr:cNvSpPr/>
            </xdr:nvSpPr>
            <xdr:spPr bwMode="auto">
              <a:xfrm>
                <a:off x="2027611" y="1319388"/>
                <a:ext cx="30424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grpSp>
            <xdr:nvGrpSpPr>
              <xdr:cNvPr id="27147" name="Gruppieren 128">
                <a:extLst>
                  <a:ext uri="{FF2B5EF4-FFF2-40B4-BE49-F238E27FC236}">
                    <a16:creationId xmlns:a16="http://schemas.microsoft.com/office/drawing/2014/main" id="{00000000-0008-0000-0100-00000B6A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187262" y="1319388"/>
                <a:ext cx="456317" cy="218722"/>
                <a:chOff x="619167" y="2428875"/>
                <a:chExt cx="457142" cy="219075"/>
              </a:xfrm>
            </xdr:grpSpPr>
            <xdr:sp macro="" textlink="">
              <xdr:nvSpPr>
                <xdr:cNvPr id="3027" name="Check Box 2003" hidden="1">
                  <a:extLst>
                    <a:ext uri="{63B3BB69-23CF-44E3-9099-C40C66FF867C}">
                      <a14:compatExt spid="_x0000_s3027"/>
                    </a:ext>
                    <a:ext uri="{FF2B5EF4-FFF2-40B4-BE49-F238E27FC236}">
                      <a16:creationId xmlns:a16="http://schemas.microsoft.com/office/drawing/2014/main" id="{00000000-0008-0000-0100-0000D30B0000}"/>
                    </a:ext>
                  </a:extLst>
                </xdr:cNvPr>
                <xdr:cNvSpPr/>
              </xdr:nvSpPr>
              <xdr:spPr bwMode="auto">
                <a:xfrm>
                  <a:off x="619167" y="2428875"/>
                  <a:ext cx="333375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CCFFFF" mc:Ignorable="a14" a14:legacySpreadsheetColorIndex="41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3028" name="Check Box 2004" hidden="1">
                  <a:extLst>
                    <a:ext uri="{63B3BB69-23CF-44E3-9099-C40C66FF867C}">
                      <a14:compatExt spid="_x0000_s3028"/>
                    </a:ext>
                    <a:ext uri="{FF2B5EF4-FFF2-40B4-BE49-F238E27FC236}">
                      <a16:creationId xmlns:a16="http://schemas.microsoft.com/office/drawing/2014/main" id="{00000000-0008-0000-0100-0000D40B0000}"/>
                    </a:ext>
                  </a:extLst>
                </xdr:cNvPr>
                <xdr:cNvSpPr/>
              </xdr:nvSpPr>
              <xdr:spPr bwMode="auto">
                <a:xfrm>
                  <a:off x="771537" y="2428875"/>
                  <a:ext cx="304772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CCFFFF" mc:Ignorable="a14" a14:legacySpreadsheetColorIndex="41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</xdr:grpSp>
        <xdr:clientData/>
      </xdr:twoCellAnchor>
    </mc:Choice>
    <mc:Fallback/>
  </mc:AlternateContent>
  <xdr:twoCellAnchor>
    <xdr:from>
      <xdr:col>5</xdr:col>
      <xdr:colOff>141284</xdr:colOff>
      <xdr:row>5</xdr:row>
      <xdr:rowOff>130175</xdr:rowOff>
    </xdr:from>
    <xdr:to>
      <xdr:col>5</xdr:col>
      <xdr:colOff>403222</xdr:colOff>
      <xdr:row>5</xdr:row>
      <xdr:rowOff>130175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798884" y="1387475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15876</xdr:colOff>
      <xdr:row>0</xdr:row>
      <xdr:rowOff>130176</xdr:rowOff>
    </xdr:from>
    <xdr:to>
      <xdr:col>8</xdr:col>
      <xdr:colOff>1039813</xdr:colOff>
      <xdr:row>0</xdr:row>
      <xdr:rowOff>330201</xdr:rowOff>
    </xdr:to>
    <xdr:pic>
      <xdr:nvPicPr>
        <xdr:cNvPr id="102" name="Grafik 101" descr="Kanton_sw_big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1" y="130176"/>
          <a:ext cx="233838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40</xdr:row>
          <xdr:rowOff>161925</xdr:rowOff>
        </xdr:from>
        <xdr:to>
          <xdr:col>6</xdr:col>
          <xdr:colOff>571500</xdr:colOff>
          <xdr:row>43</xdr:row>
          <xdr:rowOff>85725</xdr:rowOff>
        </xdr:to>
        <xdr:sp macro="" textlink="">
          <xdr:nvSpPr>
            <xdr:cNvPr id="3054" name="Check Box 2030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00000000-0008-0000-0100-0000E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515936</xdr:colOff>
      <xdr:row>4</xdr:row>
      <xdr:rowOff>119062</xdr:rowOff>
    </xdr:from>
    <xdr:ext cx="1333502" cy="215828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65311" y="1206500"/>
          <a:ext cx="1333502" cy="2158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800" b="1">
              <a:latin typeface="Frutiger LT Com 55 Roman" panose="020B0503030504020204" pitchFamily="34" charset="0"/>
            </a:rPr>
            <a:t>1    2    3    4    5   6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46</xdr:row>
          <xdr:rowOff>66675</xdr:rowOff>
        </xdr:from>
        <xdr:to>
          <xdr:col>3</xdr:col>
          <xdr:colOff>876300</xdr:colOff>
          <xdr:row>48</xdr:row>
          <xdr:rowOff>76200</xdr:rowOff>
        </xdr:to>
        <xdr:sp macro="" textlink="">
          <xdr:nvSpPr>
            <xdr:cNvPr id="3056" name="Check Box 2032" hidden="1">
              <a:extLst>
                <a:ext uri="{63B3BB69-23CF-44E3-9099-C40C66FF867C}">
                  <a14:compatExt spid="_x0000_s3056"/>
                </a:ext>
                <a:ext uri="{FF2B5EF4-FFF2-40B4-BE49-F238E27FC236}">
                  <a16:creationId xmlns:a16="http://schemas.microsoft.com/office/drawing/2014/main" id="{00000000-0008-0000-0100-0000F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32</xdr:row>
      <xdr:rowOff>0</xdr:rowOff>
    </xdr:from>
    <xdr:to>
      <xdr:col>7</xdr:col>
      <xdr:colOff>323850</xdr:colOff>
      <xdr:row>32</xdr:row>
      <xdr:rowOff>142875</xdr:rowOff>
    </xdr:to>
    <xdr:sp macro="" textlink="">
      <xdr:nvSpPr>
        <xdr:cNvPr id="19051" name="Line 15">
          <a:extLst>
            <a:ext uri="{FF2B5EF4-FFF2-40B4-BE49-F238E27FC236}">
              <a16:creationId xmlns:a16="http://schemas.microsoft.com/office/drawing/2014/main" id="{00000000-0008-0000-0200-00006B4A0000}"/>
            </a:ext>
          </a:extLst>
        </xdr:cNvPr>
        <xdr:cNvSpPr>
          <a:spLocks noChangeShapeType="1"/>
        </xdr:cNvSpPr>
      </xdr:nvSpPr>
      <xdr:spPr bwMode="auto">
        <a:xfrm flipH="1">
          <a:off x="5114925" y="659130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32</xdr:row>
      <xdr:rowOff>133350</xdr:rowOff>
    </xdr:from>
    <xdr:to>
      <xdr:col>7</xdr:col>
      <xdr:colOff>581025</xdr:colOff>
      <xdr:row>32</xdr:row>
      <xdr:rowOff>133350</xdr:rowOff>
    </xdr:to>
    <xdr:sp macro="" textlink="">
      <xdr:nvSpPr>
        <xdr:cNvPr id="19052" name="Line 16">
          <a:extLst>
            <a:ext uri="{FF2B5EF4-FFF2-40B4-BE49-F238E27FC236}">
              <a16:creationId xmlns:a16="http://schemas.microsoft.com/office/drawing/2014/main" id="{00000000-0008-0000-0200-00006C4A0000}"/>
            </a:ext>
          </a:extLst>
        </xdr:cNvPr>
        <xdr:cNvSpPr>
          <a:spLocks noChangeShapeType="1"/>
        </xdr:cNvSpPr>
      </xdr:nvSpPr>
      <xdr:spPr bwMode="auto">
        <a:xfrm>
          <a:off x="5114925" y="6724650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32</xdr:row>
      <xdr:rowOff>9525</xdr:rowOff>
    </xdr:from>
    <xdr:to>
      <xdr:col>6</xdr:col>
      <xdr:colOff>352425</xdr:colOff>
      <xdr:row>33</xdr:row>
      <xdr:rowOff>133350</xdr:rowOff>
    </xdr:to>
    <xdr:sp macro="" textlink="">
      <xdr:nvSpPr>
        <xdr:cNvPr id="19053" name="Line 17">
          <a:extLst>
            <a:ext uri="{FF2B5EF4-FFF2-40B4-BE49-F238E27FC236}">
              <a16:creationId xmlns:a16="http://schemas.microsoft.com/office/drawing/2014/main" id="{00000000-0008-0000-0200-00006D4A0000}"/>
            </a:ext>
          </a:extLst>
        </xdr:cNvPr>
        <xdr:cNvSpPr>
          <a:spLocks noChangeShapeType="1"/>
        </xdr:cNvSpPr>
      </xdr:nvSpPr>
      <xdr:spPr bwMode="auto">
        <a:xfrm flipH="1">
          <a:off x="4562475" y="6600825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33</xdr:row>
      <xdr:rowOff>133350</xdr:rowOff>
    </xdr:from>
    <xdr:to>
      <xdr:col>8</xdr:col>
      <xdr:colOff>0</xdr:colOff>
      <xdr:row>33</xdr:row>
      <xdr:rowOff>133350</xdr:rowOff>
    </xdr:to>
    <xdr:sp macro="" textlink="">
      <xdr:nvSpPr>
        <xdr:cNvPr id="19054" name="Line 19">
          <a:extLst>
            <a:ext uri="{FF2B5EF4-FFF2-40B4-BE49-F238E27FC236}">
              <a16:creationId xmlns:a16="http://schemas.microsoft.com/office/drawing/2014/main" id="{00000000-0008-0000-0200-00006E4A0000}"/>
            </a:ext>
          </a:extLst>
        </xdr:cNvPr>
        <xdr:cNvSpPr>
          <a:spLocks noChangeShapeType="1"/>
        </xdr:cNvSpPr>
      </xdr:nvSpPr>
      <xdr:spPr bwMode="auto">
        <a:xfrm flipV="1">
          <a:off x="4562475" y="69437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2</xdr:col>
          <xdr:colOff>95250</xdr:colOff>
          <xdr:row>12</xdr:row>
          <xdr:rowOff>0</xdr:rowOff>
        </xdr:to>
        <xdr:grpSp>
          <xdr:nvGrpSpPr>
            <xdr:cNvPr id="19055" name="Gruppieren 8">
              <a:extLst>
                <a:ext uri="{FF2B5EF4-FFF2-40B4-BE49-F238E27FC236}">
                  <a16:creationId xmlns:a16="http://schemas.microsoft.com/office/drawing/2014/main" id="{00000000-0008-0000-0200-00006F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25425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35" name="Check Box 3" hidden="1">
                <a:extLst>
                  <a:ext uri="{63B3BB69-23CF-44E3-9099-C40C66FF867C}">
                    <a14:compatExt spid="_x0000_s18435"/>
                  </a:ext>
                  <a:ext uri="{FF2B5EF4-FFF2-40B4-BE49-F238E27FC236}">
                    <a16:creationId xmlns:a16="http://schemas.microsoft.com/office/drawing/2014/main" id="{00000000-0008-0000-0200-000003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36" name="Check Box 4" hidden="1">
                <a:extLst>
                  <a:ext uri="{63B3BB69-23CF-44E3-9099-C40C66FF867C}">
                    <a14:compatExt spid="_x0000_s18436"/>
                  </a:ext>
                  <a:ext uri="{FF2B5EF4-FFF2-40B4-BE49-F238E27FC236}">
                    <a16:creationId xmlns:a16="http://schemas.microsoft.com/office/drawing/2014/main" id="{00000000-0008-0000-0200-000004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37" name="Check Box 5" hidden="1">
                <a:extLst>
                  <a:ext uri="{63B3BB69-23CF-44E3-9099-C40C66FF867C}">
                    <a14:compatExt spid="_x0000_s18437"/>
                  </a:ext>
                  <a:ext uri="{FF2B5EF4-FFF2-40B4-BE49-F238E27FC236}">
                    <a16:creationId xmlns:a16="http://schemas.microsoft.com/office/drawing/2014/main" id="{00000000-0008-0000-0200-000005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38" name="Check Box 6" hidden="1">
                <a:extLst>
                  <a:ext uri="{63B3BB69-23CF-44E3-9099-C40C66FF867C}">
                    <a14:compatExt spid="_x0000_s18438"/>
                  </a:ext>
                  <a:ext uri="{FF2B5EF4-FFF2-40B4-BE49-F238E27FC236}">
                    <a16:creationId xmlns:a16="http://schemas.microsoft.com/office/drawing/2014/main" id="{00000000-0008-0000-0200-000006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</xdr:col>
      <xdr:colOff>285750</xdr:colOff>
      <xdr:row>32</xdr:row>
      <xdr:rowOff>19050</xdr:rowOff>
    </xdr:from>
    <xdr:to>
      <xdr:col>5</xdr:col>
      <xdr:colOff>285750</xdr:colOff>
      <xdr:row>34</xdr:row>
      <xdr:rowOff>133350</xdr:rowOff>
    </xdr:to>
    <xdr:sp macro="" textlink="">
      <xdr:nvSpPr>
        <xdr:cNvPr id="19056" name="Line 52">
          <a:extLst>
            <a:ext uri="{FF2B5EF4-FFF2-40B4-BE49-F238E27FC236}">
              <a16:creationId xmlns:a16="http://schemas.microsoft.com/office/drawing/2014/main" id="{00000000-0008-0000-0200-0000704A0000}"/>
            </a:ext>
          </a:extLst>
        </xdr:cNvPr>
        <xdr:cNvSpPr>
          <a:spLocks noChangeShapeType="1"/>
        </xdr:cNvSpPr>
      </xdr:nvSpPr>
      <xdr:spPr bwMode="auto">
        <a:xfrm>
          <a:off x="3914775" y="6610350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34</xdr:row>
      <xdr:rowOff>142875</xdr:rowOff>
    </xdr:from>
    <xdr:to>
      <xdr:col>8</xdr:col>
      <xdr:colOff>0</xdr:colOff>
      <xdr:row>34</xdr:row>
      <xdr:rowOff>142875</xdr:rowOff>
    </xdr:to>
    <xdr:sp macro="" textlink="">
      <xdr:nvSpPr>
        <xdr:cNvPr id="19057" name="Line 53">
          <a:extLst>
            <a:ext uri="{FF2B5EF4-FFF2-40B4-BE49-F238E27FC236}">
              <a16:creationId xmlns:a16="http://schemas.microsoft.com/office/drawing/2014/main" id="{00000000-0008-0000-0200-0000714A0000}"/>
            </a:ext>
          </a:extLst>
        </xdr:cNvPr>
        <xdr:cNvSpPr>
          <a:spLocks noChangeShapeType="1"/>
        </xdr:cNvSpPr>
      </xdr:nvSpPr>
      <xdr:spPr bwMode="auto">
        <a:xfrm>
          <a:off x="3914775" y="7172325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95250</xdr:colOff>
          <xdr:row>13</xdr:row>
          <xdr:rowOff>0</xdr:rowOff>
        </xdr:to>
        <xdr:grpSp>
          <xdr:nvGrpSpPr>
            <xdr:cNvPr id="19058" name="Gruppieren 41">
              <a:extLst>
                <a:ext uri="{FF2B5EF4-FFF2-40B4-BE49-F238E27FC236}">
                  <a16:creationId xmlns:a16="http://schemas.microsoft.com/office/drawing/2014/main" id="{00000000-0008-0000-0200-000072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47650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65" name="Check Box 33" hidden="1">
                <a:extLst>
                  <a:ext uri="{63B3BB69-23CF-44E3-9099-C40C66FF867C}">
                    <a14:compatExt spid="_x0000_s18465"/>
                  </a:ext>
                  <a:ext uri="{FF2B5EF4-FFF2-40B4-BE49-F238E27FC236}">
                    <a16:creationId xmlns:a16="http://schemas.microsoft.com/office/drawing/2014/main" id="{00000000-0008-0000-0200-000021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66" name="Check Box 34" hidden="1">
                <a:extLst>
                  <a:ext uri="{63B3BB69-23CF-44E3-9099-C40C66FF867C}">
                    <a14:compatExt spid="_x0000_s18466"/>
                  </a:ext>
                  <a:ext uri="{FF2B5EF4-FFF2-40B4-BE49-F238E27FC236}">
                    <a16:creationId xmlns:a16="http://schemas.microsoft.com/office/drawing/2014/main" id="{00000000-0008-0000-0200-000022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67" name="Check Box 35" hidden="1">
                <a:extLst>
                  <a:ext uri="{63B3BB69-23CF-44E3-9099-C40C66FF867C}">
                    <a14:compatExt spid="_x0000_s18467"/>
                  </a:ext>
                  <a:ext uri="{FF2B5EF4-FFF2-40B4-BE49-F238E27FC236}">
                    <a16:creationId xmlns:a16="http://schemas.microsoft.com/office/drawing/2014/main" id="{00000000-0008-0000-0200-000023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68" name="Check Box 36" hidden="1">
                <a:extLst>
                  <a:ext uri="{63B3BB69-23CF-44E3-9099-C40C66FF867C}">
                    <a14:compatExt spid="_x0000_s18468"/>
                  </a:ext>
                  <a:ext uri="{FF2B5EF4-FFF2-40B4-BE49-F238E27FC236}">
                    <a16:creationId xmlns:a16="http://schemas.microsoft.com/office/drawing/2014/main" id="{00000000-0008-0000-0200-000024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95250</xdr:colOff>
          <xdr:row>14</xdr:row>
          <xdr:rowOff>0</xdr:rowOff>
        </xdr:to>
        <xdr:grpSp>
          <xdr:nvGrpSpPr>
            <xdr:cNvPr id="19059" name="Gruppieren 46">
              <a:extLst>
                <a:ext uri="{FF2B5EF4-FFF2-40B4-BE49-F238E27FC236}">
                  <a16:creationId xmlns:a16="http://schemas.microsoft.com/office/drawing/2014/main" id="{00000000-0008-0000-0200-000073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69875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69" name="Check Box 37" hidden="1">
                <a:extLst>
                  <a:ext uri="{63B3BB69-23CF-44E3-9099-C40C66FF867C}">
                    <a14:compatExt spid="_x0000_s18469"/>
                  </a:ext>
                  <a:ext uri="{FF2B5EF4-FFF2-40B4-BE49-F238E27FC236}">
                    <a16:creationId xmlns:a16="http://schemas.microsoft.com/office/drawing/2014/main" id="{00000000-0008-0000-0200-000025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0" name="Check Box 38" hidden="1">
                <a:extLst>
                  <a:ext uri="{63B3BB69-23CF-44E3-9099-C40C66FF867C}">
                    <a14:compatExt spid="_x0000_s18470"/>
                  </a:ext>
                  <a:ext uri="{FF2B5EF4-FFF2-40B4-BE49-F238E27FC236}">
                    <a16:creationId xmlns:a16="http://schemas.microsoft.com/office/drawing/2014/main" id="{00000000-0008-0000-0200-000026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1" name="Check Box 39" hidden="1">
                <a:extLst>
                  <a:ext uri="{63B3BB69-23CF-44E3-9099-C40C66FF867C}">
                    <a14:compatExt spid="_x0000_s18471"/>
                  </a:ext>
                  <a:ext uri="{FF2B5EF4-FFF2-40B4-BE49-F238E27FC236}">
                    <a16:creationId xmlns:a16="http://schemas.microsoft.com/office/drawing/2014/main" id="{00000000-0008-0000-0200-000027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2" name="Check Box 40" hidden="1">
                <a:extLst>
                  <a:ext uri="{63B3BB69-23CF-44E3-9099-C40C66FF867C}">
                    <a14:compatExt spid="_x0000_s18472"/>
                  </a:ext>
                  <a:ext uri="{FF2B5EF4-FFF2-40B4-BE49-F238E27FC236}">
                    <a16:creationId xmlns:a16="http://schemas.microsoft.com/office/drawing/2014/main" id="{00000000-0008-0000-0200-000028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2</xdr:col>
          <xdr:colOff>95250</xdr:colOff>
          <xdr:row>15</xdr:row>
          <xdr:rowOff>0</xdr:rowOff>
        </xdr:to>
        <xdr:grpSp>
          <xdr:nvGrpSpPr>
            <xdr:cNvPr id="19060" name="Gruppieren 51">
              <a:extLst>
                <a:ext uri="{FF2B5EF4-FFF2-40B4-BE49-F238E27FC236}">
                  <a16:creationId xmlns:a16="http://schemas.microsoft.com/office/drawing/2014/main" id="{00000000-0008-0000-0200-000074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92100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73" name="Check Box 41" hidden="1">
                <a:extLst>
                  <a:ext uri="{63B3BB69-23CF-44E3-9099-C40C66FF867C}">
                    <a14:compatExt spid="_x0000_s18473"/>
                  </a:ext>
                  <a:ext uri="{FF2B5EF4-FFF2-40B4-BE49-F238E27FC236}">
                    <a16:creationId xmlns:a16="http://schemas.microsoft.com/office/drawing/2014/main" id="{00000000-0008-0000-0200-000029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4" name="Check Box 42" hidden="1">
                <a:extLst>
                  <a:ext uri="{63B3BB69-23CF-44E3-9099-C40C66FF867C}">
                    <a14:compatExt spid="_x0000_s18474"/>
                  </a:ext>
                  <a:ext uri="{FF2B5EF4-FFF2-40B4-BE49-F238E27FC236}">
                    <a16:creationId xmlns:a16="http://schemas.microsoft.com/office/drawing/2014/main" id="{00000000-0008-0000-0200-00002A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5" name="Check Box 43" hidden="1">
                <a:extLst>
                  <a:ext uri="{63B3BB69-23CF-44E3-9099-C40C66FF867C}">
                    <a14:compatExt spid="_x0000_s18475"/>
                  </a:ext>
                  <a:ext uri="{FF2B5EF4-FFF2-40B4-BE49-F238E27FC236}">
                    <a16:creationId xmlns:a16="http://schemas.microsoft.com/office/drawing/2014/main" id="{00000000-0008-0000-0200-00002B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6" name="Check Box 44" hidden="1">
                <a:extLst>
                  <a:ext uri="{63B3BB69-23CF-44E3-9099-C40C66FF867C}">
                    <a14:compatExt spid="_x0000_s18476"/>
                  </a:ext>
                  <a:ext uri="{FF2B5EF4-FFF2-40B4-BE49-F238E27FC236}">
                    <a16:creationId xmlns:a16="http://schemas.microsoft.com/office/drawing/2014/main" id="{00000000-0008-0000-0200-00002C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0</xdr:rowOff>
        </xdr:from>
        <xdr:to>
          <xdr:col>2</xdr:col>
          <xdr:colOff>95250</xdr:colOff>
          <xdr:row>16</xdr:row>
          <xdr:rowOff>0</xdr:rowOff>
        </xdr:to>
        <xdr:grpSp>
          <xdr:nvGrpSpPr>
            <xdr:cNvPr id="19061" name="Gruppieren 56">
              <a:extLst>
                <a:ext uri="{FF2B5EF4-FFF2-40B4-BE49-F238E27FC236}">
                  <a16:creationId xmlns:a16="http://schemas.microsoft.com/office/drawing/2014/main" id="{00000000-0008-0000-0200-000075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14325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77" name="Check Box 45" hidden="1">
                <a:extLst>
                  <a:ext uri="{63B3BB69-23CF-44E3-9099-C40C66FF867C}">
                    <a14:compatExt spid="_x0000_s18477"/>
                  </a:ext>
                  <a:ext uri="{FF2B5EF4-FFF2-40B4-BE49-F238E27FC236}">
                    <a16:creationId xmlns:a16="http://schemas.microsoft.com/office/drawing/2014/main" id="{00000000-0008-0000-0200-00002D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8" name="Check Box 46" hidden="1">
                <a:extLst>
                  <a:ext uri="{63B3BB69-23CF-44E3-9099-C40C66FF867C}">
                    <a14:compatExt spid="_x0000_s18478"/>
                  </a:ext>
                  <a:ext uri="{FF2B5EF4-FFF2-40B4-BE49-F238E27FC236}">
                    <a16:creationId xmlns:a16="http://schemas.microsoft.com/office/drawing/2014/main" id="{00000000-0008-0000-0200-00002E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79" name="Check Box 47" hidden="1">
                <a:extLst>
                  <a:ext uri="{63B3BB69-23CF-44E3-9099-C40C66FF867C}">
                    <a14:compatExt spid="_x0000_s18479"/>
                  </a:ext>
                  <a:ext uri="{FF2B5EF4-FFF2-40B4-BE49-F238E27FC236}">
                    <a16:creationId xmlns:a16="http://schemas.microsoft.com/office/drawing/2014/main" id="{00000000-0008-0000-0200-00002F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0" name="Check Box 48" hidden="1">
                <a:extLst>
                  <a:ext uri="{63B3BB69-23CF-44E3-9099-C40C66FF867C}">
                    <a14:compatExt spid="_x0000_s18480"/>
                  </a:ext>
                  <a:ext uri="{FF2B5EF4-FFF2-40B4-BE49-F238E27FC236}">
                    <a16:creationId xmlns:a16="http://schemas.microsoft.com/office/drawing/2014/main" id="{00000000-0008-0000-0200-000030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2</xdr:col>
          <xdr:colOff>95250</xdr:colOff>
          <xdr:row>17</xdr:row>
          <xdr:rowOff>0</xdr:rowOff>
        </xdr:to>
        <xdr:grpSp>
          <xdr:nvGrpSpPr>
            <xdr:cNvPr id="19062" name="Gruppieren 61">
              <a:extLst>
                <a:ext uri="{FF2B5EF4-FFF2-40B4-BE49-F238E27FC236}">
                  <a16:creationId xmlns:a16="http://schemas.microsoft.com/office/drawing/2014/main" id="{00000000-0008-0000-0200-000076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36550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81" name="Check Box 49" hidden="1">
                <a:extLst>
                  <a:ext uri="{63B3BB69-23CF-44E3-9099-C40C66FF867C}">
                    <a14:compatExt spid="_x0000_s18481"/>
                  </a:ext>
                  <a:ext uri="{FF2B5EF4-FFF2-40B4-BE49-F238E27FC236}">
                    <a16:creationId xmlns:a16="http://schemas.microsoft.com/office/drawing/2014/main" id="{00000000-0008-0000-0200-000031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2" name="Check Box 50" hidden="1">
                <a:extLst>
                  <a:ext uri="{63B3BB69-23CF-44E3-9099-C40C66FF867C}">
                    <a14:compatExt spid="_x0000_s18482"/>
                  </a:ext>
                  <a:ext uri="{FF2B5EF4-FFF2-40B4-BE49-F238E27FC236}">
                    <a16:creationId xmlns:a16="http://schemas.microsoft.com/office/drawing/2014/main" id="{00000000-0008-0000-0200-000032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3" name="Check Box 51" hidden="1">
                <a:extLst>
                  <a:ext uri="{63B3BB69-23CF-44E3-9099-C40C66FF867C}">
                    <a14:compatExt spid="_x0000_s18483"/>
                  </a:ext>
                  <a:ext uri="{FF2B5EF4-FFF2-40B4-BE49-F238E27FC236}">
                    <a16:creationId xmlns:a16="http://schemas.microsoft.com/office/drawing/2014/main" id="{00000000-0008-0000-0200-000033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4" name="Check Box 52" hidden="1">
                <a:extLst>
                  <a:ext uri="{63B3BB69-23CF-44E3-9099-C40C66FF867C}">
                    <a14:compatExt spid="_x0000_s18484"/>
                  </a:ext>
                  <a:ext uri="{FF2B5EF4-FFF2-40B4-BE49-F238E27FC236}">
                    <a16:creationId xmlns:a16="http://schemas.microsoft.com/office/drawing/2014/main" id="{00000000-0008-0000-0200-000034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</xdr:row>
          <xdr:rowOff>0</xdr:rowOff>
        </xdr:from>
        <xdr:to>
          <xdr:col>2</xdr:col>
          <xdr:colOff>95250</xdr:colOff>
          <xdr:row>18</xdr:row>
          <xdr:rowOff>0</xdr:rowOff>
        </xdr:to>
        <xdr:grpSp>
          <xdr:nvGrpSpPr>
            <xdr:cNvPr id="19063" name="Gruppieren 66">
              <a:extLst>
                <a:ext uri="{FF2B5EF4-FFF2-40B4-BE49-F238E27FC236}">
                  <a16:creationId xmlns:a16="http://schemas.microsoft.com/office/drawing/2014/main" id="{00000000-0008-0000-0200-000077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58775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85" name="Check Box 53" hidden="1">
                <a:extLst>
                  <a:ext uri="{63B3BB69-23CF-44E3-9099-C40C66FF867C}">
                    <a14:compatExt spid="_x0000_s18485"/>
                  </a:ext>
                  <a:ext uri="{FF2B5EF4-FFF2-40B4-BE49-F238E27FC236}">
                    <a16:creationId xmlns:a16="http://schemas.microsoft.com/office/drawing/2014/main" id="{00000000-0008-0000-0200-000035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6" name="Check Box 54" hidden="1">
                <a:extLst>
                  <a:ext uri="{63B3BB69-23CF-44E3-9099-C40C66FF867C}">
                    <a14:compatExt spid="_x0000_s18486"/>
                  </a:ext>
                  <a:ext uri="{FF2B5EF4-FFF2-40B4-BE49-F238E27FC236}">
                    <a16:creationId xmlns:a16="http://schemas.microsoft.com/office/drawing/2014/main" id="{00000000-0008-0000-0200-000036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7" name="Check Box 55" hidden="1">
                <a:extLst>
                  <a:ext uri="{63B3BB69-23CF-44E3-9099-C40C66FF867C}">
                    <a14:compatExt spid="_x0000_s18487"/>
                  </a:ext>
                  <a:ext uri="{FF2B5EF4-FFF2-40B4-BE49-F238E27FC236}">
                    <a16:creationId xmlns:a16="http://schemas.microsoft.com/office/drawing/2014/main" id="{00000000-0008-0000-0200-000037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88" name="Check Box 56" hidden="1">
                <a:extLst>
                  <a:ext uri="{63B3BB69-23CF-44E3-9099-C40C66FF867C}">
                    <a14:compatExt spid="_x0000_s18488"/>
                  </a:ext>
                  <a:ext uri="{FF2B5EF4-FFF2-40B4-BE49-F238E27FC236}">
                    <a16:creationId xmlns:a16="http://schemas.microsoft.com/office/drawing/2014/main" id="{00000000-0008-0000-0200-000038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</xdr:row>
          <xdr:rowOff>0</xdr:rowOff>
        </xdr:from>
        <xdr:to>
          <xdr:col>2</xdr:col>
          <xdr:colOff>95250</xdr:colOff>
          <xdr:row>19</xdr:row>
          <xdr:rowOff>0</xdr:rowOff>
        </xdr:to>
        <xdr:grpSp>
          <xdr:nvGrpSpPr>
            <xdr:cNvPr id="19064" name="Gruppieren 71">
              <a:extLst>
                <a:ext uri="{FF2B5EF4-FFF2-40B4-BE49-F238E27FC236}">
                  <a16:creationId xmlns:a16="http://schemas.microsoft.com/office/drawing/2014/main" id="{00000000-0008-0000-0200-000078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81000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89" name="Check Box 57" hidden="1">
                <a:extLst>
                  <a:ext uri="{63B3BB69-23CF-44E3-9099-C40C66FF867C}">
                    <a14:compatExt spid="_x0000_s18489"/>
                  </a:ext>
                  <a:ext uri="{FF2B5EF4-FFF2-40B4-BE49-F238E27FC236}">
                    <a16:creationId xmlns:a16="http://schemas.microsoft.com/office/drawing/2014/main" id="{00000000-0008-0000-0200-000039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0" name="Check Box 58" hidden="1">
                <a:extLst>
                  <a:ext uri="{63B3BB69-23CF-44E3-9099-C40C66FF867C}">
                    <a14:compatExt spid="_x0000_s18490"/>
                  </a:ext>
                  <a:ext uri="{FF2B5EF4-FFF2-40B4-BE49-F238E27FC236}">
                    <a16:creationId xmlns:a16="http://schemas.microsoft.com/office/drawing/2014/main" id="{00000000-0008-0000-0200-00003A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1" name="Check Box 59" hidden="1">
                <a:extLst>
                  <a:ext uri="{63B3BB69-23CF-44E3-9099-C40C66FF867C}">
                    <a14:compatExt spid="_x0000_s18491"/>
                  </a:ext>
                  <a:ext uri="{FF2B5EF4-FFF2-40B4-BE49-F238E27FC236}">
                    <a16:creationId xmlns:a16="http://schemas.microsoft.com/office/drawing/2014/main" id="{00000000-0008-0000-0200-00003B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2" name="Check Box 60" hidden="1">
                <a:extLst>
                  <a:ext uri="{63B3BB69-23CF-44E3-9099-C40C66FF867C}">
                    <a14:compatExt spid="_x0000_s18492"/>
                  </a:ext>
                  <a:ext uri="{FF2B5EF4-FFF2-40B4-BE49-F238E27FC236}">
                    <a16:creationId xmlns:a16="http://schemas.microsoft.com/office/drawing/2014/main" id="{00000000-0008-0000-0200-00003C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0</xdr:rowOff>
        </xdr:from>
        <xdr:to>
          <xdr:col>2</xdr:col>
          <xdr:colOff>95250</xdr:colOff>
          <xdr:row>20</xdr:row>
          <xdr:rowOff>0</xdr:rowOff>
        </xdr:to>
        <xdr:grpSp>
          <xdr:nvGrpSpPr>
            <xdr:cNvPr id="19065" name="Gruppieren 76">
              <a:extLst>
                <a:ext uri="{FF2B5EF4-FFF2-40B4-BE49-F238E27FC236}">
                  <a16:creationId xmlns:a16="http://schemas.microsoft.com/office/drawing/2014/main" id="{00000000-0008-0000-0200-000079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03225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93" name="Check Box 61" hidden="1">
                <a:extLst>
                  <a:ext uri="{63B3BB69-23CF-44E3-9099-C40C66FF867C}">
                    <a14:compatExt spid="_x0000_s18493"/>
                  </a:ext>
                  <a:ext uri="{FF2B5EF4-FFF2-40B4-BE49-F238E27FC236}">
                    <a16:creationId xmlns:a16="http://schemas.microsoft.com/office/drawing/2014/main" id="{00000000-0008-0000-0200-00003D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4" name="Check Box 62" hidden="1">
                <a:extLst>
                  <a:ext uri="{63B3BB69-23CF-44E3-9099-C40C66FF867C}">
                    <a14:compatExt spid="_x0000_s18494"/>
                  </a:ext>
                  <a:ext uri="{FF2B5EF4-FFF2-40B4-BE49-F238E27FC236}">
                    <a16:creationId xmlns:a16="http://schemas.microsoft.com/office/drawing/2014/main" id="{00000000-0008-0000-0200-00003E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5" name="Check Box 63" hidden="1">
                <a:extLst>
                  <a:ext uri="{63B3BB69-23CF-44E3-9099-C40C66FF867C}">
                    <a14:compatExt spid="_x0000_s18495"/>
                  </a:ext>
                  <a:ext uri="{FF2B5EF4-FFF2-40B4-BE49-F238E27FC236}">
                    <a16:creationId xmlns:a16="http://schemas.microsoft.com/office/drawing/2014/main" id="{00000000-0008-0000-0200-00003F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6" name="Check Box 64" hidden="1">
                <a:extLst>
                  <a:ext uri="{63B3BB69-23CF-44E3-9099-C40C66FF867C}">
                    <a14:compatExt spid="_x0000_s18496"/>
                  </a:ext>
                  <a:ext uri="{FF2B5EF4-FFF2-40B4-BE49-F238E27FC236}">
                    <a16:creationId xmlns:a16="http://schemas.microsoft.com/office/drawing/2014/main" id="{00000000-0008-0000-0200-000040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2</xdr:col>
          <xdr:colOff>95250</xdr:colOff>
          <xdr:row>21</xdr:row>
          <xdr:rowOff>0</xdr:rowOff>
        </xdr:to>
        <xdr:grpSp>
          <xdr:nvGrpSpPr>
            <xdr:cNvPr id="19066" name="Gruppieren 81">
              <a:extLst>
                <a:ext uri="{FF2B5EF4-FFF2-40B4-BE49-F238E27FC236}">
                  <a16:creationId xmlns:a16="http://schemas.microsoft.com/office/drawing/2014/main" id="{00000000-0008-0000-0200-00007A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25450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497" name="Check Box 65" hidden="1">
                <a:extLst>
                  <a:ext uri="{63B3BB69-23CF-44E3-9099-C40C66FF867C}">
                    <a14:compatExt spid="_x0000_s18497"/>
                  </a:ext>
                  <a:ext uri="{FF2B5EF4-FFF2-40B4-BE49-F238E27FC236}">
                    <a16:creationId xmlns:a16="http://schemas.microsoft.com/office/drawing/2014/main" id="{00000000-0008-0000-0200-000041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8" name="Check Box 66" hidden="1">
                <a:extLst>
                  <a:ext uri="{63B3BB69-23CF-44E3-9099-C40C66FF867C}">
                    <a14:compatExt spid="_x0000_s18498"/>
                  </a:ext>
                  <a:ext uri="{FF2B5EF4-FFF2-40B4-BE49-F238E27FC236}">
                    <a16:creationId xmlns:a16="http://schemas.microsoft.com/office/drawing/2014/main" id="{00000000-0008-0000-0200-000042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499" name="Check Box 67" hidden="1">
                <a:extLst>
                  <a:ext uri="{63B3BB69-23CF-44E3-9099-C40C66FF867C}">
                    <a14:compatExt spid="_x0000_s18499"/>
                  </a:ext>
                  <a:ext uri="{FF2B5EF4-FFF2-40B4-BE49-F238E27FC236}">
                    <a16:creationId xmlns:a16="http://schemas.microsoft.com/office/drawing/2014/main" id="{00000000-0008-0000-0200-000043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0" name="Check Box 68" hidden="1">
                <a:extLst>
                  <a:ext uri="{63B3BB69-23CF-44E3-9099-C40C66FF867C}">
                    <a14:compatExt spid="_x0000_s18500"/>
                  </a:ext>
                  <a:ext uri="{FF2B5EF4-FFF2-40B4-BE49-F238E27FC236}">
                    <a16:creationId xmlns:a16="http://schemas.microsoft.com/office/drawing/2014/main" id="{00000000-0008-0000-0200-000044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0</xdr:rowOff>
        </xdr:from>
        <xdr:to>
          <xdr:col>2</xdr:col>
          <xdr:colOff>95250</xdr:colOff>
          <xdr:row>22</xdr:row>
          <xdr:rowOff>0</xdr:rowOff>
        </xdr:to>
        <xdr:grpSp>
          <xdr:nvGrpSpPr>
            <xdr:cNvPr id="19067" name="Gruppieren 86">
              <a:extLst>
                <a:ext uri="{FF2B5EF4-FFF2-40B4-BE49-F238E27FC236}">
                  <a16:creationId xmlns:a16="http://schemas.microsoft.com/office/drawing/2014/main" id="{00000000-0008-0000-0200-00007B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47675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501" name="Check Box 69" hidden="1">
                <a:extLst>
                  <a:ext uri="{63B3BB69-23CF-44E3-9099-C40C66FF867C}">
                    <a14:compatExt spid="_x0000_s18501"/>
                  </a:ext>
                  <a:ext uri="{FF2B5EF4-FFF2-40B4-BE49-F238E27FC236}">
                    <a16:creationId xmlns:a16="http://schemas.microsoft.com/office/drawing/2014/main" id="{00000000-0008-0000-0200-000045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2" name="Check Box 70" hidden="1">
                <a:extLst>
                  <a:ext uri="{63B3BB69-23CF-44E3-9099-C40C66FF867C}">
                    <a14:compatExt spid="_x0000_s18502"/>
                  </a:ext>
                  <a:ext uri="{FF2B5EF4-FFF2-40B4-BE49-F238E27FC236}">
                    <a16:creationId xmlns:a16="http://schemas.microsoft.com/office/drawing/2014/main" id="{00000000-0008-0000-0200-000046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3" name="Check Box 71" hidden="1">
                <a:extLst>
                  <a:ext uri="{63B3BB69-23CF-44E3-9099-C40C66FF867C}">
                    <a14:compatExt spid="_x0000_s18503"/>
                  </a:ext>
                  <a:ext uri="{FF2B5EF4-FFF2-40B4-BE49-F238E27FC236}">
                    <a16:creationId xmlns:a16="http://schemas.microsoft.com/office/drawing/2014/main" id="{00000000-0008-0000-0200-000047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4" name="Check Box 72" hidden="1">
                <a:extLst>
                  <a:ext uri="{63B3BB69-23CF-44E3-9099-C40C66FF867C}">
                    <a14:compatExt spid="_x0000_s18504"/>
                  </a:ext>
                  <a:ext uri="{FF2B5EF4-FFF2-40B4-BE49-F238E27FC236}">
                    <a16:creationId xmlns:a16="http://schemas.microsoft.com/office/drawing/2014/main" id="{00000000-0008-0000-0200-000048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22</xdr:row>
          <xdr:rowOff>0</xdr:rowOff>
        </xdr:from>
        <xdr:to>
          <xdr:col>2</xdr:col>
          <xdr:colOff>95250</xdr:colOff>
          <xdr:row>23</xdr:row>
          <xdr:rowOff>0</xdr:rowOff>
        </xdr:to>
        <xdr:grpSp>
          <xdr:nvGrpSpPr>
            <xdr:cNvPr id="19068" name="Gruppieren 91">
              <a:extLst>
                <a:ext uri="{FF2B5EF4-FFF2-40B4-BE49-F238E27FC236}">
                  <a16:creationId xmlns:a16="http://schemas.microsoft.com/office/drawing/2014/main" id="{00000000-0008-0000-0200-00007C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69900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505" name="Check Box 73" hidden="1">
                <a:extLst>
                  <a:ext uri="{63B3BB69-23CF-44E3-9099-C40C66FF867C}">
                    <a14:compatExt spid="_x0000_s18505"/>
                  </a:ext>
                  <a:ext uri="{FF2B5EF4-FFF2-40B4-BE49-F238E27FC236}">
                    <a16:creationId xmlns:a16="http://schemas.microsoft.com/office/drawing/2014/main" id="{00000000-0008-0000-0200-000049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6" name="Check Box 74" hidden="1">
                <a:extLst>
                  <a:ext uri="{63B3BB69-23CF-44E3-9099-C40C66FF867C}">
                    <a14:compatExt spid="_x0000_s18506"/>
                  </a:ext>
                  <a:ext uri="{FF2B5EF4-FFF2-40B4-BE49-F238E27FC236}">
                    <a16:creationId xmlns:a16="http://schemas.microsoft.com/office/drawing/2014/main" id="{00000000-0008-0000-0200-00004A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7" name="Check Box 75" hidden="1">
                <a:extLst>
                  <a:ext uri="{63B3BB69-23CF-44E3-9099-C40C66FF867C}">
                    <a14:compatExt spid="_x0000_s18507"/>
                  </a:ext>
                  <a:ext uri="{FF2B5EF4-FFF2-40B4-BE49-F238E27FC236}">
                    <a16:creationId xmlns:a16="http://schemas.microsoft.com/office/drawing/2014/main" id="{00000000-0008-0000-0200-00004B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08" name="Check Box 76" hidden="1">
                <a:extLst>
                  <a:ext uri="{63B3BB69-23CF-44E3-9099-C40C66FF867C}">
                    <a14:compatExt spid="_x0000_s18508"/>
                  </a:ext>
                  <a:ext uri="{FF2B5EF4-FFF2-40B4-BE49-F238E27FC236}">
                    <a16:creationId xmlns:a16="http://schemas.microsoft.com/office/drawing/2014/main" id="{00000000-0008-0000-0200-00004C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23</xdr:row>
          <xdr:rowOff>0</xdr:rowOff>
        </xdr:from>
        <xdr:to>
          <xdr:col>2</xdr:col>
          <xdr:colOff>95250</xdr:colOff>
          <xdr:row>24</xdr:row>
          <xdr:rowOff>0</xdr:rowOff>
        </xdr:to>
        <xdr:grpSp>
          <xdr:nvGrpSpPr>
            <xdr:cNvPr id="19069" name="Gruppieren 96">
              <a:extLst>
                <a:ext uri="{FF2B5EF4-FFF2-40B4-BE49-F238E27FC236}">
                  <a16:creationId xmlns:a16="http://schemas.microsoft.com/office/drawing/2014/main" id="{00000000-0008-0000-0200-00007D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92125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509" name="Check Box 77" hidden="1">
                <a:extLst>
                  <a:ext uri="{63B3BB69-23CF-44E3-9099-C40C66FF867C}">
                    <a14:compatExt spid="_x0000_s18509"/>
                  </a:ext>
                  <a:ext uri="{FF2B5EF4-FFF2-40B4-BE49-F238E27FC236}">
                    <a16:creationId xmlns:a16="http://schemas.microsoft.com/office/drawing/2014/main" id="{00000000-0008-0000-0200-00004D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10" name="Check Box 78" hidden="1">
                <a:extLst>
                  <a:ext uri="{63B3BB69-23CF-44E3-9099-C40C66FF867C}">
                    <a14:compatExt spid="_x0000_s18510"/>
                  </a:ext>
                  <a:ext uri="{FF2B5EF4-FFF2-40B4-BE49-F238E27FC236}">
                    <a16:creationId xmlns:a16="http://schemas.microsoft.com/office/drawing/2014/main" id="{00000000-0008-0000-0200-00004E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11" name="Check Box 79" hidden="1">
                <a:extLst>
                  <a:ext uri="{63B3BB69-23CF-44E3-9099-C40C66FF867C}">
                    <a14:compatExt spid="_x0000_s18511"/>
                  </a:ext>
                  <a:ext uri="{FF2B5EF4-FFF2-40B4-BE49-F238E27FC236}">
                    <a16:creationId xmlns:a16="http://schemas.microsoft.com/office/drawing/2014/main" id="{00000000-0008-0000-0200-00004F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12" name="Check Box 80" hidden="1">
                <a:extLst>
                  <a:ext uri="{63B3BB69-23CF-44E3-9099-C40C66FF867C}">
                    <a14:compatExt spid="_x0000_s18512"/>
                  </a:ext>
                  <a:ext uri="{FF2B5EF4-FFF2-40B4-BE49-F238E27FC236}">
                    <a16:creationId xmlns:a16="http://schemas.microsoft.com/office/drawing/2014/main" id="{00000000-0008-0000-0200-000050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2</xdr:col>
          <xdr:colOff>95250</xdr:colOff>
          <xdr:row>25</xdr:row>
          <xdr:rowOff>0</xdr:rowOff>
        </xdr:to>
        <xdr:grpSp>
          <xdr:nvGrpSpPr>
            <xdr:cNvPr id="19070" name="Gruppieren 101">
              <a:extLst>
                <a:ext uri="{FF2B5EF4-FFF2-40B4-BE49-F238E27FC236}">
                  <a16:creationId xmlns:a16="http://schemas.microsoft.com/office/drawing/2014/main" id="{00000000-0008-0000-0200-00007E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14350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513" name="Check Box 81" hidden="1">
                <a:extLst>
                  <a:ext uri="{63B3BB69-23CF-44E3-9099-C40C66FF867C}">
                    <a14:compatExt spid="_x0000_s18513"/>
                  </a:ext>
                  <a:ext uri="{FF2B5EF4-FFF2-40B4-BE49-F238E27FC236}">
                    <a16:creationId xmlns:a16="http://schemas.microsoft.com/office/drawing/2014/main" id="{00000000-0008-0000-0200-000051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14" name="Check Box 82" hidden="1">
                <a:extLst>
                  <a:ext uri="{63B3BB69-23CF-44E3-9099-C40C66FF867C}">
                    <a14:compatExt spid="_x0000_s18514"/>
                  </a:ext>
                  <a:ext uri="{FF2B5EF4-FFF2-40B4-BE49-F238E27FC236}">
                    <a16:creationId xmlns:a16="http://schemas.microsoft.com/office/drawing/2014/main" id="{00000000-0008-0000-0200-000052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15" name="Check Box 83" hidden="1">
                <a:extLst>
                  <a:ext uri="{63B3BB69-23CF-44E3-9099-C40C66FF867C}">
                    <a14:compatExt spid="_x0000_s18515"/>
                  </a:ext>
                  <a:ext uri="{FF2B5EF4-FFF2-40B4-BE49-F238E27FC236}">
                    <a16:creationId xmlns:a16="http://schemas.microsoft.com/office/drawing/2014/main" id="{00000000-0008-0000-0200-000053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16" name="Check Box 84" hidden="1">
                <a:extLst>
                  <a:ext uri="{63B3BB69-23CF-44E3-9099-C40C66FF867C}">
                    <a14:compatExt spid="_x0000_s18516"/>
                  </a:ext>
                  <a:ext uri="{FF2B5EF4-FFF2-40B4-BE49-F238E27FC236}">
                    <a16:creationId xmlns:a16="http://schemas.microsoft.com/office/drawing/2014/main" id="{00000000-0008-0000-0200-000054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27</xdr:row>
          <xdr:rowOff>0</xdr:rowOff>
        </xdr:from>
        <xdr:to>
          <xdr:col>2</xdr:col>
          <xdr:colOff>95250</xdr:colOff>
          <xdr:row>28</xdr:row>
          <xdr:rowOff>0</xdr:rowOff>
        </xdr:to>
        <xdr:grpSp>
          <xdr:nvGrpSpPr>
            <xdr:cNvPr id="19071" name="Gruppieren 111">
              <a:extLst>
                <a:ext uri="{FF2B5EF4-FFF2-40B4-BE49-F238E27FC236}">
                  <a16:creationId xmlns:a16="http://schemas.microsoft.com/office/drawing/2014/main" id="{00000000-0008-0000-0200-00007F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81025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521" name="Check Box 89" hidden="1">
                <a:extLst>
                  <a:ext uri="{63B3BB69-23CF-44E3-9099-C40C66FF867C}">
                    <a14:compatExt spid="_x0000_s18521"/>
                  </a:ext>
                  <a:ext uri="{FF2B5EF4-FFF2-40B4-BE49-F238E27FC236}">
                    <a16:creationId xmlns:a16="http://schemas.microsoft.com/office/drawing/2014/main" id="{00000000-0008-0000-0200-000059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22" name="Check Box 90" hidden="1">
                <a:extLst>
                  <a:ext uri="{63B3BB69-23CF-44E3-9099-C40C66FF867C}">
                    <a14:compatExt spid="_x0000_s18522"/>
                  </a:ext>
                  <a:ext uri="{FF2B5EF4-FFF2-40B4-BE49-F238E27FC236}">
                    <a16:creationId xmlns:a16="http://schemas.microsoft.com/office/drawing/2014/main" id="{00000000-0008-0000-0200-00005A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23" name="Check Box 91" hidden="1">
                <a:extLst>
                  <a:ext uri="{63B3BB69-23CF-44E3-9099-C40C66FF867C}">
                    <a14:compatExt spid="_x0000_s18523"/>
                  </a:ext>
                  <a:ext uri="{FF2B5EF4-FFF2-40B4-BE49-F238E27FC236}">
                    <a16:creationId xmlns:a16="http://schemas.microsoft.com/office/drawing/2014/main" id="{00000000-0008-0000-0200-00005B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24" name="Check Box 92" hidden="1">
                <a:extLst>
                  <a:ext uri="{63B3BB69-23CF-44E3-9099-C40C66FF867C}">
                    <a14:compatExt spid="_x0000_s18524"/>
                  </a:ext>
                  <a:ext uri="{FF2B5EF4-FFF2-40B4-BE49-F238E27FC236}">
                    <a16:creationId xmlns:a16="http://schemas.microsoft.com/office/drawing/2014/main" id="{00000000-0008-0000-0200-00005C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2</xdr:col>
          <xdr:colOff>95250</xdr:colOff>
          <xdr:row>29</xdr:row>
          <xdr:rowOff>0</xdr:rowOff>
        </xdr:to>
        <xdr:grpSp>
          <xdr:nvGrpSpPr>
            <xdr:cNvPr id="19072" name="Gruppieren 116">
              <a:extLst>
                <a:ext uri="{FF2B5EF4-FFF2-40B4-BE49-F238E27FC236}">
                  <a16:creationId xmlns:a16="http://schemas.microsoft.com/office/drawing/2014/main" id="{00000000-0008-0000-0200-000080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6032500"/>
              <a:ext cx="809625" cy="222250"/>
              <a:chOff x="622787" y="2417885"/>
              <a:chExt cx="783991" cy="219807"/>
            </a:xfrm>
          </xdr:grpSpPr>
          <xdr:sp macro="" textlink="">
            <xdr:nvSpPr>
              <xdr:cNvPr id="18525" name="Check Box 93" hidden="1">
                <a:extLst>
                  <a:ext uri="{63B3BB69-23CF-44E3-9099-C40C66FF867C}">
                    <a14:compatExt spid="_x0000_s18525"/>
                  </a:ext>
                  <a:ext uri="{FF2B5EF4-FFF2-40B4-BE49-F238E27FC236}">
                    <a16:creationId xmlns:a16="http://schemas.microsoft.com/office/drawing/2014/main" id="{00000000-0008-0000-0200-00005D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26" name="Check Box 94" hidden="1">
                <a:extLst>
                  <a:ext uri="{63B3BB69-23CF-44E3-9099-C40C66FF867C}">
                    <a14:compatExt spid="_x0000_s18526"/>
                  </a:ext>
                  <a:ext uri="{FF2B5EF4-FFF2-40B4-BE49-F238E27FC236}">
                    <a16:creationId xmlns:a16="http://schemas.microsoft.com/office/drawing/2014/main" id="{00000000-0008-0000-0200-00005E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27" name="Check Box 95" hidden="1">
                <a:extLst>
                  <a:ext uri="{63B3BB69-23CF-44E3-9099-C40C66FF867C}">
                    <a14:compatExt spid="_x0000_s18527"/>
                  </a:ext>
                  <a:ext uri="{FF2B5EF4-FFF2-40B4-BE49-F238E27FC236}">
                    <a16:creationId xmlns:a16="http://schemas.microsoft.com/office/drawing/2014/main" id="{00000000-0008-0000-0200-00005F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28" name="Check Box 96" hidden="1">
                <a:extLst>
                  <a:ext uri="{63B3BB69-23CF-44E3-9099-C40C66FF867C}">
                    <a14:compatExt spid="_x0000_s18528"/>
                  </a:ext>
                  <a:ext uri="{FF2B5EF4-FFF2-40B4-BE49-F238E27FC236}">
                    <a16:creationId xmlns:a16="http://schemas.microsoft.com/office/drawing/2014/main" id="{00000000-0008-0000-0200-000060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4</xdr:col>
          <xdr:colOff>371475</xdr:colOff>
          <xdr:row>37</xdr:row>
          <xdr:rowOff>9525</xdr:rowOff>
        </xdr:to>
        <xdr:sp macro="" textlink="">
          <xdr:nvSpPr>
            <xdr:cNvPr id="18531" name="Drop Down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00000000-0008-0000-0200-00006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26</xdr:row>
          <xdr:rowOff>353</xdr:rowOff>
        </xdr:from>
        <xdr:to>
          <xdr:col>2</xdr:col>
          <xdr:colOff>95250</xdr:colOff>
          <xdr:row>27</xdr:row>
          <xdr:rowOff>0</xdr:rowOff>
        </xdr:to>
        <xdr:grpSp>
          <xdr:nvGrpSpPr>
            <xdr:cNvPr id="19073" name="Gruppieren 117">
              <a:extLst>
                <a:ext uri="{FF2B5EF4-FFF2-40B4-BE49-F238E27FC236}">
                  <a16:creationId xmlns:a16="http://schemas.microsoft.com/office/drawing/2014/main" id="{00000000-0008-0000-0200-000081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588353"/>
              <a:ext cx="809625" cy="221897"/>
              <a:chOff x="622787" y="2417885"/>
              <a:chExt cx="783991" cy="219807"/>
            </a:xfrm>
          </xdr:grpSpPr>
          <xdr:sp macro="" textlink="">
            <xdr:nvSpPr>
              <xdr:cNvPr id="18535" name="Check Box 103" hidden="1">
                <a:extLst>
                  <a:ext uri="{63B3BB69-23CF-44E3-9099-C40C66FF867C}">
                    <a14:compatExt spid="_x0000_s18535"/>
                  </a:ext>
                  <a:ext uri="{FF2B5EF4-FFF2-40B4-BE49-F238E27FC236}">
                    <a16:creationId xmlns:a16="http://schemas.microsoft.com/office/drawing/2014/main" id="{00000000-0008-0000-0200-000067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36" name="Check Box 104" hidden="1">
                <a:extLst>
                  <a:ext uri="{63B3BB69-23CF-44E3-9099-C40C66FF867C}">
                    <a14:compatExt spid="_x0000_s18536"/>
                  </a:ext>
                  <a:ext uri="{FF2B5EF4-FFF2-40B4-BE49-F238E27FC236}">
                    <a16:creationId xmlns:a16="http://schemas.microsoft.com/office/drawing/2014/main" id="{00000000-0008-0000-0200-000068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37" name="Check Box 105" hidden="1">
                <a:extLst>
                  <a:ext uri="{63B3BB69-23CF-44E3-9099-C40C66FF867C}">
                    <a14:compatExt spid="_x0000_s18537"/>
                  </a:ext>
                  <a:ext uri="{FF2B5EF4-FFF2-40B4-BE49-F238E27FC236}">
                    <a16:creationId xmlns:a16="http://schemas.microsoft.com/office/drawing/2014/main" id="{00000000-0008-0000-0200-000069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38" name="Check Box 106" hidden="1">
                <a:extLst>
                  <a:ext uri="{63B3BB69-23CF-44E3-9099-C40C66FF867C}">
                    <a14:compatExt spid="_x0000_s18538"/>
                  </a:ext>
                  <a:ext uri="{FF2B5EF4-FFF2-40B4-BE49-F238E27FC236}">
                    <a16:creationId xmlns:a16="http://schemas.microsoft.com/office/drawing/2014/main" id="{00000000-0008-0000-0200-00006A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25</xdr:row>
          <xdr:rowOff>0</xdr:rowOff>
        </xdr:from>
        <xdr:to>
          <xdr:col>2</xdr:col>
          <xdr:colOff>95250</xdr:colOff>
          <xdr:row>26</xdr:row>
          <xdr:rowOff>353</xdr:rowOff>
        </xdr:to>
        <xdr:grpSp>
          <xdr:nvGrpSpPr>
            <xdr:cNvPr id="19074" name="Gruppieren 127">
              <a:extLst>
                <a:ext uri="{FF2B5EF4-FFF2-40B4-BE49-F238E27FC236}">
                  <a16:creationId xmlns:a16="http://schemas.microsoft.com/office/drawing/2014/main" id="{00000000-0008-0000-0200-0000824A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365750"/>
              <a:ext cx="809625" cy="222603"/>
              <a:chOff x="622787" y="2417885"/>
              <a:chExt cx="783991" cy="219807"/>
            </a:xfrm>
          </xdr:grpSpPr>
          <xdr:sp macro="" textlink="">
            <xdr:nvSpPr>
              <xdr:cNvPr id="18543" name="Check Box 111" hidden="1">
                <a:extLst>
                  <a:ext uri="{63B3BB69-23CF-44E3-9099-C40C66FF867C}">
                    <a14:compatExt spid="_x0000_s18543"/>
                  </a:ext>
                  <a:ext uri="{FF2B5EF4-FFF2-40B4-BE49-F238E27FC236}">
                    <a16:creationId xmlns:a16="http://schemas.microsoft.com/office/drawing/2014/main" id="{00000000-0008-0000-0200-00006F480000}"/>
                  </a:ext>
                </a:extLst>
              </xdr:cNvPr>
              <xdr:cNvSpPr/>
            </xdr:nvSpPr>
            <xdr:spPr bwMode="auto">
              <a:xfrm>
                <a:off x="622787" y="2417885"/>
                <a:ext cx="333378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44" name="Check Box 112" hidden="1">
                <a:extLst>
                  <a:ext uri="{63B3BB69-23CF-44E3-9099-C40C66FF867C}">
                    <a14:compatExt spid="_x0000_s18544"/>
                  </a:ext>
                  <a:ext uri="{FF2B5EF4-FFF2-40B4-BE49-F238E27FC236}">
                    <a16:creationId xmlns:a16="http://schemas.microsoft.com/office/drawing/2014/main" id="{00000000-0008-0000-0200-00007048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45" name="Check Box 113" hidden="1">
                <a:extLst>
                  <a:ext uri="{63B3BB69-23CF-44E3-9099-C40C66FF867C}">
                    <a14:compatExt spid="_x0000_s18545"/>
                  </a:ext>
                  <a:ext uri="{FF2B5EF4-FFF2-40B4-BE49-F238E27FC236}">
                    <a16:creationId xmlns:a16="http://schemas.microsoft.com/office/drawing/2014/main" id="{00000000-0008-0000-0200-00007148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546" name="Check Box 114" hidden="1">
                <a:extLst>
                  <a:ext uri="{63B3BB69-23CF-44E3-9099-C40C66FF867C}">
                    <a14:compatExt spid="_x0000_s18546"/>
                  </a:ext>
                  <a:ext uri="{FF2B5EF4-FFF2-40B4-BE49-F238E27FC236}">
                    <a16:creationId xmlns:a16="http://schemas.microsoft.com/office/drawing/2014/main" id="{00000000-0008-0000-0200-000072480000}"/>
                  </a:ext>
                </a:extLst>
              </xdr:cNvPr>
              <xdr:cNvSpPr/>
            </xdr:nvSpPr>
            <xdr:spPr bwMode="auto">
              <a:xfrm>
                <a:off x="1099046" y="2417885"/>
                <a:ext cx="307732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28</xdr:row>
          <xdr:rowOff>276225</xdr:rowOff>
        </xdr:from>
        <xdr:to>
          <xdr:col>4</xdr:col>
          <xdr:colOff>533400</xdr:colOff>
          <xdr:row>30</xdr:row>
          <xdr:rowOff>9525</xdr:rowOff>
        </xdr:to>
        <xdr:sp macro="" textlink="">
          <xdr:nvSpPr>
            <xdr:cNvPr id="19157" name="Check Box 725" descr="Sitzung&#10;" hidden="1">
              <a:extLst>
                <a:ext uri="{63B3BB69-23CF-44E3-9099-C40C66FF867C}">
                  <a14:compatExt spid="_x0000_s19157"/>
                </a:ext>
                <a:ext uri="{FF2B5EF4-FFF2-40B4-BE49-F238E27FC236}">
                  <a16:creationId xmlns:a16="http://schemas.microsoft.com/office/drawing/2014/main" id="{00000000-0008-0000-0200-0000D54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30</xdr:row>
          <xdr:rowOff>0</xdr:rowOff>
        </xdr:from>
        <xdr:to>
          <xdr:col>4</xdr:col>
          <xdr:colOff>533400</xdr:colOff>
          <xdr:row>31</xdr:row>
          <xdr:rowOff>9525</xdr:rowOff>
        </xdr:to>
        <xdr:sp macro="" textlink="">
          <xdr:nvSpPr>
            <xdr:cNvPr id="19158" name="Check Box 726" descr="Sitzung&#10;" hidden="1">
              <a:extLst>
                <a:ext uri="{63B3BB69-23CF-44E3-9099-C40C66FF867C}">
                  <a14:compatExt spid="_x0000_s19158"/>
                </a:ext>
                <a:ext uri="{FF2B5EF4-FFF2-40B4-BE49-F238E27FC236}">
                  <a16:creationId xmlns:a16="http://schemas.microsoft.com/office/drawing/2014/main" id="{00000000-0008-0000-0200-0000D64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17639</xdr:colOff>
      <xdr:row>0</xdr:row>
      <xdr:rowOff>171804</xdr:rowOff>
    </xdr:from>
    <xdr:to>
      <xdr:col>8</xdr:col>
      <xdr:colOff>1049867</xdr:colOff>
      <xdr:row>0</xdr:row>
      <xdr:rowOff>371829</xdr:rowOff>
    </xdr:to>
    <xdr:pic>
      <xdr:nvPicPr>
        <xdr:cNvPr id="103" name="Grafik 102" descr="Kanton_sw_big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0114" y="171804"/>
          <a:ext cx="2413353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141284</xdr:colOff>
      <xdr:row>5</xdr:row>
      <xdr:rowOff>82550</xdr:rowOff>
    </xdr:from>
    <xdr:to>
      <xdr:col>5</xdr:col>
      <xdr:colOff>403222</xdr:colOff>
      <xdr:row>5</xdr:row>
      <xdr:rowOff>82550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CxnSpPr/>
      </xdr:nvCxnSpPr>
      <xdr:spPr>
        <a:xfrm>
          <a:off x="3817934" y="1330325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30</xdr:row>
      <xdr:rowOff>0</xdr:rowOff>
    </xdr:from>
    <xdr:to>
      <xdr:col>7</xdr:col>
      <xdr:colOff>323850</xdr:colOff>
      <xdr:row>30</xdr:row>
      <xdr:rowOff>142875</xdr:rowOff>
    </xdr:to>
    <xdr:sp macro="" textlink="">
      <xdr:nvSpPr>
        <xdr:cNvPr id="27860" name="Line 15">
          <a:extLst>
            <a:ext uri="{FF2B5EF4-FFF2-40B4-BE49-F238E27FC236}">
              <a16:creationId xmlns:a16="http://schemas.microsoft.com/office/drawing/2014/main" id="{00000000-0008-0000-0300-0000D46C0000}"/>
            </a:ext>
          </a:extLst>
        </xdr:cNvPr>
        <xdr:cNvSpPr>
          <a:spLocks noChangeShapeType="1"/>
        </xdr:cNvSpPr>
      </xdr:nvSpPr>
      <xdr:spPr bwMode="auto">
        <a:xfrm flipH="1">
          <a:off x="5114925" y="659130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30</xdr:row>
      <xdr:rowOff>133350</xdr:rowOff>
    </xdr:from>
    <xdr:to>
      <xdr:col>7</xdr:col>
      <xdr:colOff>581025</xdr:colOff>
      <xdr:row>30</xdr:row>
      <xdr:rowOff>133350</xdr:rowOff>
    </xdr:to>
    <xdr:sp macro="" textlink="">
      <xdr:nvSpPr>
        <xdr:cNvPr id="27861" name="Line 16">
          <a:extLst>
            <a:ext uri="{FF2B5EF4-FFF2-40B4-BE49-F238E27FC236}">
              <a16:creationId xmlns:a16="http://schemas.microsoft.com/office/drawing/2014/main" id="{00000000-0008-0000-0300-0000D56C0000}"/>
            </a:ext>
          </a:extLst>
        </xdr:cNvPr>
        <xdr:cNvSpPr>
          <a:spLocks noChangeShapeType="1"/>
        </xdr:cNvSpPr>
      </xdr:nvSpPr>
      <xdr:spPr bwMode="auto">
        <a:xfrm>
          <a:off x="5114925" y="6724650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30</xdr:row>
      <xdr:rowOff>9525</xdr:rowOff>
    </xdr:from>
    <xdr:to>
      <xdr:col>6</xdr:col>
      <xdr:colOff>352425</xdr:colOff>
      <xdr:row>31</xdr:row>
      <xdr:rowOff>133350</xdr:rowOff>
    </xdr:to>
    <xdr:sp macro="" textlink="">
      <xdr:nvSpPr>
        <xdr:cNvPr id="27862" name="Line 17">
          <a:extLst>
            <a:ext uri="{FF2B5EF4-FFF2-40B4-BE49-F238E27FC236}">
              <a16:creationId xmlns:a16="http://schemas.microsoft.com/office/drawing/2014/main" id="{00000000-0008-0000-0300-0000D66C0000}"/>
            </a:ext>
          </a:extLst>
        </xdr:cNvPr>
        <xdr:cNvSpPr>
          <a:spLocks noChangeShapeType="1"/>
        </xdr:cNvSpPr>
      </xdr:nvSpPr>
      <xdr:spPr bwMode="auto">
        <a:xfrm flipH="1">
          <a:off x="4562475" y="6600825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31</xdr:row>
      <xdr:rowOff>133350</xdr:rowOff>
    </xdr:from>
    <xdr:to>
      <xdr:col>8</xdr:col>
      <xdr:colOff>0</xdr:colOff>
      <xdr:row>31</xdr:row>
      <xdr:rowOff>133350</xdr:rowOff>
    </xdr:to>
    <xdr:sp macro="" textlink="">
      <xdr:nvSpPr>
        <xdr:cNvPr id="27863" name="Line 19">
          <a:extLst>
            <a:ext uri="{FF2B5EF4-FFF2-40B4-BE49-F238E27FC236}">
              <a16:creationId xmlns:a16="http://schemas.microsoft.com/office/drawing/2014/main" id="{00000000-0008-0000-0300-0000D76C0000}"/>
            </a:ext>
          </a:extLst>
        </xdr:cNvPr>
        <xdr:cNvSpPr>
          <a:spLocks noChangeShapeType="1"/>
        </xdr:cNvSpPr>
      </xdr:nvSpPr>
      <xdr:spPr bwMode="auto">
        <a:xfrm flipV="1">
          <a:off x="4562475" y="69437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11</xdr:row>
          <xdr:rowOff>0</xdr:rowOff>
        </xdr:from>
        <xdr:to>
          <xdr:col>2</xdr:col>
          <xdr:colOff>95250</xdr:colOff>
          <xdr:row>12</xdr:row>
          <xdr:rowOff>0</xdr:rowOff>
        </xdr:to>
        <xdr:grpSp>
          <xdr:nvGrpSpPr>
            <xdr:cNvPr id="27864" name="Gruppieren 1">
              <a:extLst>
                <a:ext uri="{FF2B5EF4-FFF2-40B4-BE49-F238E27FC236}">
                  <a16:creationId xmlns:a16="http://schemas.microsoft.com/office/drawing/2014/main" id="{00000000-0008-0000-0300-0000D8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220058"/>
              <a:ext cx="787644" cy="219807"/>
              <a:chOff x="622786" y="2417885"/>
              <a:chExt cx="783986" cy="219807"/>
            </a:xfrm>
          </xdr:grpSpPr>
          <xdr:sp macro="" textlink="">
            <xdr:nvSpPr>
              <xdr:cNvPr id="5382" name="Check Box 262" hidden="1">
                <a:extLst>
                  <a:ext uri="{63B3BB69-23CF-44E3-9099-C40C66FF867C}">
                    <a14:compatExt spid="_x0000_s5382"/>
                  </a:ext>
                  <a:ext uri="{FF2B5EF4-FFF2-40B4-BE49-F238E27FC236}">
                    <a16:creationId xmlns:a16="http://schemas.microsoft.com/office/drawing/2014/main" id="{00000000-0008-0000-0300-00000615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383" name="Check Box 263" hidden="1">
                <a:extLst>
                  <a:ext uri="{63B3BB69-23CF-44E3-9099-C40C66FF867C}">
                    <a14:compatExt spid="_x0000_s5383"/>
                  </a:ext>
                  <a:ext uri="{FF2B5EF4-FFF2-40B4-BE49-F238E27FC236}">
                    <a16:creationId xmlns:a16="http://schemas.microsoft.com/office/drawing/2014/main" id="{00000000-0008-0000-0300-00000715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384" name="Check Box 264" hidden="1">
                <a:extLst>
                  <a:ext uri="{63B3BB69-23CF-44E3-9099-C40C66FF867C}">
                    <a14:compatExt spid="_x0000_s5384"/>
                  </a:ext>
                  <a:ext uri="{FF2B5EF4-FFF2-40B4-BE49-F238E27FC236}">
                    <a16:creationId xmlns:a16="http://schemas.microsoft.com/office/drawing/2014/main" id="{00000000-0008-0000-0300-00000815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389" name="Check Box 269" hidden="1">
                <a:extLst>
                  <a:ext uri="{63B3BB69-23CF-44E3-9099-C40C66FF867C}">
                    <a14:compatExt spid="_x0000_s5389"/>
                  </a:ext>
                  <a:ext uri="{FF2B5EF4-FFF2-40B4-BE49-F238E27FC236}">
                    <a16:creationId xmlns:a16="http://schemas.microsoft.com/office/drawing/2014/main" id="{00000000-0008-0000-0300-00000D15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</xdr:col>
      <xdr:colOff>285750</xdr:colOff>
      <xdr:row>30</xdr:row>
      <xdr:rowOff>19050</xdr:rowOff>
    </xdr:from>
    <xdr:to>
      <xdr:col>5</xdr:col>
      <xdr:colOff>285750</xdr:colOff>
      <xdr:row>32</xdr:row>
      <xdr:rowOff>133350</xdr:rowOff>
    </xdr:to>
    <xdr:sp macro="" textlink="">
      <xdr:nvSpPr>
        <xdr:cNvPr id="27865" name="Line 52">
          <a:extLst>
            <a:ext uri="{FF2B5EF4-FFF2-40B4-BE49-F238E27FC236}">
              <a16:creationId xmlns:a16="http://schemas.microsoft.com/office/drawing/2014/main" id="{00000000-0008-0000-0300-0000D96C0000}"/>
            </a:ext>
          </a:extLst>
        </xdr:cNvPr>
        <xdr:cNvSpPr>
          <a:spLocks noChangeShapeType="1"/>
        </xdr:cNvSpPr>
      </xdr:nvSpPr>
      <xdr:spPr bwMode="auto">
        <a:xfrm>
          <a:off x="3914775" y="6610350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32</xdr:row>
      <xdr:rowOff>142875</xdr:rowOff>
    </xdr:from>
    <xdr:to>
      <xdr:col>8</xdr:col>
      <xdr:colOff>0</xdr:colOff>
      <xdr:row>32</xdr:row>
      <xdr:rowOff>142875</xdr:rowOff>
    </xdr:to>
    <xdr:sp macro="" textlink="">
      <xdr:nvSpPr>
        <xdr:cNvPr id="27866" name="Line 53">
          <a:extLst>
            <a:ext uri="{FF2B5EF4-FFF2-40B4-BE49-F238E27FC236}">
              <a16:creationId xmlns:a16="http://schemas.microsoft.com/office/drawing/2014/main" id="{00000000-0008-0000-0300-0000DA6C0000}"/>
            </a:ext>
          </a:extLst>
        </xdr:cNvPr>
        <xdr:cNvSpPr>
          <a:spLocks noChangeShapeType="1"/>
        </xdr:cNvSpPr>
      </xdr:nvSpPr>
      <xdr:spPr bwMode="auto">
        <a:xfrm>
          <a:off x="3914775" y="7172325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12</xdr:row>
          <xdr:rowOff>0</xdr:rowOff>
        </xdr:from>
        <xdr:to>
          <xdr:col>2</xdr:col>
          <xdr:colOff>95250</xdr:colOff>
          <xdr:row>13</xdr:row>
          <xdr:rowOff>352</xdr:rowOff>
        </xdr:to>
        <xdr:grpSp>
          <xdr:nvGrpSpPr>
            <xdr:cNvPr id="27867" name="Gruppieren 266">
              <a:extLst>
                <a:ext uri="{FF2B5EF4-FFF2-40B4-BE49-F238E27FC236}">
                  <a16:creationId xmlns:a16="http://schemas.microsoft.com/office/drawing/2014/main" id="{00000000-0008-0000-0300-0000DB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439865"/>
              <a:ext cx="787644" cy="220160"/>
              <a:chOff x="622786" y="2417885"/>
              <a:chExt cx="783986" cy="219807"/>
            </a:xfrm>
          </xdr:grpSpPr>
          <xdr:sp macro="" textlink="">
            <xdr:nvSpPr>
              <xdr:cNvPr id="5731" name="Check Box 611" hidden="1">
                <a:extLst>
                  <a:ext uri="{63B3BB69-23CF-44E3-9099-C40C66FF867C}">
                    <a14:compatExt spid="_x0000_s5731"/>
                  </a:ext>
                  <a:ext uri="{FF2B5EF4-FFF2-40B4-BE49-F238E27FC236}">
                    <a16:creationId xmlns:a16="http://schemas.microsoft.com/office/drawing/2014/main" id="{00000000-0008-0000-0300-000063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32" name="Check Box 612" hidden="1">
                <a:extLst>
                  <a:ext uri="{63B3BB69-23CF-44E3-9099-C40C66FF867C}">
                    <a14:compatExt spid="_x0000_s5732"/>
                  </a:ext>
                  <a:ext uri="{FF2B5EF4-FFF2-40B4-BE49-F238E27FC236}">
                    <a16:creationId xmlns:a16="http://schemas.microsoft.com/office/drawing/2014/main" id="{00000000-0008-0000-0300-000064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33" name="Check Box 613" hidden="1">
                <a:extLst>
                  <a:ext uri="{63B3BB69-23CF-44E3-9099-C40C66FF867C}">
                    <a14:compatExt spid="_x0000_s5733"/>
                  </a:ext>
                  <a:ext uri="{FF2B5EF4-FFF2-40B4-BE49-F238E27FC236}">
                    <a16:creationId xmlns:a16="http://schemas.microsoft.com/office/drawing/2014/main" id="{00000000-0008-0000-0300-000065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34" name="Check Box 614" hidden="1">
                <a:extLst>
                  <a:ext uri="{63B3BB69-23CF-44E3-9099-C40C66FF867C}">
                    <a14:compatExt spid="_x0000_s5734"/>
                  </a:ext>
                  <a:ext uri="{FF2B5EF4-FFF2-40B4-BE49-F238E27FC236}">
                    <a16:creationId xmlns:a16="http://schemas.microsoft.com/office/drawing/2014/main" id="{00000000-0008-0000-0300-000066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13</xdr:row>
          <xdr:rowOff>0</xdr:rowOff>
        </xdr:from>
        <xdr:to>
          <xdr:col>2</xdr:col>
          <xdr:colOff>95250</xdr:colOff>
          <xdr:row>14</xdr:row>
          <xdr:rowOff>353</xdr:rowOff>
        </xdr:to>
        <xdr:grpSp>
          <xdr:nvGrpSpPr>
            <xdr:cNvPr id="27868" name="Gruppieren 276">
              <a:extLst>
                <a:ext uri="{FF2B5EF4-FFF2-40B4-BE49-F238E27FC236}">
                  <a16:creationId xmlns:a16="http://schemas.microsoft.com/office/drawing/2014/main" id="{00000000-0008-0000-0300-0000DC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659673"/>
              <a:ext cx="787644" cy="220161"/>
              <a:chOff x="622786" y="2417885"/>
              <a:chExt cx="783986" cy="219807"/>
            </a:xfrm>
          </xdr:grpSpPr>
          <xdr:sp macro="" textlink="">
            <xdr:nvSpPr>
              <xdr:cNvPr id="5739" name="Check Box 619" hidden="1">
                <a:extLst>
                  <a:ext uri="{63B3BB69-23CF-44E3-9099-C40C66FF867C}">
                    <a14:compatExt spid="_x0000_s5739"/>
                  </a:ext>
                  <a:ext uri="{FF2B5EF4-FFF2-40B4-BE49-F238E27FC236}">
                    <a16:creationId xmlns:a16="http://schemas.microsoft.com/office/drawing/2014/main" id="{00000000-0008-0000-0300-00006B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40" name="Check Box 620" hidden="1">
                <a:extLst>
                  <a:ext uri="{63B3BB69-23CF-44E3-9099-C40C66FF867C}">
                    <a14:compatExt spid="_x0000_s5740"/>
                  </a:ext>
                  <a:ext uri="{FF2B5EF4-FFF2-40B4-BE49-F238E27FC236}">
                    <a16:creationId xmlns:a16="http://schemas.microsoft.com/office/drawing/2014/main" id="{00000000-0008-0000-0300-00006C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41" name="Check Box 621" hidden="1">
                <a:extLst>
                  <a:ext uri="{63B3BB69-23CF-44E3-9099-C40C66FF867C}">
                    <a14:compatExt spid="_x0000_s5741"/>
                  </a:ext>
                  <a:ext uri="{FF2B5EF4-FFF2-40B4-BE49-F238E27FC236}">
                    <a16:creationId xmlns:a16="http://schemas.microsoft.com/office/drawing/2014/main" id="{00000000-0008-0000-0300-00006D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42" name="Check Box 622" hidden="1">
                <a:extLst>
                  <a:ext uri="{63B3BB69-23CF-44E3-9099-C40C66FF867C}">
                    <a14:compatExt spid="_x0000_s5742"/>
                  </a:ext>
                  <a:ext uri="{FF2B5EF4-FFF2-40B4-BE49-F238E27FC236}">
                    <a16:creationId xmlns:a16="http://schemas.microsoft.com/office/drawing/2014/main" id="{00000000-0008-0000-0300-00006E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14</xdr:row>
          <xdr:rowOff>0</xdr:rowOff>
        </xdr:from>
        <xdr:to>
          <xdr:col>2</xdr:col>
          <xdr:colOff>95250</xdr:colOff>
          <xdr:row>15</xdr:row>
          <xdr:rowOff>0</xdr:rowOff>
        </xdr:to>
        <xdr:grpSp>
          <xdr:nvGrpSpPr>
            <xdr:cNvPr id="27869" name="Gruppieren 281">
              <a:extLst>
                <a:ext uri="{FF2B5EF4-FFF2-40B4-BE49-F238E27FC236}">
                  <a16:creationId xmlns:a16="http://schemas.microsoft.com/office/drawing/2014/main" id="{00000000-0008-0000-0300-0000DD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2879481"/>
              <a:ext cx="787644" cy="219807"/>
              <a:chOff x="622786" y="2417885"/>
              <a:chExt cx="783986" cy="219807"/>
            </a:xfrm>
          </xdr:grpSpPr>
          <xdr:sp macro="" textlink="">
            <xdr:nvSpPr>
              <xdr:cNvPr id="5743" name="Check Box 623" hidden="1">
                <a:extLst>
                  <a:ext uri="{63B3BB69-23CF-44E3-9099-C40C66FF867C}">
                    <a14:compatExt spid="_x0000_s5743"/>
                  </a:ext>
                  <a:ext uri="{FF2B5EF4-FFF2-40B4-BE49-F238E27FC236}">
                    <a16:creationId xmlns:a16="http://schemas.microsoft.com/office/drawing/2014/main" id="{00000000-0008-0000-0300-00006F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44" name="Check Box 624" hidden="1">
                <a:extLst>
                  <a:ext uri="{63B3BB69-23CF-44E3-9099-C40C66FF867C}">
                    <a14:compatExt spid="_x0000_s5744"/>
                  </a:ext>
                  <a:ext uri="{FF2B5EF4-FFF2-40B4-BE49-F238E27FC236}">
                    <a16:creationId xmlns:a16="http://schemas.microsoft.com/office/drawing/2014/main" id="{00000000-0008-0000-0300-000070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45" name="Check Box 625" hidden="1">
                <a:extLst>
                  <a:ext uri="{63B3BB69-23CF-44E3-9099-C40C66FF867C}">
                    <a14:compatExt spid="_x0000_s5745"/>
                  </a:ext>
                  <a:ext uri="{FF2B5EF4-FFF2-40B4-BE49-F238E27FC236}">
                    <a16:creationId xmlns:a16="http://schemas.microsoft.com/office/drawing/2014/main" id="{00000000-0008-0000-0300-000071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46" name="Check Box 626" hidden="1">
                <a:extLst>
                  <a:ext uri="{63B3BB69-23CF-44E3-9099-C40C66FF867C}">
                    <a14:compatExt spid="_x0000_s5746"/>
                  </a:ext>
                  <a:ext uri="{FF2B5EF4-FFF2-40B4-BE49-F238E27FC236}">
                    <a16:creationId xmlns:a16="http://schemas.microsoft.com/office/drawing/2014/main" id="{00000000-0008-0000-0300-000072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15</xdr:row>
          <xdr:rowOff>0</xdr:rowOff>
        </xdr:from>
        <xdr:to>
          <xdr:col>2</xdr:col>
          <xdr:colOff>95250</xdr:colOff>
          <xdr:row>16</xdr:row>
          <xdr:rowOff>353</xdr:rowOff>
        </xdr:to>
        <xdr:grpSp>
          <xdr:nvGrpSpPr>
            <xdr:cNvPr id="27870" name="Gruppieren 286">
              <a:extLst>
                <a:ext uri="{FF2B5EF4-FFF2-40B4-BE49-F238E27FC236}">
                  <a16:creationId xmlns:a16="http://schemas.microsoft.com/office/drawing/2014/main" id="{00000000-0008-0000-0300-0000DE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099288"/>
              <a:ext cx="787644" cy="220161"/>
              <a:chOff x="622786" y="2417885"/>
              <a:chExt cx="783986" cy="219807"/>
            </a:xfrm>
          </xdr:grpSpPr>
          <xdr:sp macro="" textlink="">
            <xdr:nvSpPr>
              <xdr:cNvPr id="5747" name="Check Box 627" hidden="1">
                <a:extLst>
                  <a:ext uri="{63B3BB69-23CF-44E3-9099-C40C66FF867C}">
                    <a14:compatExt spid="_x0000_s5747"/>
                  </a:ext>
                  <a:ext uri="{FF2B5EF4-FFF2-40B4-BE49-F238E27FC236}">
                    <a16:creationId xmlns:a16="http://schemas.microsoft.com/office/drawing/2014/main" id="{00000000-0008-0000-0300-000073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48" name="Check Box 628" hidden="1">
                <a:extLst>
                  <a:ext uri="{63B3BB69-23CF-44E3-9099-C40C66FF867C}">
                    <a14:compatExt spid="_x0000_s5748"/>
                  </a:ext>
                  <a:ext uri="{FF2B5EF4-FFF2-40B4-BE49-F238E27FC236}">
                    <a16:creationId xmlns:a16="http://schemas.microsoft.com/office/drawing/2014/main" id="{00000000-0008-0000-0300-000074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49" name="Check Box 629" hidden="1">
                <a:extLst>
                  <a:ext uri="{63B3BB69-23CF-44E3-9099-C40C66FF867C}">
                    <a14:compatExt spid="_x0000_s5749"/>
                  </a:ext>
                  <a:ext uri="{FF2B5EF4-FFF2-40B4-BE49-F238E27FC236}">
                    <a16:creationId xmlns:a16="http://schemas.microsoft.com/office/drawing/2014/main" id="{00000000-0008-0000-0300-000075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50" name="Check Box 630" hidden="1">
                <a:extLst>
                  <a:ext uri="{63B3BB69-23CF-44E3-9099-C40C66FF867C}">
                    <a14:compatExt spid="_x0000_s5750"/>
                  </a:ext>
                  <a:ext uri="{FF2B5EF4-FFF2-40B4-BE49-F238E27FC236}">
                    <a16:creationId xmlns:a16="http://schemas.microsoft.com/office/drawing/2014/main" id="{00000000-0008-0000-0300-000076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16</xdr:row>
          <xdr:rowOff>0</xdr:rowOff>
        </xdr:from>
        <xdr:to>
          <xdr:col>2</xdr:col>
          <xdr:colOff>95250</xdr:colOff>
          <xdr:row>17</xdr:row>
          <xdr:rowOff>353</xdr:rowOff>
        </xdr:to>
        <xdr:grpSp>
          <xdr:nvGrpSpPr>
            <xdr:cNvPr id="27871" name="Gruppieren 296">
              <a:extLst>
                <a:ext uri="{FF2B5EF4-FFF2-40B4-BE49-F238E27FC236}">
                  <a16:creationId xmlns:a16="http://schemas.microsoft.com/office/drawing/2014/main" id="{00000000-0008-0000-0300-0000DF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319096"/>
              <a:ext cx="787644" cy="220161"/>
              <a:chOff x="622786" y="2417885"/>
              <a:chExt cx="783986" cy="219807"/>
            </a:xfrm>
          </xdr:grpSpPr>
          <xdr:sp macro="" textlink="">
            <xdr:nvSpPr>
              <xdr:cNvPr id="5755" name="Check Box 635" hidden="1">
                <a:extLst>
                  <a:ext uri="{63B3BB69-23CF-44E3-9099-C40C66FF867C}">
                    <a14:compatExt spid="_x0000_s5755"/>
                  </a:ext>
                  <a:ext uri="{FF2B5EF4-FFF2-40B4-BE49-F238E27FC236}">
                    <a16:creationId xmlns:a16="http://schemas.microsoft.com/office/drawing/2014/main" id="{00000000-0008-0000-0300-00007B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56" name="Check Box 636" hidden="1">
                <a:extLst>
                  <a:ext uri="{63B3BB69-23CF-44E3-9099-C40C66FF867C}">
                    <a14:compatExt spid="_x0000_s5756"/>
                  </a:ext>
                  <a:ext uri="{FF2B5EF4-FFF2-40B4-BE49-F238E27FC236}">
                    <a16:creationId xmlns:a16="http://schemas.microsoft.com/office/drawing/2014/main" id="{00000000-0008-0000-0300-00007C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57" name="Check Box 637" hidden="1">
                <a:extLst>
                  <a:ext uri="{63B3BB69-23CF-44E3-9099-C40C66FF867C}">
                    <a14:compatExt spid="_x0000_s5757"/>
                  </a:ext>
                  <a:ext uri="{FF2B5EF4-FFF2-40B4-BE49-F238E27FC236}">
                    <a16:creationId xmlns:a16="http://schemas.microsoft.com/office/drawing/2014/main" id="{00000000-0008-0000-0300-00007D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58" name="Check Box 638" hidden="1">
                <a:extLst>
                  <a:ext uri="{63B3BB69-23CF-44E3-9099-C40C66FF867C}">
                    <a14:compatExt spid="_x0000_s5758"/>
                  </a:ext>
                  <a:ext uri="{FF2B5EF4-FFF2-40B4-BE49-F238E27FC236}">
                    <a16:creationId xmlns:a16="http://schemas.microsoft.com/office/drawing/2014/main" id="{00000000-0008-0000-0300-00007E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16</xdr:row>
          <xdr:rowOff>218722</xdr:rowOff>
        </xdr:from>
        <xdr:to>
          <xdr:col>2</xdr:col>
          <xdr:colOff>95250</xdr:colOff>
          <xdr:row>18</xdr:row>
          <xdr:rowOff>352</xdr:rowOff>
        </xdr:to>
        <xdr:grpSp>
          <xdr:nvGrpSpPr>
            <xdr:cNvPr id="27872" name="Gruppieren 301">
              <a:extLst>
                <a:ext uri="{FF2B5EF4-FFF2-40B4-BE49-F238E27FC236}">
                  <a16:creationId xmlns:a16="http://schemas.microsoft.com/office/drawing/2014/main" id="{00000000-0008-0000-0300-0000E0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537818"/>
              <a:ext cx="787644" cy="221246"/>
              <a:chOff x="622786" y="2417885"/>
              <a:chExt cx="783986" cy="219807"/>
            </a:xfrm>
          </xdr:grpSpPr>
          <xdr:sp macro="" textlink="">
            <xdr:nvSpPr>
              <xdr:cNvPr id="5759" name="Check Box 639" hidden="1">
                <a:extLst>
                  <a:ext uri="{63B3BB69-23CF-44E3-9099-C40C66FF867C}">
                    <a14:compatExt spid="_x0000_s5759"/>
                  </a:ext>
                  <a:ext uri="{FF2B5EF4-FFF2-40B4-BE49-F238E27FC236}">
                    <a16:creationId xmlns:a16="http://schemas.microsoft.com/office/drawing/2014/main" id="{00000000-0008-0000-0300-00007F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60" name="Check Box 640" hidden="1">
                <a:extLst>
                  <a:ext uri="{63B3BB69-23CF-44E3-9099-C40C66FF867C}">
                    <a14:compatExt spid="_x0000_s5760"/>
                  </a:ext>
                  <a:ext uri="{FF2B5EF4-FFF2-40B4-BE49-F238E27FC236}">
                    <a16:creationId xmlns:a16="http://schemas.microsoft.com/office/drawing/2014/main" id="{00000000-0008-0000-0300-000080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61" name="Check Box 641" hidden="1">
                <a:extLst>
                  <a:ext uri="{63B3BB69-23CF-44E3-9099-C40C66FF867C}">
                    <a14:compatExt spid="_x0000_s5761"/>
                  </a:ext>
                  <a:ext uri="{FF2B5EF4-FFF2-40B4-BE49-F238E27FC236}">
                    <a16:creationId xmlns:a16="http://schemas.microsoft.com/office/drawing/2014/main" id="{00000000-0008-0000-0300-000081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62" name="Check Box 642" hidden="1">
                <a:extLst>
                  <a:ext uri="{63B3BB69-23CF-44E3-9099-C40C66FF867C}">
                    <a14:compatExt spid="_x0000_s5762"/>
                  </a:ext>
                  <a:ext uri="{FF2B5EF4-FFF2-40B4-BE49-F238E27FC236}">
                    <a16:creationId xmlns:a16="http://schemas.microsoft.com/office/drawing/2014/main" id="{00000000-0008-0000-0300-000082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17</xdr:row>
          <xdr:rowOff>219075</xdr:rowOff>
        </xdr:from>
        <xdr:to>
          <xdr:col>2</xdr:col>
          <xdr:colOff>95250</xdr:colOff>
          <xdr:row>18</xdr:row>
          <xdr:rowOff>219075</xdr:rowOff>
        </xdr:to>
        <xdr:grpSp>
          <xdr:nvGrpSpPr>
            <xdr:cNvPr id="27873" name="Gruppieren 306">
              <a:extLst>
                <a:ext uri="{FF2B5EF4-FFF2-40B4-BE49-F238E27FC236}">
                  <a16:creationId xmlns:a16="http://schemas.microsoft.com/office/drawing/2014/main" id="{00000000-0008-0000-0300-0000E1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757979"/>
              <a:ext cx="787644" cy="219808"/>
              <a:chOff x="622786" y="2417885"/>
              <a:chExt cx="783986" cy="219807"/>
            </a:xfrm>
          </xdr:grpSpPr>
          <xdr:sp macro="" textlink="">
            <xdr:nvSpPr>
              <xdr:cNvPr id="5763" name="Check Box 643" hidden="1">
                <a:extLst>
                  <a:ext uri="{63B3BB69-23CF-44E3-9099-C40C66FF867C}">
                    <a14:compatExt spid="_x0000_s5763"/>
                  </a:ext>
                  <a:ext uri="{FF2B5EF4-FFF2-40B4-BE49-F238E27FC236}">
                    <a16:creationId xmlns:a16="http://schemas.microsoft.com/office/drawing/2014/main" id="{00000000-0008-0000-0300-000083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64" name="Check Box 644" hidden="1">
                <a:extLst>
                  <a:ext uri="{63B3BB69-23CF-44E3-9099-C40C66FF867C}">
                    <a14:compatExt spid="_x0000_s5764"/>
                  </a:ext>
                  <a:ext uri="{FF2B5EF4-FFF2-40B4-BE49-F238E27FC236}">
                    <a16:creationId xmlns:a16="http://schemas.microsoft.com/office/drawing/2014/main" id="{00000000-0008-0000-0300-000084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65" name="Check Box 645" hidden="1">
                <a:extLst>
                  <a:ext uri="{63B3BB69-23CF-44E3-9099-C40C66FF867C}">
                    <a14:compatExt spid="_x0000_s5765"/>
                  </a:ext>
                  <a:ext uri="{FF2B5EF4-FFF2-40B4-BE49-F238E27FC236}">
                    <a16:creationId xmlns:a16="http://schemas.microsoft.com/office/drawing/2014/main" id="{00000000-0008-0000-0300-000085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66" name="Check Box 646" hidden="1">
                <a:extLst>
                  <a:ext uri="{63B3BB69-23CF-44E3-9099-C40C66FF867C}">
                    <a14:compatExt spid="_x0000_s5766"/>
                  </a:ext>
                  <a:ext uri="{FF2B5EF4-FFF2-40B4-BE49-F238E27FC236}">
                    <a16:creationId xmlns:a16="http://schemas.microsoft.com/office/drawing/2014/main" id="{00000000-0008-0000-0300-000086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19</xdr:row>
          <xdr:rowOff>0</xdr:rowOff>
        </xdr:from>
        <xdr:to>
          <xdr:col>2</xdr:col>
          <xdr:colOff>95250</xdr:colOff>
          <xdr:row>19</xdr:row>
          <xdr:rowOff>219075</xdr:rowOff>
        </xdr:to>
        <xdr:grpSp>
          <xdr:nvGrpSpPr>
            <xdr:cNvPr id="27874" name="Gruppieren 311">
              <a:extLst>
                <a:ext uri="{FF2B5EF4-FFF2-40B4-BE49-F238E27FC236}">
                  <a16:creationId xmlns:a16="http://schemas.microsoft.com/office/drawing/2014/main" id="{00000000-0008-0000-0300-0000E2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3978519"/>
              <a:ext cx="787644" cy="219075"/>
              <a:chOff x="622786" y="2417885"/>
              <a:chExt cx="783986" cy="219807"/>
            </a:xfrm>
          </xdr:grpSpPr>
          <xdr:sp macro="" textlink="">
            <xdr:nvSpPr>
              <xdr:cNvPr id="5767" name="Check Box 647" hidden="1">
                <a:extLst>
                  <a:ext uri="{63B3BB69-23CF-44E3-9099-C40C66FF867C}">
                    <a14:compatExt spid="_x0000_s5767"/>
                  </a:ext>
                  <a:ext uri="{FF2B5EF4-FFF2-40B4-BE49-F238E27FC236}">
                    <a16:creationId xmlns:a16="http://schemas.microsoft.com/office/drawing/2014/main" id="{00000000-0008-0000-0300-000087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68" name="Check Box 648" hidden="1">
                <a:extLst>
                  <a:ext uri="{63B3BB69-23CF-44E3-9099-C40C66FF867C}">
                    <a14:compatExt spid="_x0000_s5768"/>
                  </a:ext>
                  <a:ext uri="{FF2B5EF4-FFF2-40B4-BE49-F238E27FC236}">
                    <a16:creationId xmlns:a16="http://schemas.microsoft.com/office/drawing/2014/main" id="{00000000-0008-0000-0300-000088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69" name="Check Box 649" hidden="1">
                <a:extLst>
                  <a:ext uri="{63B3BB69-23CF-44E3-9099-C40C66FF867C}">
                    <a14:compatExt spid="_x0000_s5769"/>
                  </a:ext>
                  <a:ext uri="{FF2B5EF4-FFF2-40B4-BE49-F238E27FC236}">
                    <a16:creationId xmlns:a16="http://schemas.microsoft.com/office/drawing/2014/main" id="{00000000-0008-0000-0300-000089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70" name="Check Box 650" hidden="1">
                <a:extLst>
                  <a:ext uri="{63B3BB69-23CF-44E3-9099-C40C66FF867C}">
                    <a14:compatExt spid="_x0000_s5770"/>
                  </a:ext>
                  <a:ext uri="{FF2B5EF4-FFF2-40B4-BE49-F238E27FC236}">
                    <a16:creationId xmlns:a16="http://schemas.microsoft.com/office/drawing/2014/main" id="{00000000-0008-0000-0300-00008A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20</xdr:row>
          <xdr:rowOff>0</xdr:rowOff>
        </xdr:from>
        <xdr:to>
          <xdr:col>2</xdr:col>
          <xdr:colOff>95250</xdr:colOff>
          <xdr:row>21</xdr:row>
          <xdr:rowOff>353</xdr:rowOff>
        </xdr:to>
        <xdr:grpSp>
          <xdr:nvGrpSpPr>
            <xdr:cNvPr id="27875" name="Gruppieren 316">
              <a:extLst>
                <a:ext uri="{FF2B5EF4-FFF2-40B4-BE49-F238E27FC236}">
                  <a16:creationId xmlns:a16="http://schemas.microsoft.com/office/drawing/2014/main" id="{00000000-0008-0000-0300-0000E3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198327"/>
              <a:ext cx="787644" cy="220161"/>
              <a:chOff x="622786" y="2417885"/>
              <a:chExt cx="783986" cy="219807"/>
            </a:xfrm>
          </xdr:grpSpPr>
          <xdr:sp macro="" textlink="">
            <xdr:nvSpPr>
              <xdr:cNvPr id="5771" name="Check Box 651" hidden="1">
                <a:extLst>
                  <a:ext uri="{63B3BB69-23CF-44E3-9099-C40C66FF867C}">
                    <a14:compatExt spid="_x0000_s5771"/>
                  </a:ext>
                  <a:ext uri="{FF2B5EF4-FFF2-40B4-BE49-F238E27FC236}">
                    <a16:creationId xmlns:a16="http://schemas.microsoft.com/office/drawing/2014/main" id="{00000000-0008-0000-0300-00008B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72" name="Check Box 652" hidden="1">
                <a:extLst>
                  <a:ext uri="{63B3BB69-23CF-44E3-9099-C40C66FF867C}">
                    <a14:compatExt spid="_x0000_s5772"/>
                  </a:ext>
                  <a:ext uri="{FF2B5EF4-FFF2-40B4-BE49-F238E27FC236}">
                    <a16:creationId xmlns:a16="http://schemas.microsoft.com/office/drawing/2014/main" id="{00000000-0008-0000-0300-00008C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73" name="Check Box 653" hidden="1">
                <a:extLst>
                  <a:ext uri="{63B3BB69-23CF-44E3-9099-C40C66FF867C}">
                    <a14:compatExt spid="_x0000_s5773"/>
                  </a:ext>
                  <a:ext uri="{FF2B5EF4-FFF2-40B4-BE49-F238E27FC236}">
                    <a16:creationId xmlns:a16="http://schemas.microsoft.com/office/drawing/2014/main" id="{00000000-0008-0000-0300-00008D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74" name="Check Box 654" hidden="1">
                <a:extLst>
                  <a:ext uri="{63B3BB69-23CF-44E3-9099-C40C66FF867C}">
                    <a14:compatExt spid="_x0000_s5774"/>
                  </a:ext>
                  <a:ext uri="{FF2B5EF4-FFF2-40B4-BE49-F238E27FC236}">
                    <a16:creationId xmlns:a16="http://schemas.microsoft.com/office/drawing/2014/main" id="{00000000-0008-0000-0300-00008E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21</xdr:row>
          <xdr:rowOff>0</xdr:rowOff>
        </xdr:from>
        <xdr:to>
          <xdr:col>2</xdr:col>
          <xdr:colOff>95250</xdr:colOff>
          <xdr:row>22</xdr:row>
          <xdr:rowOff>0</xdr:rowOff>
        </xdr:to>
        <xdr:grpSp>
          <xdr:nvGrpSpPr>
            <xdr:cNvPr id="27876" name="Gruppieren 326">
              <a:extLst>
                <a:ext uri="{FF2B5EF4-FFF2-40B4-BE49-F238E27FC236}">
                  <a16:creationId xmlns:a16="http://schemas.microsoft.com/office/drawing/2014/main" id="{00000000-0008-0000-0300-0000E4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418135"/>
              <a:ext cx="787644" cy="219807"/>
              <a:chOff x="622786" y="2417885"/>
              <a:chExt cx="783986" cy="219807"/>
            </a:xfrm>
          </xdr:grpSpPr>
          <xdr:sp macro="" textlink="">
            <xdr:nvSpPr>
              <xdr:cNvPr id="5779" name="Check Box 659" hidden="1">
                <a:extLst>
                  <a:ext uri="{63B3BB69-23CF-44E3-9099-C40C66FF867C}">
                    <a14:compatExt spid="_x0000_s5779"/>
                  </a:ext>
                  <a:ext uri="{FF2B5EF4-FFF2-40B4-BE49-F238E27FC236}">
                    <a16:creationId xmlns:a16="http://schemas.microsoft.com/office/drawing/2014/main" id="{00000000-0008-0000-0300-000093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80" name="Check Box 660" hidden="1">
                <a:extLst>
                  <a:ext uri="{63B3BB69-23CF-44E3-9099-C40C66FF867C}">
                    <a14:compatExt spid="_x0000_s5780"/>
                  </a:ext>
                  <a:ext uri="{FF2B5EF4-FFF2-40B4-BE49-F238E27FC236}">
                    <a16:creationId xmlns:a16="http://schemas.microsoft.com/office/drawing/2014/main" id="{00000000-0008-0000-0300-000094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81" name="Check Box 661" hidden="1">
                <a:extLst>
                  <a:ext uri="{63B3BB69-23CF-44E3-9099-C40C66FF867C}">
                    <a14:compatExt spid="_x0000_s5781"/>
                  </a:ext>
                  <a:ext uri="{FF2B5EF4-FFF2-40B4-BE49-F238E27FC236}">
                    <a16:creationId xmlns:a16="http://schemas.microsoft.com/office/drawing/2014/main" id="{00000000-0008-0000-0300-000095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82" name="Check Box 662" hidden="1">
                <a:extLst>
                  <a:ext uri="{63B3BB69-23CF-44E3-9099-C40C66FF867C}">
                    <a14:compatExt spid="_x0000_s5782"/>
                  </a:ext>
                  <a:ext uri="{FF2B5EF4-FFF2-40B4-BE49-F238E27FC236}">
                    <a16:creationId xmlns:a16="http://schemas.microsoft.com/office/drawing/2014/main" id="{00000000-0008-0000-0300-000096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22</xdr:row>
          <xdr:rowOff>0</xdr:rowOff>
        </xdr:from>
        <xdr:to>
          <xdr:col>2</xdr:col>
          <xdr:colOff>95250</xdr:colOff>
          <xdr:row>23</xdr:row>
          <xdr:rowOff>353</xdr:rowOff>
        </xdr:to>
        <xdr:grpSp>
          <xdr:nvGrpSpPr>
            <xdr:cNvPr id="27877" name="Gruppieren 331">
              <a:extLst>
                <a:ext uri="{FF2B5EF4-FFF2-40B4-BE49-F238E27FC236}">
                  <a16:creationId xmlns:a16="http://schemas.microsoft.com/office/drawing/2014/main" id="{00000000-0008-0000-0300-0000E5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637942"/>
              <a:ext cx="787644" cy="220161"/>
              <a:chOff x="622786" y="2417885"/>
              <a:chExt cx="783986" cy="219807"/>
            </a:xfrm>
          </xdr:grpSpPr>
          <xdr:sp macro="" textlink="">
            <xdr:nvSpPr>
              <xdr:cNvPr id="5783" name="Check Box 663" hidden="1">
                <a:extLst>
                  <a:ext uri="{63B3BB69-23CF-44E3-9099-C40C66FF867C}">
                    <a14:compatExt spid="_x0000_s5783"/>
                  </a:ext>
                  <a:ext uri="{FF2B5EF4-FFF2-40B4-BE49-F238E27FC236}">
                    <a16:creationId xmlns:a16="http://schemas.microsoft.com/office/drawing/2014/main" id="{00000000-0008-0000-0300-000097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84" name="Check Box 664" hidden="1">
                <a:extLst>
                  <a:ext uri="{63B3BB69-23CF-44E3-9099-C40C66FF867C}">
                    <a14:compatExt spid="_x0000_s5784"/>
                  </a:ext>
                  <a:ext uri="{FF2B5EF4-FFF2-40B4-BE49-F238E27FC236}">
                    <a16:creationId xmlns:a16="http://schemas.microsoft.com/office/drawing/2014/main" id="{00000000-0008-0000-0300-000098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85" name="Check Box 665" hidden="1">
                <a:extLst>
                  <a:ext uri="{63B3BB69-23CF-44E3-9099-C40C66FF867C}">
                    <a14:compatExt spid="_x0000_s5785"/>
                  </a:ext>
                  <a:ext uri="{FF2B5EF4-FFF2-40B4-BE49-F238E27FC236}">
                    <a16:creationId xmlns:a16="http://schemas.microsoft.com/office/drawing/2014/main" id="{00000000-0008-0000-0300-000099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86" name="Check Box 666" hidden="1">
                <a:extLst>
                  <a:ext uri="{63B3BB69-23CF-44E3-9099-C40C66FF867C}">
                    <a14:compatExt spid="_x0000_s5786"/>
                  </a:ext>
                  <a:ext uri="{FF2B5EF4-FFF2-40B4-BE49-F238E27FC236}">
                    <a16:creationId xmlns:a16="http://schemas.microsoft.com/office/drawing/2014/main" id="{00000000-0008-0000-0300-00009A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23</xdr:row>
          <xdr:rowOff>0</xdr:rowOff>
        </xdr:from>
        <xdr:to>
          <xdr:col>2</xdr:col>
          <xdr:colOff>95250</xdr:colOff>
          <xdr:row>24</xdr:row>
          <xdr:rowOff>353</xdr:rowOff>
        </xdr:to>
        <xdr:grpSp>
          <xdr:nvGrpSpPr>
            <xdr:cNvPr id="27878" name="Gruppieren 336">
              <a:extLst>
                <a:ext uri="{FF2B5EF4-FFF2-40B4-BE49-F238E27FC236}">
                  <a16:creationId xmlns:a16="http://schemas.microsoft.com/office/drawing/2014/main" id="{00000000-0008-0000-0300-0000E6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4857750"/>
              <a:ext cx="787644" cy="220161"/>
              <a:chOff x="622786" y="2417885"/>
              <a:chExt cx="783986" cy="219807"/>
            </a:xfrm>
          </xdr:grpSpPr>
          <xdr:sp macro="" textlink="">
            <xdr:nvSpPr>
              <xdr:cNvPr id="5787" name="Check Box 667" hidden="1">
                <a:extLst>
                  <a:ext uri="{63B3BB69-23CF-44E3-9099-C40C66FF867C}">
                    <a14:compatExt spid="_x0000_s5787"/>
                  </a:ext>
                  <a:ext uri="{FF2B5EF4-FFF2-40B4-BE49-F238E27FC236}">
                    <a16:creationId xmlns:a16="http://schemas.microsoft.com/office/drawing/2014/main" id="{00000000-0008-0000-0300-00009B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88" name="Check Box 668" hidden="1">
                <a:extLst>
                  <a:ext uri="{63B3BB69-23CF-44E3-9099-C40C66FF867C}">
                    <a14:compatExt spid="_x0000_s5788"/>
                  </a:ext>
                  <a:ext uri="{FF2B5EF4-FFF2-40B4-BE49-F238E27FC236}">
                    <a16:creationId xmlns:a16="http://schemas.microsoft.com/office/drawing/2014/main" id="{00000000-0008-0000-0300-00009C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89" name="Check Box 669" hidden="1">
                <a:extLst>
                  <a:ext uri="{63B3BB69-23CF-44E3-9099-C40C66FF867C}">
                    <a14:compatExt spid="_x0000_s5789"/>
                  </a:ext>
                  <a:ext uri="{FF2B5EF4-FFF2-40B4-BE49-F238E27FC236}">
                    <a16:creationId xmlns:a16="http://schemas.microsoft.com/office/drawing/2014/main" id="{00000000-0008-0000-0300-00009D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90" name="Check Box 670" hidden="1">
                <a:extLst>
                  <a:ext uri="{63B3BB69-23CF-44E3-9099-C40C66FF867C}">
                    <a14:compatExt spid="_x0000_s5790"/>
                  </a:ext>
                  <a:ext uri="{FF2B5EF4-FFF2-40B4-BE49-F238E27FC236}">
                    <a16:creationId xmlns:a16="http://schemas.microsoft.com/office/drawing/2014/main" id="{00000000-0008-0000-0300-00009E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24</xdr:row>
          <xdr:rowOff>0</xdr:rowOff>
        </xdr:from>
        <xdr:to>
          <xdr:col>2</xdr:col>
          <xdr:colOff>95250</xdr:colOff>
          <xdr:row>25</xdr:row>
          <xdr:rowOff>0</xdr:rowOff>
        </xdr:to>
        <xdr:grpSp>
          <xdr:nvGrpSpPr>
            <xdr:cNvPr id="27879" name="Gruppieren 341">
              <a:extLst>
                <a:ext uri="{FF2B5EF4-FFF2-40B4-BE49-F238E27FC236}">
                  <a16:creationId xmlns:a16="http://schemas.microsoft.com/office/drawing/2014/main" id="{00000000-0008-0000-0300-0000E7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077558"/>
              <a:ext cx="787644" cy="219807"/>
              <a:chOff x="622786" y="2417885"/>
              <a:chExt cx="783986" cy="219807"/>
            </a:xfrm>
          </xdr:grpSpPr>
          <xdr:sp macro="" textlink="">
            <xdr:nvSpPr>
              <xdr:cNvPr id="5791" name="Check Box 671" hidden="1">
                <a:extLst>
                  <a:ext uri="{63B3BB69-23CF-44E3-9099-C40C66FF867C}">
                    <a14:compatExt spid="_x0000_s5791"/>
                  </a:ext>
                  <a:ext uri="{FF2B5EF4-FFF2-40B4-BE49-F238E27FC236}">
                    <a16:creationId xmlns:a16="http://schemas.microsoft.com/office/drawing/2014/main" id="{00000000-0008-0000-0300-00009F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92" name="Check Box 672" hidden="1">
                <a:extLst>
                  <a:ext uri="{63B3BB69-23CF-44E3-9099-C40C66FF867C}">
                    <a14:compatExt spid="_x0000_s5792"/>
                  </a:ext>
                  <a:ext uri="{FF2B5EF4-FFF2-40B4-BE49-F238E27FC236}">
                    <a16:creationId xmlns:a16="http://schemas.microsoft.com/office/drawing/2014/main" id="{00000000-0008-0000-0300-0000A0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93" name="Check Box 673" hidden="1">
                <a:extLst>
                  <a:ext uri="{63B3BB69-23CF-44E3-9099-C40C66FF867C}">
                    <a14:compatExt spid="_x0000_s5793"/>
                  </a:ext>
                  <a:ext uri="{FF2B5EF4-FFF2-40B4-BE49-F238E27FC236}">
                    <a16:creationId xmlns:a16="http://schemas.microsoft.com/office/drawing/2014/main" id="{00000000-0008-0000-0300-0000A1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94" name="Check Box 674" hidden="1">
                <a:extLst>
                  <a:ext uri="{63B3BB69-23CF-44E3-9099-C40C66FF867C}">
                    <a14:compatExt spid="_x0000_s5794"/>
                  </a:ext>
                  <a:ext uri="{FF2B5EF4-FFF2-40B4-BE49-F238E27FC236}">
                    <a16:creationId xmlns:a16="http://schemas.microsoft.com/office/drawing/2014/main" id="{00000000-0008-0000-0300-0000A2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25</xdr:row>
          <xdr:rowOff>218722</xdr:rowOff>
        </xdr:from>
        <xdr:to>
          <xdr:col>2</xdr:col>
          <xdr:colOff>95250</xdr:colOff>
          <xdr:row>27</xdr:row>
          <xdr:rowOff>352</xdr:rowOff>
        </xdr:to>
        <xdr:grpSp>
          <xdr:nvGrpSpPr>
            <xdr:cNvPr id="27880" name="Gruppieren 346">
              <a:extLst>
                <a:ext uri="{FF2B5EF4-FFF2-40B4-BE49-F238E27FC236}">
                  <a16:creationId xmlns:a16="http://schemas.microsoft.com/office/drawing/2014/main" id="{00000000-0008-0000-0300-0000E8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516087"/>
              <a:ext cx="787644" cy="221246"/>
              <a:chOff x="622786" y="2417885"/>
              <a:chExt cx="783986" cy="219807"/>
            </a:xfrm>
          </xdr:grpSpPr>
          <xdr:sp macro="" textlink="">
            <xdr:nvSpPr>
              <xdr:cNvPr id="5795" name="Check Box 675" hidden="1">
                <a:extLst>
                  <a:ext uri="{63B3BB69-23CF-44E3-9099-C40C66FF867C}">
                    <a14:compatExt spid="_x0000_s5795"/>
                  </a:ext>
                  <a:ext uri="{FF2B5EF4-FFF2-40B4-BE49-F238E27FC236}">
                    <a16:creationId xmlns:a16="http://schemas.microsoft.com/office/drawing/2014/main" id="{00000000-0008-0000-0300-0000A3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96" name="Check Box 676" hidden="1">
                <a:extLst>
                  <a:ext uri="{63B3BB69-23CF-44E3-9099-C40C66FF867C}">
                    <a14:compatExt spid="_x0000_s5796"/>
                  </a:ext>
                  <a:ext uri="{FF2B5EF4-FFF2-40B4-BE49-F238E27FC236}">
                    <a16:creationId xmlns:a16="http://schemas.microsoft.com/office/drawing/2014/main" id="{00000000-0008-0000-0300-0000A4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97" name="Check Box 677" hidden="1">
                <a:extLst>
                  <a:ext uri="{63B3BB69-23CF-44E3-9099-C40C66FF867C}">
                    <a14:compatExt spid="_x0000_s5797"/>
                  </a:ext>
                  <a:ext uri="{FF2B5EF4-FFF2-40B4-BE49-F238E27FC236}">
                    <a16:creationId xmlns:a16="http://schemas.microsoft.com/office/drawing/2014/main" id="{00000000-0008-0000-0300-0000A5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798" name="Check Box 678" hidden="1">
                <a:extLst>
                  <a:ext uri="{63B3BB69-23CF-44E3-9099-C40C66FF867C}">
                    <a14:compatExt spid="_x0000_s5798"/>
                  </a:ext>
                  <a:ext uri="{FF2B5EF4-FFF2-40B4-BE49-F238E27FC236}">
                    <a16:creationId xmlns:a16="http://schemas.microsoft.com/office/drawing/2014/main" id="{00000000-0008-0000-0300-0000A6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27</xdr:row>
          <xdr:rowOff>0</xdr:rowOff>
        </xdr:from>
        <xdr:to>
          <xdr:col>2</xdr:col>
          <xdr:colOff>95250</xdr:colOff>
          <xdr:row>28</xdr:row>
          <xdr:rowOff>353</xdr:rowOff>
        </xdr:to>
        <xdr:grpSp>
          <xdr:nvGrpSpPr>
            <xdr:cNvPr id="27881" name="Gruppieren 351">
              <a:extLst>
                <a:ext uri="{FF2B5EF4-FFF2-40B4-BE49-F238E27FC236}">
                  <a16:creationId xmlns:a16="http://schemas.microsoft.com/office/drawing/2014/main" id="{00000000-0008-0000-0300-0000E9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736981"/>
              <a:ext cx="787644" cy="220160"/>
              <a:chOff x="622786" y="2417885"/>
              <a:chExt cx="783986" cy="219807"/>
            </a:xfrm>
          </xdr:grpSpPr>
          <xdr:sp macro="" textlink="">
            <xdr:nvSpPr>
              <xdr:cNvPr id="5799" name="Check Box 679" hidden="1">
                <a:extLst>
                  <a:ext uri="{63B3BB69-23CF-44E3-9099-C40C66FF867C}">
                    <a14:compatExt spid="_x0000_s5799"/>
                  </a:ext>
                  <a:ext uri="{FF2B5EF4-FFF2-40B4-BE49-F238E27FC236}">
                    <a16:creationId xmlns:a16="http://schemas.microsoft.com/office/drawing/2014/main" id="{00000000-0008-0000-0300-0000A7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800" name="Check Box 680" hidden="1">
                <a:extLst>
                  <a:ext uri="{63B3BB69-23CF-44E3-9099-C40C66FF867C}">
                    <a14:compatExt spid="_x0000_s5800"/>
                  </a:ext>
                  <a:ext uri="{FF2B5EF4-FFF2-40B4-BE49-F238E27FC236}">
                    <a16:creationId xmlns:a16="http://schemas.microsoft.com/office/drawing/2014/main" id="{00000000-0008-0000-0300-0000A8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801" name="Check Box 681" hidden="1">
                <a:extLst>
                  <a:ext uri="{63B3BB69-23CF-44E3-9099-C40C66FF867C}">
                    <a14:compatExt spid="_x0000_s5801"/>
                  </a:ext>
                  <a:ext uri="{FF2B5EF4-FFF2-40B4-BE49-F238E27FC236}">
                    <a16:creationId xmlns:a16="http://schemas.microsoft.com/office/drawing/2014/main" id="{00000000-0008-0000-0300-0000A9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802" name="Check Box 682" hidden="1">
                <a:extLst>
                  <a:ext uri="{63B3BB69-23CF-44E3-9099-C40C66FF867C}">
                    <a14:compatExt spid="_x0000_s5802"/>
                  </a:ext>
                  <a:ext uri="{FF2B5EF4-FFF2-40B4-BE49-F238E27FC236}">
                    <a16:creationId xmlns:a16="http://schemas.microsoft.com/office/drawing/2014/main" id="{00000000-0008-0000-0300-0000AA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28</xdr:row>
          <xdr:rowOff>0</xdr:rowOff>
        </xdr:from>
        <xdr:to>
          <xdr:col>2</xdr:col>
          <xdr:colOff>95250</xdr:colOff>
          <xdr:row>29</xdr:row>
          <xdr:rowOff>0</xdr:rowOff>
        </xdr:to>
        <xdr:grpSp>
          <xdr:nvGrpSpPr>
            <xdr:cNvPr id="27882" name="Gruppieren 356">
              <a:extLst>
                <a:ext uri="{FF2B5EF4-FFF2-40B4-BE49-F238E27FC236}">
                  <a16:creationId xmlns:a16="http://schemas.microsoft.com/office/drawing/2014/main" id="{00000000-0008-0000-0300-0000EA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9125" y="5956788"/>
              <a:ext cx="787644" cy="219808"/>
              <a:chOff x="622786" y="2417885"/>
              <a:chExt cx="783986" cy="219807"/>
            </a:xfrm>
          </xdr:grpSpPr>
          <xdr:sp macro="" textlink="">
            <xdr:nvSpPr>
              <xdr:cNvPr id="5803" name="Check Box 683" hidden="1">
                <a:extLst>
                  <a:ext uri="{63B3BB69-23CF-44E3-9099-C40C66FF867C}">
                    <a14:compatExt spid="_x0000_s5803"/>
                  </a:ext>
                  <a:ext uri="{FF2B5EF4-FFF2-40B4-BE49-F238E27FC236}">
                    <a16:creationId xmlns:a16="http://schemas.microsoft.com/office/drawing/2014/main" id="{00000000-0008-0000-0300-0000AB160000}"/>
                  </a:ext>
                </a:extLst>
              </xdr:cNvPr>
              <xdr:cNvSpPr/>
            </xdr:nvSpPr>
            <xdr:spPr bwMode="auto">
              <a:xfrm>
                <a:off x="622786" y="2417885"/>
                <a:ext cx="333366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804" name="Check Box 684" hidden="1">
                <a:extLst>
                  <a:ext uri="{63B3BB69-23CF-44E3-9099-C40C66FF867C}">
                    <a14:compatExt spid="_x0000_s5804"/>
                  </a:ext>
                  <a:ext uri="{FF2B5EF4-FFF2-40B4-BE49-F238E27FC236}">
                    <a16:creationId xmlns:a16="http://schemas.microsoft.com/office/drawing/2014/main" id="{00000000-0008-0000-0300-0000AC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805" name="Check Box 685" hidden="1">
                <a:extLst>
                  <a:ext uri="{63B3BB69-23CF-44E3-9099-C40C66FF867C}">
                    <a14:compatExt spid="_x0000_s5805"/>
                  </a:ext>
                  <a:ext uri="{FF2B5EF4-FFF2-40B4-BE49-F238E27FC236}">
                    <a16:creationId xmlns:a16="http://schemas.microsoft.com/office/drawing/2014/main" id="{00000000-0008-0000-0300-0000AD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806" name="Check Box 686" hidden="1">
                <a:extLst>
                  <a:ext uri="{63B3BB69-23CF-44E3-9099-C40C66FF867C}">
                    <a14:compatExt spid="_x0000_s5806"/>
                  </a:ext>
                  <a:ext uri="{FF2B5EF4-FFF2-40B4-BE49-F238E27FC236}">
                    <a16:creationId xmlns:a16="http://schemas.microsoft.com/office/drawing/2014/main" id="{00000000-0008-0000-0300-0000AE160000}"/>
                  </a:ext>
                </a:extLst>
              </xdr:cNvPr>
              <xdr:cNvSpPr/>
            </xdr:nvSpPr>
            <xdr:spPr bwMode="auto">
              <a:xfrm>
                <a:off x="1099041" y="2417885"/>
                <a:ext cx="307731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34</xdr:row>
          <xdr:rowOff>38100</xdr:rowOff>
        </xdr:from>
        <xdr:to>
          <xdr:col>4</xdr:col>
          <xdr:colOff>371475</xdr:colOff>
          <xdr:row>35</xdr:row>
          <xdr:rowOff>0</xdr:rowOff>
        </xdr:to>
        <xdr:sp macro="" textlink="">
          <xdr:nvSpPr>
            <xdr:cNvPr id="5809" name="Drop Down 689" hidden="1">
              <a:extLst>
                <a:ext uri="{63B3BB69-23CF-44E3-9099-C40C66FF867C}">
                  <a14:compatExt spid="_x0000_s5809"/>
                </a:ext>
                <a:ext uri="{FF2B5EF4-FFF2-40B4-BE49-F238E27FC236}">
                  <a16:creationId xmlns:a16="http://schemas.microsoft.com/office/drawing/2014/main" id="{00000000-0008-0000-0300-0000B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25</xdr:row>
          <xdr:rowOff>0</xdr:rowOff>
        </xdr:from>
        <xdr:to>
          <xdr:col>2</xdr:col>
          <xdr:colOff>95250</xdr:colOff>
          <xdr:row>25</xdr:row>
          <xdr:rowOff>218722</xdr:rowOff>
        </xdr:to>
        <xdr:grpSp>
          <xdr:nvGrpSpPr>
            <xdr:cNvPr id="27883" name="Gruppieren 116">
              <a:extLst>
                <a:ext uri="{FF2B5EF4-FFF2-40B4-BE49-F238E27FC236}">
                  <a16:creationId xmlns:a16="http://schemas.microsoft.com/office/drawing/2014/main" id="{00000000-0008-0000-0300-0000EB6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22788" y="5297365"/>
              <a:ext cx="783981" cy="218722"/>
              <a:chOff x="622780" y="2417885"/>
              <a:chExt cx="783987" cy="219807"/>
            </a:xfrm>
          </xdr:grpSpPr>
          <xdr:sp macro="" textlink="">
            <xdr:nvSpPr>
              <xdr:cNvPr id="5846" name="Check Box 726" hidden="1">
                <a:extLst>
                  <a:ext uri="{63B3BB69-23CF-44E3-9099-C40C66FF867C}">
                    <a14:compatExt spid="_x0000_s5846"/>
                  </a:ext>
                  <a:ext uri="{FF2B5EF4-FFF2-40B4-BE49-F238E27FC236}">
                    <a16:creationId xmlns:a16="http://schemas.microsoft.com/office/drawing/2014/main" id="{00000000-0008-0000-0300-0000D6160000}"/>
                  </a:ext>
                </a:extLst>
              </xdr:cNvPr>
              <xdr:cNvSpPr/>
            </xdr:nvSpPr>
            <xdr:spPr bwMode="auto">
              <a:xfrm>
                <a:off x="622780" y="2417885"/>
                <a:ext cx="333357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847" name="Check Box 727" hidden="1">
                <a:extLst>
                  <a:ext uri="{63B3BB69-23CF-44E3-9099-C40C66FF867C}">
                    <a14:compatExt spid="_x0000_s5847"/>
                  </a:ext>
                  <a:ext uri="{FF2B5EF4-FFF2-40B4-BE49-F238E27FC236}">
                    <a16:creationId xmlns:a16="http://schemas.microsoft.com/office/drawing/2014/main" id="{00000000-0008-0000-0300-0000D7160000}"/>
                  </a:ext>
                </a:extLst>
              </xdr:cNvPr>
              <xdr:cNvSpPr/>
            </xdr:nvSpPr>
            <xdr:spPr bwMode="auto">
              <a:xfrm>
                <a:off x="775188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848" name="Check Box 728" hidden="1">
                <a:extLst>
                  <a:ext uri="{63B3BB69-23CF-44E3-9099-C40C66FF867C}">
                    <a14:compatExt spid="_x0000_s5848"/>
                  </a:ext>
                  <a:ext uri="{FF2B5EF4-FFF2-40B4-BE49-F238E27FC236}">
                    <a16:creationId xmlns:a16="http://schemas.microsoft.com/office/drawing/2014/main" id="{00000000-0008-0000-0300-0000D8160000}"/>
                  </a:ext>
                </a:extLst>
              </xdr:cNvPr>
              <xdr:cNvSpPr/>
            </xdr:nvSpPr>
            <xdr:spPr bwMode="auto">
              <a:xfrm>
                <a:off x="937113" y="2417885"/>
                <a:ext cx="304800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849" name="Check Box 729" hidden="1">
                <a:extLst>
                  <a:ext uri="{63B3BB69-23CF-44E3-9099-C40C66FF867C}">
                    <a14:compatExt spid="_x0000_s5849"/>
                  </a:ext>
                  <a:ext uri="{FF2B5EF4-FFF2-40B4-BE49-F238E27FC236}">
                    <a16:creationId xmlns:a16="http://schemas.microsoft.com/office/drawing/2014/main" id="{00000000-0008-0000-0300-0000D9160000}"/>
                  </a:ext>
                </a:extLst>
              </xdr:cNvPr>
              <xdr:cNvSpPr/>
            </xdr:nvSpPr>
            <xdr:spPr bwMode="auto">
              <a:xfrm>
                <a:off x="1099042" y="2417885"/>
                <a:ext cx="307725" cy="2198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6</xdr:col>
      <xdr:colOff>56444</xdr:colOff>
      <xdr:row>0</xdr:row>
      <xdr:rowOff>162278</xdr:rowOff>
    </xdr:from>
    <xdr:to>
      <xdr:col>9</xdr:col>
      <xdr:colOff>7408</xdr:colOff>
      <xdr:row>0</xdr:row>
      <xdr:rowOff>362303</xdr:rowOff>
    </xdr:to>
    <xdr:pic>
      <xdr:nvPicPr>
        <xdr:cNvPr id="100" name="Grafik 99" descr="Kanton_sw_big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8611" y="162278"/>
          <a:ext cx="2138186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141284</xdr:colOff>
      <xdr:row>5</xdr:row>
      <xdr:rowOff>82550</xdr:rowOff>
    </xdr:from>
    <xdr:to>
      <xdr:col>5</xdr:col>
      <xdr:colOff>403222</xdr:colOff>
      <xdr:row>5</xdr:row>
      <xdr:rowOff>82550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CxnSpPr/>
      </xdr:nvCxnSpPr>
      <xdr:spPr>
        <a:xfrm>
          <a:off x="3817934" y="1330325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31</xdr:row>
      <xdr:rowOff>219075</xdr:rowOff>
    </xdr:from>
    <xdr:to>
      <xdr:col>7</xdr:col>
      <xdr:colOff>323850</xdr:colOff>
      <xdr:row>32</xdr:row>
      <xdr:rowOff>142875</xdr:rowOff>
    </xdr:to>
    <xdr:sp macro="" textlink="">
      <xdr:nvSpPr>
        <xdr:cNvPr id="3748" name="Line 15">
          <a:extLst>
            <a:ext uri="{FF2B5EF4-FFF2-40B4-BE49-F238E27FC236}">
              <a16:creationId xmlns:a16="http://schemas.microsoft.com/office/drawing/2014/main" id="{00000000-0008-0000-0400-0000A40E0000}"/>
            </a:ext>
          </a:extLst>
        </xdr:cNvPr>
        <xdr:cNvSpPr>
          <a:spLocks noChangeShapeType="1"/>
        </xdr:cNvSpPr>
      </xdr:nvSpPr>
      <xdr:spPr bwMode="auto">
        <a:xfrm>
          <a:off x="5114925" y="71151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32</xdr:row>
      <xdr:rowOff>133350</xdr:rowOff>
    </xdr:from>
    <xdr:to>
      <xdr:col>7</xdr:col>
      <xdr:colOff>581025</xdr:colOff>
      <xdr:row>32</xdr:row>
      <xdr:rowOff>142875</xdr:rowOff>
    </xdr:to>
    <xdr:sp macro="" textlink="">
      <xdr:nvSpPr>
        <xdr:cNvPr id="3749" name="Line 16">
          <a:extLst>
            <a:ext uri="{FF2B5EF4-FFF2-40B4-BE49-F238E27FC236}">
              <a16:creationId xmlns:a16="http://schemas.microsoft.com/office/drawing/2014/main" id="{00000000-0008-0000-0400-0000A50E0000}"/>
            </a:ext>
          </a:extLst>
        </xdr:cNvPr>
        <xdr:cNvSpPr>
          <a:spLocks noChangeShapeType="1"/>
        </xdr:cNvSpPr>
      </xdr:nvSpPr>
      <xdr:spPr bwMode="auto">
        <a:xfrm flipV="1">
          <a:off x="5114925" y="7248525"/>
          <a:ext cx="2571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32</xdr:row>
      <xdr:rowOff>9525</xdr:rowOff>
    </xdr:from>
    <xdr:to>
      <xdr:col>6</xdr:col>
      <xdr:colOff>352425</xdr:colOff>
      <xdr:row>33</xdr:row>
      <xdr:rowOff>133350</xdr:rowOff>
    </xdr:to>
    <xdr:sp macro="" textlink="">
      <xdr:nvSpPr>
        <xdr:cNvPr id="3750" name="Line 17">
          <a:extLst>
            <a:ext uri="{FF2B5EF4-FFF2-40B4-BE49-F238E27FC236}">
              <a16:creationId xmlns:a16="http://schemas.microsoft.com/office/drawing/2014/main" id="{00000000-0008-0000-0400-0000A60E0000}"/>
            </a:ext>
          </a:extLst>
        </xdr:cNvPr>
        <xdr:cNvSpPr>
          <a:spLocks noChangeShapeType="1"/>
        </xdr:cNvSpPr>
      </xdr:nvSpPr>
      <xdr:spPr bwMode="auto">
        <a:xfrm flipH="1">
          <a:off x="4562475" y="71247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33</xdr:row>
      <xdr:rowOff>133350</xdr:rowOff>
    </xdr:from>
    <xdr:to>
      <xdr:col>8</xdr:col>
      <xdr:colOff>0</xdr:colOff>
      <xdr:row>33</xdr:row>
      <xdr:rowOff>133350</xdr:rowOff>
    </xdr:to>
    <xdr:sp macro="" textlink="">
      <xdr:nvSpPr>
        <xdr:cNvPr id="3751" name="Line 19">
          <a:extLst>
            <a:ext uri="{FF2B5EF4-FFF2-40B4-BE49-F238E27FC236}">
              <a16:creationId xmlns:a16="http://schemas.microsoft.com/office/drawing/2014/main" id="{00000000-0008-0000-0400-0000A70E0000}"/>
            </a:ext>
          </a:extLst>
        </xdr:cNvPr>
        <xdr:cNvSpPr>
          <a:spLocks noChangeShapeType="1"/>
        </xdr:cNvSpPr>
      </xdr:nvSpPr>
      <xdr:spPr bwMode="auto">
        <a:xfrm flipV="1">
          <a:off x="4562475" y="7467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32</xdr:row>
      <xdr:rowOff>19050</xdr:rowOff>
    </xdr:from>
    <xdr:to>
      <xdr:col>5</xdr:col>
      <xdr:colOff>285750</xdr:colOff>
      <xdr:row>34</xdr:row>
      <xdr:rowOff>133350</xdr:rowOff>
    </xdr:to>
    <xdr:sp macro="" textlink="">
      <xdr:nvSpPr>
        <xdr:cNvPr id="3752" name="Line 52">
          <a:extLst>
            <a:ext uri="{FF2B5EF4-FFF2-40B4-BE49-F238E27FC236}">
              <a16:creationId xmlns:a16="http://schemas.microsoft.com/office/drawing/2014/main" id="{00000000-0008-0000-0400-0000A80E0000}"/>
            </a:ext>
          </a:extLst>
        </xdr:cNvPr>
        <xdr:cNvSpPr>
          <a:spLocks noChangeShapeType="1"/>
        </xdr:cNvSpPr>
      </xdr:nvSpPr>
      <xdr:spPr bwMode="auto">
        <a:xfrm>
          <a:off x="3914775" y="7134225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34</xdr:row>
      <xdr:rowOff>142875</xdr:rowOff>
    </xdr:from>
    <xdr:to>
      <xdr:col>8</xdr:col>
      <xdr:colOff>0</xdr:colOff>
      <xdr:row>34</xdr:row>
      <xdr:rowOff>142875</xdr:rowOff>
    </xdr:to>
    <xdr:sp macro="" textlink="">
      <xdr:nvSpPr>
        <xdr:cNvPr id="3753" name="Line 53">
          <a:extLst>
            <a:ext uri="{FF2B5EF4-FFF2-40B4-BE49-F238E27FC236}">
              <a16:creationId xmlns:a16="http://schemas.microsoft.com/office/drawing/2014/main" id="{00000000-0008-0000-0400-0000A90E0000}"/>
            </a:ext>
          </a:extLst>
        </xdr:cNvPr>
        <xdr:cNvSpPr>
          <a:spLocks noChangeShapeType="1"/>
        </xdr:cNvSpPr>
      </xdr:nvSpPr>
      <xdr:spPr bwMode="auto">
        <a:xfrm>
          <a:off x="3914775" y="7696200"/>
          <a:ext cx="1457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14</xdr:row>
          <xdr:rowOff>114300</xdr:rowOff>
        </xdr:from>
        <xdr:to>
          <xdr:col>1</xdr:col>
          <xdr:colOff>571500</xdr:colOff>
          <xdr:row>15</xdr:row>
          <xdr:rowOff>95250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14</xdr:row>
          <xdr:rowOff>114300</xdr:rowOff>
        </xdr:from>
        <xdr:to>
          <xdr:col>1</xdr:col>
          <xdr:colOff>571500</xdr:colOff>
          <xdr:row>15</xdr:row>
          <xdr:rowOff>95250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22</xdr:row>
          <xdr:rowOff>123825</xdr:rowOff>
        </xdr:from>
        <xdr:to>
          <xdr:col>1</xdr:col>
          <xdr:colOff>571500</xdr:colOff>
          <xdr:row>23</xdr:row>
          <xdr:rowOff>104775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4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22</xdr:row>
          <xdr:rowOff>123825</xdr:rowOff>
        </xdr:from>
        <xdr:to>
          <xdr:col>1</xdr:col>
          <xdr:colOff>571500</xdr:colOff>
          <xdr:row>23</xdr:row>
          <xdr:rowOff>104775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4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22</xdr:row>
          <xdr:rowOff>123825</xdr:rowOff>
        </xdr:from>
        <xdr:to>
          <xdr:col>1</xdr:col>
          <xdr:colOff>571500</xdr:colOff>
          <xdr:row>23</xdr:row>
          <xdr:rowOff>104775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4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22</xdr:row>
          <xdr:rowOff>123825</xdr:rowOff>
        </xdr:from>
        <xdr:to>
          <xdr:col>1</xdr:col>
          <xdr:colOff>571500</xdr:colOff>
          <xdr:row>23</xdr:row>
          <xdr:rowOff>104775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4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28575</xdr:rowOff>
        </xdr:from>
        <xdr:to>
          <xdr:col>4</xdr:col>
          <xdr:colOff>352425</xdr:colOff>
          <xdr:row>36</xdr:row>
          <xdr:rowOff>209550</xdr:rowOff>
        </xdr:to>
        <xdr:sp macro="" textlink="">
          <xdr:nvSpPr>
            <xdr:cNvPr id="3512" name="Drop Down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4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28</xdr:row>
          <xdr:rowOff>295275</xdr:rowOff>
        </xdr:from>
        <xdr:to>
          <xdr:col>4</xdr:col>
          <xdr:colOff>504825</xdr:colOff>
          <xdr:row>30</xdr:row>
          <xdr:rowOff>0</xdr:rowOff>
        </xdr:to>
        <xdr:sp macro="" textlink="">
          <xdr:nvSpPr>
            <xdr:cNvPr id="3621" name="Check Box 549" descr="Sitzung&#10;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4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77611</xdr:colOff>
      <xdr:row>0</xdr:row>
      <xdr:rowOff>176389</xdr:rowOff>
    </xdr:from>
    <xdr:to>
      <xdr:col>9</xdr:col>
      <xdr:colOff>19050</xdr:colOff>
      <xdr:row>0</xdr:row>
      <xdr:rowOff>376414</xdr:rowOff>
    </xdr:to>
    <xdr:pic>
      <xdr:nvPicPr>
        <xdr:cNvPr id="17" name="Grafik 16" descr="Kanton_sw_big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778" y="176389"/>
          <a:ext cx="2128661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182916</xdr:colOff>
      <xdr:row>5</xdr:row>
      <xdr:rowOff>82550</xdr:rowOff>
    </xdr:from>
    <xdr:to>
      <xdr:col>5</xdr:col>
      <xdr:colOff>444854</xdr:colOff>
      <xdr:row>5</xdr:row>
      <xdr:rowOff>82550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3840516" y="1330325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32</xdr:row>
      <xdr:rowOff>95250</xdr:rowOff>
    </xdr:from>
    <xdr:to>
      <xdr:col>7</xdr:col>
      <xdr:colOff>323850</xdr:colOff>
      <xdr:row>34</xdr:row>
      <xdr:rowOff>123825</xdr:rowOff>
    </xdr:to>
    <xdr:sp macro="" textlink="">
      <xdr:nvSpPr>
        <xdr:cNvPr id="15261" name="Line 15">
          <a:extLst>
            <a:ext uri="{FF2B5EF4-FFF2-40B4-BE49-F238E27FC236}">
              <a16:creationId xmlns:a16="http://schemas.microsoft.com/office/drawing/2014/main" id="{00000000-0008-0000-0500-00009D3B0000}"/>
            </a:ext>
          </a:extLst>
        </xdr:cNvPr>
        <xdr:cNvSpPr>
          <a:spLocks noChangeShapeType="1"/>
        </xdr:cNvSpPr>
      </xdr:nvSpPr>
      <xdr:spPr bwMode="auto">
        <a:xfrm flipH="1">
          <a:off x="5191125" y="6162675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34</xdr:row>
      <xdr:rowOff>133350</xdr:rowOff>
    </xdr:from>
    <xdr:to>
      <xdr:col>8</xdr:col>
      <xdr:colOff>0</xdr:colOff>
      <xdr:row>34</xdr:row>
      <xdr:rowOff>133350</xdr:rowOff>
    </xdr:to>
    <xdr:sp macro="" textlink="">
      <xdr:nvSpPr>
        <xdr:cNvPr id="15262" name="Line 16">
          <a:extLst>
            <a:ext uri="{FF2B5EF4-FFF2-40B4-BE49-F238E27FC236}">
              <a16:creationId xmlns:a16="http://schemas.microsoft.com/office/drawing/2014/main" id="{00000000-0008-0000-0500-00009E3B0000}"/>
            </a:ext>
          </a:extLst>
        </xdr:cNvPr>
        <xdr:cNvSpPr>
          <a:spLocks noChangeShapeType="1"/>
        </xdr:cNvSpPr>
      </xdr:nvSpPr>
      <xdr:spPr bwMode="auto">
        <a:xfrm>
          <a:off x="5191125" y="6648450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35</xdr:row>
      <xdr:rowOff>133350</xdr:rowOff>
    </xdr:from>
    <xdr:to>
      <xdr:col>8</xdr:col>
      <xdr:colOff>0</xdr:colOff>
      <xdr:row>35</xdr:row>
      <xdr:rowOff>133350</xdr:rowOff>
    </xdr:to>
    <xdr:sp macro="" textlink="">
      <xdr:nvSpPr>
        <xdr:cNvPr id="15264" name="Line 19">
          <a:extLst>
            <a:ext uri="{FF2B5EF4-FFF2-40B4-BE49-F238E27FC236}">
              <a16:creationId xmlns:a16="http://schemas.microsoft.com/office/drawing/2014/main" id="{00000000-0008-0000-0500-0000A03B0000}"/>
            </a:ext>
          </a:extLst>
        </xdr:cNvPr>
        <xdr:cNvSpPr>
          <a:spLocks noChangeShapeType="1"/>
        </xdr:cNvSpPr>
      </xdr:nvSpPr>
      <xdr:spPr bwMode="auto">
        <a:xfrm flipV="1">
          <a:off x="4638675" y="68675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19050</xdr:rowOff>
        </xdr:from>
        <xdr:to>
          <xdr:col>4</xdr:col>
          <xdr:colOff>381000</xdr:colOff>
          <xdr:row>36</xdr:row>
          <xdr:rowOff>200025</xdr:rowOff>
        </xdr:to>
        <xdr:sp macro="" textlink="">
          <xdr:nvSpPr>
            <xdr:cNvPr id="14588" name="Drop Down 252" hidden="1">
              <a:extLst>
                <a:ext uri="{63B3BB69-23CF-44E3-9099-C40C66FF867C}">
                  <a14:compatExt spid="_x0000_s14588"/>
                </a:ext>
                <a:ext uri="{FF2B5EF4-FFF2-40B4-BE49-F238E27FC236}">
                  <a16:creationId xmlns:a16="http://schemas.microsoft.com/office/drawing/2014/main" id="{00000000-0008-0000-0500-0000F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0</xdr:rowOff>
        </xdr:from>
        <xdr:to>
          <xdr:col>4</xdr:col>
          <xdr:colOff>447675</xdr:colOff>
          <xdr:row>16</xdr:row>
          <xdr:rowOff>219075</xdr:rowOff>
        </xdr:to>
        <xdr:sp macro="" textlink="">
          <xdr:nvSpPr>
            <xdr:cNvPr id="15146" name="Check Box 810" descr="Sitzung&#10;" hidden="1">
              <a:extLst>
                <a:ext uri="{63B3BB69-23CF-44E3-9099-C40C66FF867C}">
                  <a14:compatExt spid="_x0000_s15146"/>
                </a:ext>
                <a:ext uri="{FF2B5EF4-FFF2-40B4-BE49-F238E27FC236}">
                  <a16:creationId xmlns:a16="http://schemas.microsoft.com/office/drawing/2014/main" id="{00000000-0008-0000-0500-00002A3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4</xdr:col>
          <xdr:colOff>466725</xdr:colOff>
          <xdr:row>31</xdr:row>
          <xdr:rowOff>209550</xdr:rowOff>
        </xdr:to>
        <xdr:sp macro="" textlink="">
          <xdr:nvSpPr>
            <xdr:cNvPr id="15156" name="Check Box 820" descr="Sitzung&#10;" hidden="1">
              <a:extLst>
                <a:ext uri="{63B3BB69-23CF-44E3-9099-C40C66FF867C}">
                  <a14:compatExt spid="_x0000_s15156"/>
                </a:ext>
                <a:ext uri="{FF2B5EF4-FFF2-40B4-BE49-F238E27FC236}">
                  <a16:creationId xmlns:a16="http://schemas.microsoft.com/office/drawing/2014/main" id="{00000000-0008-0000-0500-0000343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0</xdr:rowOff>
        </xdr:from>
        <xdr:to>
          <xdr:col>4</xdr:col>
          <xdr:colOff>447675</xdr:colOff>
          <xdr:row>17</xdr:row>
          <xdr:rowOff>219075</xdr:rowOff>
        </xdr:to>
        <xdr:sp macro="" textlink="">
          <xdr:nvSpPr>
            <xdr:cNvPr id="15179" name="Check Box 843" descr="Sitzung&#10;" hidden="1">
              <a:extLst>
                <a:ext uri="{63B3BB69-23CF-44E3-9099-C40C66FF867C}">
                  <a14:compatExt spid="_x0000_s15179"/>
                </a:ext>
                <a:ext uri="{FF2B5EF4-FFF2-40B4-BE49-F238E27FC236}">
                  <a16:creationId xmlns:a16="http://schemas.microsoft.com/office/drawing/2014/main" id="{00000000-0008-0000-0500-00004B3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0</xdr:rowOff>
        </xdr:from>
        <xdr:to>
          <xdr:col>4</xdr:col>
          <xdr:colOff>447675</xdr:colOff>
          <xdr:row>18</xdr:row>
          <xdr:rowOff>219075</xdr:rowOff>
        </xdr:to>
        <xdr:sp macro="" textlink="">
          <xdr:nvSpPr>
            <xdr:cNvPr id="15180" name="Check Box 844" descr="Sitzung&#10;" hidden="1">
              <a:extLst>
                <a:ext uri="{63B3BB69-23CF-44E3-9099-C40C66FF867C}">
                  <a14:compatExt spid="_x0000_s15180"/>
                </a:ext>
                <a:ext uri="{FF2B5EF4-FFF2-40B4-BE49-F238E27FC236}">
                  <a16:creationId xmlns:a16="http://schemas.microsoft.com/office/drawing/2014/main" id="{00000000-0008-0000-0500-00004C3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350308</xdr:colOff>
      <xdr:row>33</xdr:row>
      <xdr:rowOff>98777</xdr:rowOff>
    </xdr:from>
    <xdr:to>
      <xdr:col>6</xdr:col>
      <xdr:colOff>350308</xdr:colOff>
      <xdr:row>35</xdr:row>
      <xdr:rowOff>134407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 flipH="1">
          <a:off x="4865158" y="6661502"/>
          <a:ext cx="0" cy="473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49389</xdr:colOff>
      <xdr:row>0</xdr:row>
      <xdr:rowOff>155222</xdr:rowOff>
    </xdr:from>
    <xdr:to>
      <xdr:col>9</xdr:col>
      <xdr:colOff>353</xdr:colOff>
      <xdr:row>0</xdr:row>
      <xdr:rowOff>355247</xdr:rowOff>
    </xdr:to>
    <xdr:pic>
      <xdr:nvPicPr>
        <xdr:cNvPr id="14" name="Grafik 13" descr="Kanton_sw_bi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167" y="155222"/>
          <a:ext cx="2138186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197028</xdr:colOff>
      <xdr:row>9</xdr:row>
      <xdr:rowOff>82550</xdr:rowOff>
    </xdr:from>
    <xdr:to>
      <xdr:col>5</xdr:col>
      <xdr:colOff>458966</xdr:colOff>
      <xdr:row>9</xdr:row>
      <xdr:rowOff>82550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3908250" y="2051050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197028</xdr:colOff>
      <xdr:row>27</xdr:row>
      <xdr:rowOff>82550</xdr:rowOff>
    </xdr:from>
    <xdr:to>
      <xdr:col>5</xdr:col>
      <xdr:colOff>458966</xdr:colOff>
      <xdr:row>27</xdr:row>
      <xdr:rowOff>82550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4102278" y="2054225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11</xdr:row>
          <xdr:rowOff>0</xdr:rowOff>
        </xdr:from>
        <xdr:to>
          <xdr:col>1</xdr:col>
          <xdr:colOff>704850</xdr:colOff>
          <xdr:row>12</xdr:row>
          <xdr:rowOff>0</xdr:rowOff>
        </xdr:to>
        <xdr:grpSp>
          <xdr:nvGrpSpPr>
            <xdr:cNvPr id="26016" name="Gruppieren 3">
              <a:extLst>
                <a:ext uri="{FF2B5EF4-FFF2-40B4-BE49-F238E27FC236}">
                  <a16:creationId xmlns:a16="http://schemas.microsoft.com/office/drawing/2014/main" id="{00000000-0008-0000-0600-0000A0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5188" y="2182813"/>
              <a:ext cx="638175" cy="222250"/>
              <a:chOff x="699210" y="2427111"/>
              <a:chExt cx="662504" cy="218722"/>
            </a:xfrm>
          </xdr:grpSpPr>
          <xdr:sp macro="" textlink="">
            <xdr:nvSpPr>
              <xdr:cNvPr id="12803" name="Check Box 515" hidden="1">
                <a:extLst>
                  <a:ext uri="{63B3BB69-23CF-44E3-9099-C40C66FF867C}">
                    <a14:compatExt spid="_x0000_s12803"/>
                  </a:ext>
                  <a:ext uri="{FF2B5EF4-FFF2-40B4-BE49-F238E27FC236}">
                    <a16:creationId xmlns:a16="http://schemas.microsoft.com/office/drawing/2014/main" id="{00000000-0008-0000-0600-000003320000}"/>
                  </a:ext>
                </a:extLst>
              </xdr:cNvPr>
              <xdr:cNvSpPr/>
            </xdr:nvSpPr>
            <xdr:spPr bwMode="auto">
              <a:xfrm>
                <a:off x="699210" y="2427111"/>
                <a:ext cx="239174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805" name="Check Box 517" hidden="1">
                <a:extLst>
                  <a:ext uri="{63B3BB69-23CF-44E3-9099-C40C66FF867C}">
                    <a14:compatExt spid="_x0000_s12805"/>
                  </a:ext>
                  <a:ext uri="{FF2B5EF4-FFF2-40B4-BE49-F238E27FC236}">
                    <a16:creationId xmlns:a16="http://schemas.microsoft.com/office/drawing/2014/main" id="{00000000-0008-0000-0600-00000532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1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810" name="Check Box 522" hidden="1">
                <a:extLst>
                  <a:ext uri="{63B3BB69-23CF-44E3-9099-C40C66FF867C}">
                    <a14:compatExt spid="_x0000_s12810"/>
                  </a:ext>
                  <a:ext uri="{FF2B5EF4-FFF2-40B4-BE49-F238E27FC236}">
                    <a16:creationId xmlns:a16="http://schemas.microsoft.com/office/drawing/2014/main" id="{00000000-0008-0000-0600-00000A320000}"/>
                  </a:ext>
                </a:extLst>
              </xdr:cNvPr>
              <xdr:cNvSpPr/>
            </xdr:nvSpPr>
            <xdr:spPr bwMode="auto">
              <a:xfrm>
                <a:off x="1111253" y="2427111"/>
                <a:ext cx="250461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11</xdr:row>
          <xdr:rowOff>209550</xdr:rowOff>
        </xdr:from>
        <xdr:to>
          <xdr:col>1</xdr:col>
          <xdr:colOff>714375</xdr:colOff>
          <xdr:row>12</xdr:row>
          <xdr:rowOff>209550</xdr:rowOff>
        </xdr:to>
        <xdr:grpSp>
          <xdr:nvGrpSpPr>
            <xdr:cNvPr id="26017" name="Gruppieren 344">
              <a:extLst>
                <a:ext uri="{FF2B5EF4-FFF2-40B4-BE49-F238E27FC236}">
                  <a16:creationId xmlns:a16="http://schemas.microsoft.com/office/drawing/2014/main" id="{00000000-0008-0000-0600-0000A1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2392363"/>
              <a:ext cx="628650" cy="222250"/>
              <a:chOff x="699240" y="2427111"/>
              <a:chExt cx="662465" cy="218722"/>
            </a:xfrm>
          </xdr:grpSpPr>
          <xdr:sp macro="" textlink="">
            <xdr:nvSpPr>
              <xdr:cNvPr id="13226" name="Check Box 938" hidden="1">
                <a:extLst>
                  <a:ext uri="{63B3BB69-23CF-44E3-9099-C40C66FF867C}">
                    <a14:compatExt spid="_x0000_s13226"/>
                  </a:ext>
                  <a:ext uri="{FF2B5EF4-FFF2-40B4-BE49-F238E27FC236}">
                    <a16:creationId xmlns:a16="http://schemas.microsoft.com/office/drawing/2014/main" id="{00000000-0008-0000-0600-0000AA330000}"/>
                  </a:ext>
                </a:extLst>
              </xdr:cNvPr>
              <xdr:cNvSpPr/>
            </xdr:nvSpPr>
            <xdr:spPr bwMode="auto">
              <a:xfrm>
                <a:off x="699240" y="2427111"/>
                <a:ext cx="239183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27" name="Check Box 939" hidden="1">
                <a:extLst>
                  <a:ext uri="{63B3BB69-23CF-44E3-9099-C40C66FF867C}">
                    <a14:compatExt spid="_x0000_s13227"/>
                  </a:ext>
                  <a:ext uri="{FF2B5EF4-FFF2-40B4-BE49-F238E27FC236}">
                    <a16:creationId xmlns:a16="http://schemas.microsoft.com/office/drawing/2014/main" id="{00000000-0008-0000-0600-0000AB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3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28" name="Check Box 940" hidden="1">
                <a:extLst>
                  <a:ext uri="{63B3BB69-23CF-44E3-9099-C40C66FF867C}">
                    <a14:compatExt spid="_x0000_s13228"/>
                  </a:ext>
                  <a:ext uri="{FF2B5EF4-FFF2-40B4-BE49-F238E27FC236}">
                    <a16:creationId xmlns:a16="http://schemas.microsoft.com/office/drawing/2014/main" id="{00000000-0008-0000-0600-0000AC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12</xdr:row>
          <xdr:rowOff>209550</xdr:rowOff>
        </xdr:from>
        <xdr:to>
          <xdr:col>2</xdr:col>
          <xdr:colOff>9525</xdr:colOff>
          <xdr:row>13</xdr:row>
          <xdr:rowOff>209550</xdr:rowOff>
        </xdr:to>
        <xdr:grpSp>
          <xdr:nvGrpSpPr>
            <xdr:cNvPr id="26018" name="Gruppieren 352">
              <a:extLst>
                <a:ext uri="{FF2B5EF4-FFF2-40B4-BE49-F238E27FC236}">
                  <a16:creationId xmlns:a16="http://schemas.microsoft.com/office/drawing/2014/main" id="{00000000-0008-0000-0600-0000A2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26146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32" name="Check Box 944" hidden="1">
                <a:extLst>
                  <a:ext uri="{63B3BB69-23CF-44E3-9099-C40C66FF867C}">
                    <a14:compatExt spid="_x0000_s13232"/>
                  </a:ext>
                  <a:ext uri="{FF2B5EF4-FFF2-40B4-BE49-F238E27FC236}">
                    <a16:creationId xmlns:a16="http://schemas.microsoft.com/office/drawing/2014/main" id="{00000000-0008-0000-0600-0000B0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3" name="Check Box 945" hidden="1">
                <a:extLst>
                  <a:ext uri="{63B3BB69-23CF-44E3-9099-C40C66FF867C}">
                    <a14:compatExt spid="_x0000_s13233"/>
                  </a:ext>
                  <a:ext uri="{FF2B5EF4-FFF2-40B4-BE49-F238E27FC236}">
                    <a16:creationId xmlns:a16="http://schemas.microsoft.com/office/drawing/2014/main" id="{00000000-0008-0000-0600-0000B1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4" name="Check Box 946" hidden="1">
                <a:extLst>
                  <a:ext uri="{63B3BB69-23CF-44E3-9099-C40C66FF867C}">
                    <a14:compatExt spid="_x0000_s13234"/>
                  </a:ext>
                  <a:ext uri="{FF2B5EF4-FFF2-40B4-BE49-F238E27FC236}">
                    <a16:creationId xmlns:a16="http://schemas.microsoft.com/office/drawing/2014/main" id="{00000000-0008-0000-0600-0000B2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13</xdr:row>
          <xdr:rowOff>209550</xdr:rowOff>
        </xdr:from>
        <xdr:to>
          <xdr:col>2</xdr:col>
          <xdr:colOff>9525</xdr:colOff>
          <xdr:row>14</xdr:row>
          <xdr:rowOff>209550</xdr:rowOff>
        </xdr:to>
        <xdr:grpSp>
          <xdr:nvGrpSpPr>
            <xdr:cNvPr id="26019" name="Gruppieren 356">
              <a:extLst>
                <a:ext uri="{FF2B5EF4-FFF2-40B4-BE49-F238E27FC236}">
                  <a16:creationId xmlns:a16="http://schemas.microsoft.com/office/drawing/2014/main" id="{00000000-0008-0000-0600-0000A3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28368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35" name="Check Box 947" hidden="1">
                <a:extLst>
                  <a:ext uri="{63B3BB69-23CF-44E3-9099-C40C66FF867C}">
                    <a14:compatExt spid="_x0000_s13235"/>
                  </a:ext>
                  <a:ext uri="{FF2B5EF4-FFF2-40B4-BE49-F238E27FC236}">
                    <a16:creationId xmlns:a16="http://schemas.microsoft.com/office/drawing/2014/main" id="{00000000-0008-0000-0600-0000B3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6" name="Check Box 948" hidden="1">
                <a:extLst>
                  <a:ext uri="{63B3BB69-23CF-44E3-9099-C40C66FF867C}">
                    <a14:compatExt spid="_x0000_s13236"/>
                  </a:ext>
                  <a:ext uri="{FF2B5EF4-FFF2-40B4-BE49-F238E27FC236}">
                    <a16:creationId xmlns:a16="http://schemas.microsoft.com/office/drawing/2014/main" id="{00000000-0008-0000-0600-0000B4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7" name="Check Box 949" hidden="1">
                <a:extLst>
                  <a:ext uri="{63B3BB69-23CF-44E3-9099-C40C66FF867C}">
                    <a14:compatExt spid="_x0000_s13237"/>
                  </a:ext>
                  <a:ext uri="{FF2B5EF4-FFF2-40B4-BE49-F238E27FC236}">
                    <a16:creationId xmlns:a16="http://schemas.microsoft.com/office/drawing/2014/main" id="{00000000-0008-0000-0600-0000B5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14</xdr:row>
          <xdr:rowOff>209550</xdr:rowOff>
        </xdr:from>
        <xdr:to>
          <xdr:col>2</xdr:col>
          <xdr:colOff>9525</xdr:colOff>
          <xdr:row>15</xdr:row>
          <xdr:rowOff>209550</xdr:rowOff>
        </xdr:to>
        <xdr:grpSp>
          <xdr:nvGrpSpPr>
            <xdr:cNvPr id="26020" name="Gruppieren 360">
              <a:extLst>
                <a:ext uri="{FF2B5EF4-FFF2-40B4-BE49-F238E27FC236}">
                  <a16:creationId xmlns:a16="http://schemas.microsoft.com/office/drawing/2014/main" id="{00000000-0008-0000-0600-0000A4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30591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38" name="Check Box 950" hidden="1">
                <a:extLst>
                  <a:ext uri="{63B3BB69-23CF-44E3-9099-C40C66FF867C}">
                    <a14:compatExt spid="_x0000_s13238"/>
                  </a:ext>
                  <a:ext uri="{FF2B5EF4-FFF2-40B4-BE49-F238E27FC236}">
                    <a16:creationId xmlns:a16="http://schemas.microsoft.com/office/drawing/2014/main" id="{00000000-0008-0000-0600-0000B6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9" name="Check Box 951" hidden="1">
                <a:extLst>
                  <a:ext uri="{63B3BB69-23CF-44E3-9099-C40C66FF867C}">
                    <a14:compatExt spid="_x0000_s13239"/>
                  </a:ext>
                  <a:ext uri="{FF2B5EF4-FFF2-40B4-BE49-F238E27FC236}">
                    <a16:creationId xmlns:a16="http://schemas.microsoft.com/office/drawing/2014/main" id="{00000000-0008-0000-0600-0000B7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0" name="Check Box 952" hidden="1">
                <a:extLst>
                  <a:ext uri="{63B3BB69-23CF-44E3-9099-C40C66FF867C}">
                    <a14:compatExt spid="_x0000_s13240"/>
                  </a:ext>
                  <a:ext uri="{FF2B5EF4-FFF2-40B4-BE49-F238E27FC236}">
                    <a16:creationId xmlns:a16="http://schemas.microsoft.com/office/drawing/2014/main" id="{00000000-0008-0000-0600-0000B8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15</xdr:row>
          <xdr:rowOff>209550</xdr:rowOff>
        </xdr:from>
        <xdr:to>
          <xdr:col>2</xdr:col>
          <xdr:colOff>9525</xdr:colOff>
          <xdr:row>16</xdr:row>
          <xdr:rowOff>209550</xdr:rowOff>
        </xdr:to>
        <xdr:grpSp>
          <xdr:nvGrpSpPr>
            <xdr:cNvPr id="26021" name="Gruppieren 364">
              <a:extLst>
                <a:ext uri="{FF2B5EF4-FFF2-40B4-BE49-F238E27FC236}">
                  <a16:creationId xmlns:a16="http://schemas.microsoft.com/office/drawing/2014/main" id="{00000000-0008-0000-0600-0000A5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32813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41" name="Check Box 953" hidden="1">
                <a:extLst>
                  <a:ext uri="{63B3BB69-23CF-44E3-9099-C40C66FF867C}">
                    <a14:compatExt spid="_x0000_s13241"/>
                  </a:ext>
                  <a:ext uri="{FF2B5EF4-FFF2-40B4-BE49-F238E27FC236}">
                    <a16:creationId xmlns:a16="http://schemas.microsoft.com/office/drawing/2014/main" id="{00000000-0008-0000-0600-0000B9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2" name="Check Box 954" hidden="1">
                <a:extLst>
                  <a:ext uri="{63B3BB69-23CF-44E3-9099-C40C66FF867C}">
                    <a14:compatExt spid="_x0000_s13242"/>
                  </a:ext>
                  <a:ext uri="{FF2B5EF4-FFF2-40B4-BE49-F238E27FC236}">
                    <a16:creationId xmlns:a16="http://schemas.microsoft.com/office/drawing/2014/main" id="{00000000-0008-0000-0600-0000BA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3" name="Check Box 955" hidden="1">
                <a:extLst>
                  <a:ext uri="{63B3BB69-23CF-44E3-9099-C40C66FF867C}">
                    <a14:compatExt spid="_x0000_s13243"/>
                  </a:ext>
                  <a:ext uri="{FF2B5EF4-FFF2-40B4-BE49-F238E27FC236}">
                    <a16:creationId xmlns:a16="http://schemas.microsoft.com/office/drawing/2014/main" id="{00000000-0008-0000-0600-0000BB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16</xdr:row>
          <xdr:rowOff>209550</xdr:rowOff>
        </xdr:from>
        <xdr:to>
          <xdr:col>2</xdr:col>
          <xdr:colOff>9525</xdr:colOff>
          <xdr:row>17</xdr:row>
          <xdr:rowOff>209550</xdr:rowOff>
        </xdr:to>
        <xdr:grpSp>
          <xdr:nvGrpSpPr>
            <xdr:cNvPr id="26022" name="Gruppieren 368">
              <a:extLst>
                <a:ext uri="{FF2B5EF4-FFF2-40B4-BE49-F238E27FC236}">
                  <a16:creationId xmlns:a16="http://schemas.microsoft.com/office/drawing/2014/main" id="{00000000-0008-0000-0600-0000A6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35036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44" name="Check Box 956" hidden="1">
                <a:extLst>
                  <a:ext uri="{63B3BB69-23CF-44E3-9099-C40C66FF867C}">
                    <a14:compatExt spid="_x0000_s13244"/>
                  </a:ext>
                  <a:ext uri="{FF2B5EF4-FFF2-40B4-BE49-F238E27FC236}">
                    <a16:creationId xmlns:a16="http://schemas.microsoft.com/office/drawing/2014/main" id="{00000000-0008-0000-0600-0000BC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5" name="Check Box 957" hidden="1">
                <a:extLst>
                  <a:ext uri="{63B3BB69-23CF-44E3-9099-C40C66FF867C}">
                    <a14:compatExt spid="_x0000_s13245"/>
                  </a:ext>
                  <a:ext uri="{FF2B5EF4-FFF2-40B4-BE49-F238E27FC236}">
                    <a16:creationId xmlns:a16="http://schemas.microsoft.com/office/drawing/2014/main" id="{00000000-0008-0000-0600-0000BD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6" name="Check Box 958" hidden="1">
                <a:extLst>
                  <a:ext uri="{63B3BB69-23CF-44E3-9099-C40C66FF867C}">
                    <a14:compatExt spid="_x0000_s13246"/>
                  </a:ext>
                  <a:ext uri="{FF2B5EF4-FFF2-40B4-BE49-F238E27FC236}">
                    <a16:creationId xmlns:a16="http://schemas.microsoft.com/office/drawing/2014/main" id="{00000000-0008-0000-0600-0000BE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17</xdr:row>
          <xdr:rowOff>209550</xdr:rowOff>
        </xdr:from>
        <xdr:to>
          <xdr:col>2</xdr:col>
          <xdr:colOff>9525</xdr:colOff>
          <xdr:row>18</xdr:row>
          <xdr:rowOff>209550</xdr:rowOff>
        </xdr:to>
        <xdr:grpSp>
          <xdr:nvGrpSpPr>
            <xdr:cNvPr id="26023" name="Gruppieren 372">
              <a:extLst>
                <a:ext uri="{FF2B5EF4-FFF2-40B4-BE49-F238E27FC236}">
                  <a16:creationId xmlns:a16="http://schemas.microsoft.com/office/drawing/2014/main" id="{00000000-0008-0000-0600-0000A7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37258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47" name="Check Box 959" hidden="1">
                <a:extLst>
                  <a:ext uri="{63B3BB69-23CF-44E3-9099-C40C66FF867C}">
                    <a14:compatExt spid="_x0000_s13247"/>
                  </a:ext>
                  <a:ext uri="{FF2B5EF4-FFF2-40B4-BE49-F238E27FC236}">
                    <a16:creationId xmlns:a16="http://schemas.microsoft.com/office/drawing/2014/main" id="{00000000-0008-0000-0600-0000BF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8" name="Check Box 960" hidden="1">
                <a:extLst>
                  <a:ext uri="{63B3BB69-23CF-44E3-9099-C40C66FF867C}">
                    <a14:compatExt spid="_x0000_s13248"/>
                  </a:ext>
                  <a:ext uri="{FF2B5EF4-FFF2-40B4-BE49-F238E27FC236}">
                    <a16:creationId xmlns:a16="http://schemas.microsoft.com/office/drawing/2014/main" id="{00000000-0008-0000-0600-0000C0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9" name="Check Box 961" hidden="1">
                <a:extLst>
                  <a:ext uri="{63B3BB69-23CF-44E3-9099-C40C66FF867C}">
                    <a14:compatExt spid="_x0000_s13249"/>
                  </a:ext>
                  <a:ext uri="{FF2B5EF4-FFF2-40B4-BE49-F238E27FC236}">
                    <a16:creationId xmlns:a16="http://schemas.microsoft.com/office/drawing/2014/main" id="{00000000-0008-0000-0600-0000C1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18</xdr:row>
          <xdr:rowOff>209550</xdr:rowOff>
        </xdr:from>
        <xdr:to>
          <xdr:col>2</xdr:col>
          <xdr:colOff>9525</xdr:colOff>
          <xdr:row>19</xdr:row>
          <xdr:rowOff>209550</xdr:rowOff>
        </xdr:to>
        <xdr:grpSp>
          <xdr:nvGrpSpPr>
            <xdr:cNvPr id="26024" name="Gruppieren 376">
              <a:extLst>
                <a:ext uri="{FF2B5EF4-FFF2-40B4-BE49-F238E27FC236}">
                  <a16:creationId xmlns:a16="http://schemas.microsoft.com/office/drawing/2014/main" id="{00000000-0008-0000-0600-0000A8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39481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50" name="Check Box 962" hidden="1">
                <a:extLst>
                  <a:ext uri="{63B3BB69-23CF-44E3-9099-C40C66FF867C}">
                    <a14:compatExt spid="_x0000_s13250"/>
                  </a:ext>
                  <a:ext uri="{FF2B5EF4-FFF2-40B4-BE49-F238E27FC236}">
                    <a16:creationId xmlns:a16="http://schemas.microsoft.com/office/drawing/2014/main" id="{00000000-0008-0000-0600-0000C2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51" name="Check Box 963" hidden="1">
                <a:extLst>
                  <a:ext uri="{63B3BB69-23CF-44E3-9099-C40C66FF867C}">
                    <a14:compatExt spid="_x0000_s13251"/>
                  </a:ext>
                  <a:ext uri="{FF2B5EF4-FFF2-40B4-BE49-F238E27FC236}">
                    <a16:creationId xmlns:a16="http://schemas.microsoft.com/office/drawing/2014/main" id="{00000000-0008-0000-0600-0000C3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52" name="Check Box 964" hidden="1">
                <a:extLst>
                  <a:ext uri="{63B3BB69-23CF-44E3-9099-C40C66FF867C}">
                    <a14:compatExt spid="_x0000_s13252"/>
                  </a:ext>
                  <a:ext uri="{FF2B5EF4-FFF2-40B4-BE49-F238E27FC236}">
                    <a16:creationId xmlns:a16="http://schemas.microsoft.com/office/drawing/2014/main" id="{00000000-0008-0000-0600-0000C4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19</xdr:row>
          <xdr:rowOff>209550</xdr:rowOff>
        </xdr:from>
        <xdr:to>
          <xdr:col>2</xdr:col>
          <xdr:colOff>9525</xdr:colOff>
          <xdr:row>20</xdr:row>
          <xdr:rowOff>209550</xdr:rowOff>
        </xdr:to>
        <xdr:grpSp>
          <xdr:nvGrpSpPr>
            <xdr:cNvPr id="26025" name="Gruppieren 384">
              <a:extLst>
                <a:ext uri="{FF2B5EF4-FFF2-40B4-BE49-F238E27FC236}">
                  <a16:creationId xmlns:a16="http://schemas.microsoft.com/office/drawing/2014/main" id="{00000000-0008-0000-0600-0000A9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41703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56" name="Check Box 968" hidden="1">
                <a:extLst>
                  <a:ext uri="{63B3BB69-23CF-44E3-9099-C40C66FF867C}">
                    <a14:compatExt spid="_x0000_s13256"/>
                  </a:ext>
                  <a:ext uri="{FF2B5EF4-FFF2-40B4-BE49-F238E27FC236}">
                    <a16:creationId xmlns:a16="http://schemas.microsoft.com/office/drawing/2014/main" id="{00000000-0008-0000-0600-0000C8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57" name="Check Box 969" hidden="1">
                <a:extLst>
                  <a:ext uri="{63B3BB69-23CF-44E3-9099-C40C66FF867C}">
                    <a14:compatExt spid="_x0000_s13257"/>
                  </a:ext>
                  <a:ext uri="{FF2B5EF4-FFF2-40B4-BE49-F238E27FC236}">
                    <a16:creationId xmlns:a16="http://schemas.microsoft.com/office/drawing/2014/main" id="{00000000-0008-0000-0600-0000C9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58" name="Check Box 970" hidden="1">
                <a:extLst>
                  <a:ext uri="{63B3BB69-23CF-44E3-9099-C40C66FF867C}">
                    <a14:compatExt spid="_x0000_s13258"/>
                  </a:ext>
                  <a:ext uri="{FF2B5EF4-FFF2-40B4-BE49-F238E27FC236}">
                    <a16:creationId xmlns:a16="http://schemas.microsoft.com/office/drawing/2014/main" id="{00000000-0008-0000-0600-0000CA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57149</xdr:colOff>
          <xdr:row>23</xdr:row>
          <xdr:rowOff>161925</xdr:rowOff>
        </xdr:from>
        <xdr:to>
          <xdr:col>2</xdr:col>
          <xdr:colOff>9523</xdr:colOff>
          <xdr:row>24</xdr:row>
          <xdr:rowOff>209550</xdr:rowOff>
        </xdr:to>
        <xdr:grpSp>
          <xdr:nvGrpSpPr>
            <xdr:cNvPr id="26026" name="Gruppieren 392">
              <a:extLst>
                <a:ext uri="{FF2B5EF4-FFF2-40B4-BE49-F238E27FC236}">
                  <a16:creationId xmlns:a16="http://schemas.microsoft.com/office/drawing/2014/main" id="{00000000-0008-0000-0600-0000AA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2" y="4884738"/>
              <a:ext cx="634999" cy="206375"/>
              <a:chOff x="699234" y="2427111"/>
              <a:chExt cx="662469" cy="218722"/>
            </a:xfrm>
          </xdr:grpSpPr>
          <xdr:sp macro="" textlink="">
            <xdr:nvSpPr>
              <xdr:cNvPr id="13262" name="Check Box 974" hidden="1">
                <a:extLst>
                  <a:ext uri="{63B3BB69-23CF-44E3-9099-C40C66FF867C}">
                    <a14:compatExt spid="_x0000_s13262"/>
                  </a:ext>
                  <a:ext uri="{FF2B5EF4-FFF2-40B4-BE49-F238E27FC236}">
                    <a16:creationId xmlns:a16="http://schemas.microsoft.com/office/drawing/2014/main" id="{00000000-0008-0000-0600-0000CE330000}"/>
                  </a:ext>
                </a:extLst>
              </xdr:cNvPr>
              <xdr:cNvSpPr/>
            </xdr:nvSpPr>
            <xdr:spPr bwMode="auto">
              <a:xfrm>
                <a:off x="699234" y="2427111"/>
                <a:ext cx="239195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63" name="Check Box 975" hidden="1">
                <a:extLst>
                  <a:ext uri="{63B3BB69-23CF-44E3-9099-C40C66FF867C}">
                    <a14:compatExt spid="_x0000_s13263"/>
                  </a:ext>
                  <a:ext uri="{FF2B5EF4-FFF2-40B4-BE49-F238E27FC236}">
                    <a16:creationId xmlns:a16="http://schemas.microsoft.com/office/drawing/2014/main" id="{00000000-0008-0000-0600-0000CF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64" name="Check Box 976" hidden="1">
                <a:extLst>
                  <a:ext uri="{63B3BB69-23CF-44E3-9099-C40C66FF867C}">
                    <a14:compatExt spid="_x0000_s13264"/>
                  </a:ext>
                  <a:ext uri="{FF2B5EF4-FFF2-40B4-BE49-F238E27FC236}">
                    <a16:creationId xmlns:a16="http://schemas.microsoft.com/office/drawing/2014/main" id="{00000000-0008-0000-0600-0000D0330000}"/>
                  </a:ext>
                </a:extLst>
              </xdr:cNvPr>
              <xdr:cNvSpPr/>
            </xdr:nvSpPr>
            <xdr:spPr bwMode="auto">
              <a:xfrm>
                <a:off x="1111237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24</xdr:row>
          <xdr:rowOff>209550</xdr:rowOff>
        </xdr:from>
        <xdr:to>
          <xdr:col>2</xdr:col>
          <xdr:colOff>9525</xdr:colOff>
          <xdr:row>25</xdr:row>
          <xdr:rowOff>209550</xdr:rowOff>
        </xdr:to>
        <xdr:grpSp>
          <xdr:nvGrpSpPr>
            <xdr:cNvPr id="26027" name="Gruppieren 400">
              <a:extLst>
                <a:ext uri="{FF2B5EF4-FFF2-40B4-BE49-F238E27FC236}">
                  <a16:creationId xmlns:a16="http://schemas.microsoft.com/office/drawing/2014/main" id="{00000000-0008-0000-0600-0000AB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50911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68" name="Check Box 980" hidden="1">
                <a:extLst>
                  <a:ext uri="{63B3BB69-23CF-44E3-9099-C40C66FF867C}">
                    <a14:compatExt spid="_x0000_s13268"/>
                  </a:ext>
                  <a:ext uri="{FF2B5EF4-FFF2-40B4-BE49-F238E27FC236}">
                    <a16:creationId xmlns:a16="http://schemas.microsoft.com/office/drawing/2014/main" id="{00000000-0008-0000-0600-0000D4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69" name="Check Box 981" hidden="1">
                <a:extLst>
                  <a:ext uri="{63B3BB69-23CF-44E3-9099-C40C66FF867C}">
                    <a14:compatExt spid="_x0000_s13269"/>
                  </a:ext>
                  <a:ext uri="{FF2B5EF4-FFF2-40B4-BE49-F238E27FC236}">
                    <a16:creationId xmlns:a16="http://schemas.microsoft.com/office/drawing/2014/main" id="{00000000-0008-0000-0600-0000D5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0" name="Check Box 982" hidden="1">
                <a:extLst>
                  <a:ext uri="{63B3BB69-23CF-44E3-9099-C40C66FF867C}">
                    <a14:compatExt spid="_x0000_s13270"/>
                  </a:ext>
                  <a:ext uri="{FF2B5EF4-FFF2-40B4-BE49-F238E27FC236}">
                    <a16:creationId xmlns:a16="http://schemas.microsoft.com/office/drawing/2014/main" id="{00000000-0008-0000-0600-0000D6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25</xdr:row>
          <xdr:rowOff>209550</xdr:rowOff>
        </xdr:from>
        <xdr:to>
          <xdr:col>2</xdr:col>
          <xdr:colOff>9525</xdr:colOff>
          <xdr:row>26</xdr:row>
          <xdr:rowOff>209550</xdr:rowOff>
        </xdr:to>
        <xdr:grpSp>
          <xdr:nvGrpSpPr>
            <xdr:cNvPr id="26028" name="Gruppieren 408">
              <a:extLst>
                <a:ext uri="{FF2B5EF4-FFF2-40B4-BE49-F238E27FC236}">
                  <a16:creationId xmlns:a16="http://schemas.microsoft.com/office/drawing/2014/main" id="{00000000-0008-0000-0600-0000AC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53133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74" name="Check Box 986" hidden="1">
                <a:extLst>
                  <a:ext uri="{63B3BB69-23CF-44E3-9099-C40C66FF867C}">
                    <a14:compatExt spid="_x0000_s13274"/>
                  </a:ext>
                  <a:ext uri="{FF2B5EF4-FFF2-40B4-BE49-F238E27FC236}">
                    <a16:creationId xmlns:a16="http://schemas.microsoft.com/office/drawing/2014/main" id="{00000000-0008-0000-0600-0000DA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5" name="Check Box 987" hidden="1">
                <a:extLst>
                  <a:ext uri="{63B3BB69-23CF-44E3-9099-C40C66FF867C}">
                    <a14:compatExt spid="_x0000_s13275"/>
                  </a:ext>
                  <a:ext uri="{FF2B5EF4-FFF2-40B4-BE49-F238E27FC236}">
                    <a16:creationId xmlns:a16="http://schemas.microsoft.com/office/drawing/2014/main" id="{00000000-0008-0000-0600-0000DB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6" name="Check Box 988" hidden="1">
                <a:extLst>
                  <a:ext uri="{63B3BB69-23CF-44E3-9099-C40C66FF867C}">
                    <a14:compatExt spid="_x0000_s13276"/>
                  </a:ext>
                  <a:ext uri="{FF2B5EF4-FFF2-40B4-BE49-F238E27FC236}">
                    <a16:creationId xmlns:a16="http://schemas.microsoft.com/office/drawing/2014/main" id="{00000000-0008-0000-0600-0000DC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26</xdr:row>
          <xdr:rowOff>209550</xdr:rowOff>
        </xdr:from>
        <xdr:to>
          <xdr:col>2</xdr:col>
          <xdr:colOff>9525</xdr:colOff>
          <xdr:row>27</xdr:row>
          <xdr:rowOff>209550</xdr:rowOff>
        </xdr:to>
        <xdr:grpSp>
          <xdr:nvGrpSpPr>
            <xdr:cNvPr id="26029" name="Gruppieren 412">
              <a:extLst>
                <a:ext uri="{FF2B5EF4-FFF2-40B4-BE49-F238E27FC236}">
                  <a16:creationId xmlns:a16="http://schemas.microsoft.com/office/drawing/2014/main" id="{00000000-0008-0000-0600-0000AD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55356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77" name="Check Box 989" hidden="1">
                <a:extLst>
                  <a:ext uri="{63B3BB69-23CF-44E3-9099-C40C66FF867C}">
                    <a14:compatExt spid="_x0000_s13277"/>
                  </a:ext>
                  <a:ext uri="{FF2B5EF4-FFF2-40B4-BE49-F238E27FC236}">
                    <a16:creationId xmlns:a16="http://schemas.microsoft.com/office/drawing/2014/main" id="{00000000-0008-0000-0600-0000DD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8" name="Check Box 990" hidden="1">
                <a:extLst>
                  <a:ext uri="{63B3BB69-23CF-44E3-9099-C40C66FF867C}">
                    <a14:compatExt spid="_x0000_s13278"/>
                  </a:ext>
                  <a:ext uri="{FF2B5EF4-FFF2-40B4-BE49-F238E27FC236}">
                    <a16:creationId xmlns:a16="http://schemas.microsoft.com/office/drawing/2014/main" id="{00000000-0008-0000-0600-0000DE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9" name="Check Box 991" hidden="1">
                <a:extLst>
                  <a:ext uri="{63B3BB69-23CF-44E3-9099-C40C66FF867C}">
                    <a14:compatExt spid="_x0000_s13279"/>
                  </a:ext>
                  <a:ext uri="{FF2B5EF4-FFF2-40B4-BE49-F238E27FC236}">
                    <a16:creationId xmlns:a16="http://schemas.microsoft.com/office/drawing/2014/main" id="{00000000-0008-0000-0600-0000DF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27</xdr:row>
          <xdr:rowOff>209550</xdr:rowOff>
        </xdr:from>
        <xdr:to>
          <xdr:col>2</xdr:col>
          <xdr:colOff>9525</xdr:colOff>
          <xdr:row>28</xdr:row>
          <xdr:rowOff>209550</xdr:rowOff>
        </xdr:to>
        <xdr:grpSp>
          <xdr:nvGrpSpPr>
            <xdr:cNvPr id="26030" name="Gruppieren 420">
              <a:extLst>
                <a:ext uri="{FF2B5EF4-FFF2-40B4-BE49-F238E27FC236}">
                  <a16:creationId xmlns:a16="http://schemas.microsoft.com/office/drawing/2014/main" id="{00000000-0008-0000-0600-0000AE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57578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83" name="Check Box 995" hidden="1">
                <a:extLst>
                  <a:ext uri="{63B3BB69-23CF-44E3-9099-C40C66FF867C}">
                    <a14:compatExt spid="_x0000_s13283"/>
                  </a:ext>
                  <a:ext uri="{FF2B5EF4-FFF2-40B4-BE49-F238E27FC236}">
                    <a16:creationId xmlns:a16="http://schemas.microsoft.com/office/drawing/2014/main" id="{00000000-0008-0000-0600-0000E3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84" name="Check Box 996" hidden="1">
                <a:extLst>
                  <a:ext uri="{63B3BB69-23CF-44E3-9099-C40C66FF867C}">
                    <a14:compatExt spid="_x0000_s13284"/>
                  </a:ext>
                  <a:ext uri="{FF2B5EF4-FFF2-40B4-BE49-F238E27FC236}">
                    <a16:creationId xmlns:a16="http://schemas.microsoft.com/office/drawing/2014/main" id="{00000000-0008-0000-0600-0000E4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85" name="Check Box 997" hidden="1">
                <a:extLst>
                  <a:ext uri="{63B3BB69-23CF-44E3-9099-C40C66FF867C}">
                    <a14:compatExt spid="_x0000_s13285"/>
                  </a:ext>
                  <a:ext uri="{FF2B5EF4-FFF2-40B4-BE49-F238E27FC236}">
                    <a16:creationId xmlns:a16="http://schemas.microsoft.com/office/drawing/2014/main" id="{00000000-0008-0000-0600-0000E5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209550</xdr:rowOff>
        </xdr:from>
        <xdr:to>
          <xdr:col>2</xdr:col>
          <xdr:colOff>9525</xdr:colOff>
          <xdr:row>29</xdr:row>
          <xdr:rowOff>209550</xdr:rowOff>
        </xdr:to>
        <xdr:grpSp>
          <xdr:nvGrpSpPr>
            <xdr:cNvPr id="26031" name="Gruppieren 424">
              <a:extLst>
                <a:ext uri="{FF2B5EF4-FFF2-40B4-BE49-F238E27FC236}">
                  <a16:creationId xmlns:a16="http://schemas.microsoft.com/office/drawing/2014/main" id="{00000000-0008-0000-0600-0000AF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59801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86" name="Check Box 998" hidden="1">
                <a:extLst>
                  <a:ext uri="{63B3BB69-23CF-44E3-9099-C40C66FF867C}">
                    <a14:compatExt spid="_x0000_s13286"/>
                  </a:ext>
                  <a:ext uri="{FF2B5EF4-FFF2-40B4-BE49-F238E27FC236}">
                    <a16:creationId xmlns:a16="http://schemas.microsoft.com/office/drawing/2014/main" id="{00000000-0008-0000-0600-0000E6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87" name="Check Box 999" hidden="1">
                <a:extLst>
                  <a:ext uri="{63B3BB69-23CF-44E3-9099-C40C66FF867C}">
                    <a14:compatExt spid="_x0000_s13287"/>
                  </a:ext>
                  <a:ext uri="{FF2B5EF4-FFF2-40B4-BE49-F238E27FC236}">
                    <a16:creationId xmlns:a16="http://schemas.microsoft.com/office/drawing/2014/main" id="{00000000-0008-0000-0600-0000E7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88" name="Check Box 1000" hidden="1">
                <a:extLst>
                  <a:ext uri="{63B3BB69-23CF-44E3-9099-C40C66FF867C}">
                    <a14:compatExt spid="_x0000_s13288"/>
                  </a:ext>
                  <a:ext uri="{FF2B5EF4-FFF2-40B4-BE49-F238E27FC236}">
                    <a16:creationId xmlns:a16="http://schemas.microsoft.com/office/drawing/2014/main" id="{00000000-0008-0000-0600-0000E8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29</xdr:row>
          <xdr:rowOff>209550</xdr:rowOff>
        </xdr:from>
        <xdr:to>
          <xdr:col>2</xdr:col>
          <xdr:colOff>9525</xdr:colOff>
          <xdr:row>30</xdr:row>
          <xdr:rowOff>209550</xdr:rowOff>
        </xdr:to>
        <xdr:grpSp>
          <xdr:nvGrpSpPr>
            <xdr:cNvPr id="26032" name="Gruppieren 428">
              <a:extLst>
                <a:ext uri="{FF2B5EF4-FFF2-40B4-BE49-F238E27FC236}">
                  <a16:creationId xmlns:a16="http://schemas.microsoft.com/office/drawing/2014/main" id="{00000000-0008-0000-0600-0000B0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62023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89" name="Check Box 1001" hidden="1">
                <a:extLst>
                  <a:ext uri="{63B3BB69-23CF-44E3-9099-C40C66FF867C}">
                    <a14:compatExt spid="_x0000_s13289"/>
                  </a:ext>
                  <a:ext uri="{FF2B5EF4-FFF2-40B4-BE49-F238E27FC236}">
                    <a16:creationId xmlns:a16="http://schemas.microsoft.com/office/drawing/2014/main" id="{00000000-0008-0000-0600-0000E9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0" name="Check Box 1002" hidden="1">
                <a:extLst>
                  <a:ext uri="{63B3BB69-23CF-44E3-9099-C40C66FF867C}">
                    <a14:compatExt spid="_x0000_s13290"/>
                  </a:ext>
                  <a:ext uri="{FF2B5EF4-FFF2-40B4-BE49-F238E27FC236}">
                    <a16:creationId xmlns:a16="http://schemas.microsoft.com/office/drawing/2014/main" id="{00000000-0008-0000-0600-0000EA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1" name="Check Box 1003" hidden="1">
                <a:extLst>
                  <a:ext uri="{63B3BB69-23CF-44E3-9099-C40C66FF867C}">
                    <a14:compatExt spid="_x0000_s13291"/>
                  </a:ext>
                  <a:ext uri="{FF2B5EF4-FFF2-40B4-BE49-F238E27FC236}">
                    <a16:creationId xmlns:a16="http://schemas.microsoft.com/office/drawing/2014/main" id="{00000000-0008-0000-0600-0000EB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30</xdr:row>
          <xdr:rowOff>209550</xdr:rowOff>
        </xdr:from>
        <xdr:to>
          <xdr:col>2</xdr:col>
          <xdr:colOff>9525</xdr:colOff>
          <xdr:row>31</xdr:row>
          <xdr:rowOff>209550</xdr:rowOff>
        </xdr:to>
        <xdr:grpSp>
          <xdr:nvGrpSpPr>
            <xdr:cNvPr id="26033" name="Gruppieren 432">
              <a:extLst>
                <a:ext uri="{FF2B5EF4-FFF2-40B4-BE49-F238E27FC236}">
                  <a16:creationId xmlns:a16="http://schemas.microsoft.com/office/drawing/2014/main" id="{00000000-0008-0000-0600-0000B1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64246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92" name="Check Box 1004" hidden="1">
                <a:extLst>
                  <a:ext uri="{63B3BB69-23CF-44E3-9099-C40C66FF867C}">
                    <a14:compatExt spid="_x0000_s13292"/>
                  </a:ext>
                  <a:ext uri="{FF2B5EF4-FFF2-40B4-BE49-F238E27FC236}">
                    <a16:creationId xmlns:a16="http://schemas.microsoft.com/office/drawing/2014/main" id="{00000000-0008-0000-0600-0000EC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3" name="Check Box 1005" hidden="1">
                <a:extLst>
                  <a:ext uri="{63B3BB69-23CF-44E3-9099-C40C66FF867C}">
                    <a14:compatExt spid="_x0000_s13293"/>
                  </a:ext>
                  <a:ext uri="{FF2B5EF4-FFF2-40B4-BE49-F238E27FC236}">
                    <a16:creationId xmlns:a16="http://schemas.microsoft.com/office/drawing/2014/main" id="{00000000-0008-0000-0600-0000ED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4" name="Check Box 1006" hidden="1">
                <a:extLst>
                  <a:ext uri="{63B3BB69-23CF-44E3-9099-C40C66FF867C}">
                    <a14:compatExt spid="_x0000_s13294"/>
                  </a:ext>
                  <a:ext uri="{FF2B5EF4-FFF2-40B4-BE49-F238E27FC236}">
                    <a16:creationId xmlns:a16="http://schemas.microsoft.com/office/drawing/2014/main" id="{00000000-0008-0000-0600-0000EE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31</xdr:row>
          <xdr:rowOff>209550</xdr:rowOff>
        </xdr:from>
        <xdr:to>
          <xdr:col>2</xdr:col>
          <xdr:colOff>9525</xdr:colOff>
          <xdr:row>32</xdr:row>
          <xdr:rowOff>209550</xdr:rowOff>
        </xdr:to>
        <xdr:grpSp>
          <xdr:nvGrpSpPr>
            <xdr:cNvPr id="26034" name="Gruppieren 436">
              <a:extLst>
                <a:ext uri="{FF2B5EF4-FFF2-40B4-BE49-F238E27FC236}">
                  <a16:creationId xmlns:a16="http://schemas.microsoft.com/office/drawing/2014/main" id="{00000000-0008-0000-0600-0000B2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66468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295" name="Check Box 1007" hidden="1">
                <a:extLst>
                  <a:ext uri="{63B3BB69-23CF-44E3-9099-C40C66FF867C}">
                    <a14:compatExt spid="_x0000_s13295"/>
                  </a:ext>
                  <a:ext uri="{FF2B5EF4-FFF2-40B4-BE49-F238E27FC236}">
                    <a16:creationId xmlns:a16="http://schemas.microsoft.com/office/drawing/2014/main" id="{00000000-0008-0000-0600-0000EF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6" name="Check Box 1008" hidden="1">
                <a:extLst>
                  <a:ext uri="{63B3BB69-23CF-44E3-9099-C40C66FF867C}">
                    <a14:compatExt spid="_x0000_s13296"/>
                  </a:ext>
                  <a:ext uri="{FF2B5EF4-FFF2-40B4-BE49-F238E27FC236}">
                    <a16:creationId xmlns:a16="http://schemas.microsoft.com/office/drawing/2014/main" id="{00000000-0008-0000-0600-0000F0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7" name="Check Box 1009" hidden="1">
                <a:extLst>
                  <a:ext uri="{63B3BB69-23CF-44E3-9099-C40C66FF867C}">
                    <a14:compatExt spid="_x0000_s13297"/>
                  </a:ext>
                  <a:ext uri="{FF2B5EF4-FFF2-40B4-BE49-F238E27FC236}">
                    <a16:creationId xmlns:a16="http://schemas.microsoft.com/office/drawing/2014/main" id="{00000000-0008-0000-0600-0000F1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32</xdr:row>
          <xdr:rowOff>209550</xdr:rowOff>
        </xdr:from>
        <xdr:to>
          <xdr:col>2</xdr:col>
          <xdr:colOff>9525</xdr:colOff>
          <xdr:row>33</xdr:row>
          <xdr:rowOff>209550</xdr:rowOff>
        </xdr:to>
        <xdr:grpSp>
          <xdr:nvGrpSpPr>
            <xdr:cNvPr id="26035" name="Gruppieren 444">
              <a:extLst>
                <a:ext uri="{FF2B5EF4-FFF2-40B4-BE49-F238E27FC236}">
                  <a16:creationId xmlns:a16="http://schemas.microsoft.com/office/drawing/2014/main" id="{00000000-0008-0000-0600-0000B36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68691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13301" name="Check Box 1013" hidden="1">
                <a:extLst>
                  <a:ext uri="{63B3BB69-23CF-44E3-9099-C40C66FF867C}">
                    <a14:compatExt spid="_x0000_s13301"/>
                  </a:ext>
                  <a:ext uri="{FF2B5EF4-FFF2-40B4-BE49-F238E27FC236}">
                    <a16:creationId xmlns:a16="http://schemas.microsoft.com/office/drawing/2014/main" id="{00000000-0008-0000-0600-0000F533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02" name="Check Box 1014" hidden="1">
                <a:extLst>
                  <a:ext uri="{63B3BB69-23CF-44E3-9099-C40C66FF867C}">
                    <a14:compatExt spid="_x0000_s13302"/>
                  </a:ext>
                  <a:ext uri="{FF2B5EF4-FFF2-40B4-BE49-F238E27FC236}">
                    <a16:creationId xmlns:a16="http://schemas.microsoft.com/office/drawing/2014/main" id="{00000000-0008-0000-0600-0000F6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03" name="Check Box 1015" hidden="1">
                <a:extLst>
                  <a:ext uri="{63B3BB69-23CF-44E3-9099-C40C66FF867C}">
                    <a14:compatExt spid="_x0000_s13303"/>
                  </a:ext>
                  <a:ext uri="{FF2B5EF4-FFF2-40B4-BE49-F238E27FC236}">
                    <a16:creationId xmlns:a16="http://schemas.microsoft.com/office/drawing/2014/main" id="{00000000-0008-0000-0600-0000F7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24</xdr:row>
          <xdr:rowOff>209550</xdr:rowOff>
        </xdr:from>
        <xdr:to>
          <xdr:col>1</xdr:col>
          <xdr:colOff>285750</xdr:colOff>
          <xdr:row>25</xdr:row>
          <xdr:rowOff>209550</xdr:rowOff>
        </xdr:to>
        <xdr:sp macro="" textlink="">
          <xdr:nvSpPr>
            <xdr:cNvPr id="26069" name="Check Box 1493" hidden="1">
              <a:extLst>
                <a:ext uri="{63B3BB69-23CF-44E3-9099-C40C66FF867C}">
                  <a14:compatExt spid="_x0000_s26069"/>
                </a:ext>
                <a:ext uri="{FF2B5EF4-FFF2-40B4-BE49-F238E27FC236}">
                  <a16:creationId xmlns:a16="http://schemas.microsoft.com/office/drawing/2014/main" id="{00000000-0008-0000-0600-0000D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25</xdr:row>
          <xdr:rowOff>209550</xdr:rowOff>
        </xdr:from>
        <xdr:to>
          <xdr:col>2</xdr:col>
          <xdr:colOff>9525</xdr:colOff>
          <xdr:row>26</xdr:row>
          <xdr:rowOff>209550</xdr:rowOff>
        </xdr:to>
        <xdr:grpSp>
          <xdr:nvGrpSpPr>
            <xdr:cNvPr id="151" name="Gruppieren 352">
              <a:extLst>
                <a:ext uri="{FF2B5EF4-FFF2-40B4-BE49-F238E27FC236}">
                  <a16:creationId xmlns:a16="http://schemas.microsoft.com/office/drawing/2014/main" id="{00000000-0008-0000-0600-00009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53133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26072" name="Check Box 1496" hidden="1">
                <a:extLst>
                  <a:ext uri="{63B3BB69-23CF-44E3-9099-C40C66FF867C}">
                    <a14:compatExt spid="_x0000_s26072"/>
                  </a:ext>
                  <a:ext uri="{FF2B5EF4-FFF2-40B4-BE49-F238E27FC236}">
                    <a16:creationId xmlns:a16="http://schemas.microsoft.com/office/drawing/2014/main" id="{00000000-0008-0000-0600-0000D865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73" name="Check Box 1497" hidden="1">
                <a:extLst>
                  <a:ext uri="{63B3BB69-23CF-44E3-9099-C40C66FF867C}">
                    <a14:compatExt spid="_x0000_s26073"/>
                  </a:ext>
                  <a:ext uri="{FF2B5EF4-FFF2-40B4-BE49-F238E27FC236}">
                    <a16:creationId xmlns:a16="http://schemas.microsoft.com/office/drawing/2014/main" id="{00000000-0008-0000-0600-0000D965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74" name="Check Box 1498" hidden="1">
                <a:extLst>
                  <a:ext uri="{63B3BB69-23CF-44E3-9099-C40C66FF867C}">
                    <a14:compatExt spid="_x0000_s26074"/>
                  </a:ext>
                  <a:ext uri="{FF2B5EF4-FFF2-40B4-BE49-F238E27FC236}">
                    <a16:creationId xmlns:a16="http://schemas.microsoft.com/office/drawing/2014/main" id="{00000000-0008-0000-0600-0000DA65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26</xdr:row>
          <xdr:rowOff>209550</xdr:rowOff>
        </xdr:from>
        <xdr:to>
          <xdr:col>2</xdr:col>
          <xdr:colOff>9525</xdr:colOff>
          <xdr:row>27</xdr:row>
          <xdr:rowOff>209550</xdr:rowOff>
        </xdr:to>
        <xdr:grpSp>
          <xdr:nvGrpSpPr>
            <xdr:cNvPr id="155" name="Gruppieren 356">
              <a:extLst>
                <a:ext uri="{FF2B5EF4-FFF2-40B4-BE49-F238E27FC236}">
                  <a16:creationId xmlns:a16="http://schemas.microsoft.com/office/drawing/2014/main" id="{00000000-0008-0000-0600-00009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55356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26075" name="Check Box 1499" hidden="1">
                <a:extLst>
                  <a:ext uri="{63B3BB69-23CF-44E3-9099-C40C66FF867C}">
                    <a14:compatExt spid="_x0000_s26075"/>
                  </a:ext>
                  <a:ext uri="{FF2B5EF4-FFF2-40B4-BE49-F238E27FC236}">
                    <a16:creationId xmlns:a16="http://schemas.microsoft.com/office/drawing/2014/main" id="{00000000-0008-0000-0600-0000DB65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76" name="Check Box 1500" hidden="1">
                <a:extLst>
                  <a:ext uri="{63B3BB69-23CF-44E3-9099-C40C66FF867C}">
                    <a14:compatExt spid="_x0000_s26076"/>
                  </a:ext>
                  <a:ext uri="{FF2B5EF4-FFF2-40B4-BE49-F238E27FC236}">
                    <a16:creationId xmlns:a16="http://schemas.microsoft.com/office/drawing/2014/main" id="{00000000-0008-0000-0600-0000DC65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77" name="Check Box 1501" hidden="1">
                <a:extLst>
                  <a:ext uri="{63B3BB69-23CF-44E3-9099-C40C66FF867C}">
                    <a14:compatExt spid="_x0000_s26077"/>
                  </a:ext>
                  <a:ext uri="{FF2B5EF4-FFF2-40B4-BE49-F238E27FC236}">
                    <a16:creationId xmlns:a16="http://schemas.microsoft.com/office/drawing/2014/main" id="{00000000-0008-0000-0600-0000DD65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27</xdr:row>
          <xdr:rowOff>209550</xdr:rowOff>
        </xdr:from>
        <xdr:to>
          <xdr:col>2</xdr:col>
          <xdr:colOff>9525</xdr:colOff>
          <xdr:row>28</xdr:row>
          <xdr:rowOff>209550</xdr:rowOff>
        </xdr:to>
        <xdr:grpSp>
          <xdr:nvGrpSpPr>
            <xdr:cNvPr id="159" name="Gruppieren 360">
              <a:extLst>
                <a:ext uri="{FF2B5EF4-FFF2-40B4-BE49-F238E27FC236}">
                  <a16:creationId xmlns:a16="http://schemas.microsoft.com/office/drawing/2014/main" id="{00000000-0008-0000-0600-00009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57578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26078" name="Check Box 1502" hidden="1">
                <a:extLst>
                  <a:ext uri="{63B3BB69-23CF-44E3-9099-C40C66FF867C}">
                    <a14:compatExt spid="_x0000_s26078"/>
                  </a:ext>
                  <a:ext uri="{FF2B5EF4-FFF2-40B4-BE49-F238E27FC236}">
                    <a16:creationId xmlns:a16="http://schemas.microsoft.com/office/drawing/2014/main" id="{00000000-0008-0000-0600-0000DE65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79" name="Check Box 1503" hidden="1">
                <a:extLst>
                  <a:ext uri="{63B3BB69-23CF-44E3-9099-C40C66FF867C}">
                    <a14:compatExt spid="_x0000_s26079"/>
                  </a:ext>
                  <a:ext uri="{FF2B5EF4-FFF2-40B4-BE49-F238E27FC236}">
                    <a16:creationId xmlns:a16="http://schemas.microsoft.com/office/drawing/2014/main" id="{00000000-0008-0000-0600-0000DF65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80" name="Check Box 1504" hidden="1">
                <a:extLst>
                  <a:ext uri="{63B3BB69-23CF-44E3-9099-C40C66FF867C}">
                    <a14:compatExt spid="_x0000_s26080"/>
                  </a:ext>
                  <a:ext uri="{FF2B5EF4-FFF2-40B4-BE49-F238E27FC236}">
                    <a16:creationId xmlns:a16="http://schemas.microsoft.com/office/drawing/2014/main" id="{00000000-0008-0000-0600-0000E065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209550</xdr:rowOff>
        </xdr:from>
        <xdr:to>
          <xdr:col>2</xdr:col>
          <xdr:colOff>9525</xdr:colOff>
          <xdr:row>29</xdr:row>
          <xdr:rowOff>209550</xdr:rowOff>
        </xdr:to>
        <xdr:grpSp>
          <xdr:nvGrpSpPr>
            <xdr:cNvPr id="163" name="Gruppieren 364">
              <a:extLst>
                <a:ext uri="{FF2B5EF4-FFF2-40B4-BE49-F238E27FC236}">
                  <a16:creationId xmlns:a16="http://schemas.microsoft.com/office/drawing/2014/main" id="{00000000-0008-0000-0600-0000A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59801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26081" name="Check Box 1505" hidden="1">
                <a:extLst>
                  <a:ext uri="{63B3BB69-23CF-44E3-9099-C40C66FF867C}">
                    <a14:compatExt spid="_x0000_s26081"/>
                  </a:ext>
                  <a:ext uri="{FF2B5EF4-FFF2-40B4-BE49-F238E27FC236}">
                    <a16:creationId xmlns:a16="http://schemas.microsoft.com/office/drawing/2014/main" id="{00000000-0008-0000-0600-0000E165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82" name="Check Box 1506" hidden="1">
                <a:extLst>
                  <a:ext uri="{63B3BB69-23CF-44E3-9099-C40C66FF867C}">
                    <a14:compatExt spid="_x0000_s26082"/>
                  </a:ext>
                  <a:ext uri="{FF2B5EF4-FFF2-40B4-BE49-F238E27FC236}">
                    <a16:creationId xmlns:a16="http://schemas.microsoft.com/office/drawing/2014/main" id="{00000000-0008-0000-0600-0000E265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83" name="Check Box 1507" hidden="1">
                <a:extLst>
                  <a:ext uri="{63B3BB69-23CF-44E3-9099-C40C66FF867C}">
                    <a14:compatExt spid="_x0000_s26083"/>
                  </a:ext>
                  <a:ext uri="{FF2B5EF4-FFF2-40B4-BE49-F238E27FC236}">
                    <a16:creationId xmlns:a16="http://schemas.microsoft.com/office/drawing/2014/main" id="{00000000-0008-0000-0600-0000E365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29</xdr:row>
          <xdr:rowOff>209550</xdr:rowOff>
        </xdr:from>
        <xdr:to>
          <xdr:col>2</xdr:col>
          <xdr:colOff>9525</xdr:colOff>
          <xdr:row>30</xdr:row>
          <xdr:rowOff>209550</xdr:rowOff>
        </xdr:to>
        <xdr:grpSp>
          <xdr:nvGrpSpPr>
            <xdr:cNvPr id="167" name="Gruppieren 368">
              <a:extLst>
                <a:ext uri="{FF2B5EF4-FFF2-40B4-BE49-F238E27FC236}">
                  <a16:creationId xmlns:a16="http://schemas.microsoft.com/office/drawing/2014/main" id="{00000000-0008-0000-0600-0000A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62023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26084" name="Check Box 1508" hidden="1">
                <a:extLst>
                  <a:ext uri="{63B3BB69-23CF-44E3-9099-C40C66FF867C}">
                    <a14:compatExt spid="_x0000_s26084"/>
                  </a:ext>
                  <a:ext uri="{FF2B5EF4-FFF2-40B4-BE49-F238E27FC236}">
                    <a16:creationId xmlns:a16="http://schemas.microsoft.com/office/drawing/2014/main" id="{00000000-0008-0000-0600-0000E465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85" name="Check Box 1509" hidden="1">
                <a:extLst>
                  <a:ext uri="{63B3BB69-23CF-44E3-9099-C40C66FF867C}">
                    <a14:compatExt spid="_x0000_s26085"/>
                  </a:ext>
                  <a:ext uri="{FF2B5EF4-FFF2-40B4-BE49-F238E27FC236}">
                    <a16:creationId xmlns:a16="http://schemas.microsoft.com/office/drawing/2014/main" id="{00000000-0008-0000-0600-0000E565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86" name="Check Box 1510" hidden="1">
                <a:extLst>
                  <a:ext uri="{63B3BB69-23CF-44E3-9099-C40C66FF867C}">
                    <a14:compatExt spid="_x0000_s26086"/>
                  </a:ext>
                  <a:ext uri="{FF2B5EF4-FFF2-40B4-BE49-F238E27FC236}">
                    <a16:creationId xmlns:a16="http://schemas.microsoft.com/office/drawing/2014/main" id="{00000000-0008-0000-0600-0000E665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30</xdr:row>
          <xdr:rowOff>209550</xdr:rowOff>
        </xdr:from>
        <xdr:to>
          <xdr:col>2</xdr:col>
          <xdr:colOff>9525</xdr:colOff>
          <xdr:row>31</xdr:row>
          <xdr:rowOff>209550</xdr:rowOff>
        </xdr:to>
        <xdr:grpSp>
          <xdr:nvGrpSpPr>
            <xdr:cNvPr id="171" name="Gruppieren 372">
              <a:extLst>
                <a:ext uri="{FF2B5EF4-FFF2-40B4-BE49-F238E27FC236}">
                  <a16:creationId xmlns:a16="http://schemas.microsoft.com/office/drawing/2014/main" id="{00000000-0008-0000-0600-0000A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64246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26087" name="Check Box 1511" hidden="1">
                <a:extLst>
                  <a:ext uri="{63B3BB69-23CF-44E3-9099-C40C66FF867C}">
                    <a14:compatExt spid="_x0000_s26087"/>
                  </a:ext>
                  <a:ext uri="{FF2B5EF4-FFF2-40B4-BE49-F238E27FC236}">
                    <a16:creationId xmlns:a16="http://schemas.microsoft.com/office/drawing/2014/main" id="{00000000-0008-0000-0600-0000E765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88" name="Check Box 1512" hidden="1">
                <a:extLst>
                  <a:ext uri="{63B3BB69-23CF-44E3-9099-C40C66FF867C}">
                    <a14:compatExt spid="_x0000_s26088"/>
                  </a:ext>
                  <a:ext uri="{FF2B5EF4-FFF2-40B4-BE49-F238E27FC236}">
                    <a16:creationId xmlns:a16="http://schemas.microsoft.com/office/drawing/2014/main" id="{00000000-0008-0000-0600-0000E865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89" name="Check Box 1513" hidden="1">
                <a:extLst>
                  <a:ext uri="{63B3BB69-23CF-44E3-9099-C40C66FF867C}">
                    <a14:compatExt spid="_x0000_s26089"/>
                  </a:ext>
                  <a:ext uri="{FF2B5EF4-FFF2-40B4-BE49-F238E27FC236}">
                    <a16:creationId xmlns:a16="http://schemas.microsoft.com/office/drawing/2014/main" id="{00000000-0008-0000-0600-0000E965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31</xdr:row>
          <xdr:rowOff>209550</xdr:rowOff>
        </xdr:from>
        <xdr:to>
          <xdr:col>2</xdr:col>
          <xdr:colOff>9525</xdr:colOff>
          <xdr:row>32</xdr:row>
          <xdr:rowOff>209550</xdr:rowOff>
        </xdr:to>
        <xdr:grpSp>
          <xdr:nvGrpSpPr>
            <xdr:cNvPr id="175" name="Gruppieren 376">
              <a:extLst>
                <a:ext uri="{FF2B5EF4-FFF2-40B4-BE49-F238E27FC236}">
                  <a16:creationId xmlns:a16="http://schemas.microsoft.com/office/drawing/2014/main" id="{00000000-0008-0000-0600-0000A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664686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26090" name="Check Box 1514" hidden="1">
                <a:extLst>
                  <a:ext uri="{63B3BB69-23CF-44E3-9099-C40C66FF867C}">
                    <a14:compatExt spid="_x0000_s26090"/>
                  </a:ext>
                  <a:ext uri="{FF2B5EF4-FFF2-40B4-BE49-F238E27FC236}">
                    <a16:creationId xmlns:a16="http://schemas.microsoft.com/office/drawing/2014/main" id="{00000000-0008-0000-0600-0000EA65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91" name="Check Box 1515" hidden="1">
                <a:extLst>
                  <a:ext uri="{63B3BB69-23CF-44E3-9099-C40C66FF867C}">
                    <a14:compatExt spid="_x0000_s26091"/>
                  </a:ext>
                  <a:ext uri="{FF2B5EF4-FFF2-40B4-BE49-F238E27FC236}">
                    <a16:creationId xmlns:a16="http://schemas.microsoft.com/office/drawing/2014/main" id="{00000000-0008-0000-0600-0000EB65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92" name="Check Box 1516" hidden="1">
                <a:extLst>
                  <a:ext uri="{63B3BB69-23CF-44E3-9099-C40C66FF867C}">
                    <a14:compatExt spid="_x0000_s26092"/>
                  </a:ext>
                  <a:ext uri="{FF2B5EF4-FFF2-40B4-BE49-F238E27FC236}">
                    <a16:creationId xmlns:a16="http://schemas.microsoft.com/office/drawing/2014/main" id="{00000000-0008-0000-0600-0000EC65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32</xdr:row>
          <xdr:rowOff>209550</xdr:rowOff>
        </xdr:from>
        <xdr:to>
          <xdr:col>2</xdr:col>
          <xdr:colOff>9525</xdr:colOff>
          <xdr:row>33</xdr:row>
          <xdr:rowOff>209550</xdr:rowOff>
        </xdr:to>
        <xdr:grpSp>
          <xdr:nvGrpSpPr>
            <xdr:cNvPr id="179" name="Gruppieren 384">
              <a:extLst>
                <a:ext uri="{FF2B5EF4-FFF2-40B4-BE49-F238E27FC236}">
                  <a16:creationId xmlns:a16="http://schemas.microsoft.com/office/drawing/2014/main" id="{00000000-0008-0000-0600-0000B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4713" y="6869113"/>
              <a:ext cx="635000" cy="222250"/>
              <a:chOff x="699227" y="2427111"/>
              <a:chExt cx="662481" cy="218722"/>
            </a:xfrm>
          </xdr:grpSpPr>
          <xdr:sp macro="" textlink="">
            <xdr:nvSpPr>
              <xdr:cNvPr id="26093" name="Check Box 1517" hidden="1">
                <a:extLst>
                  <a:ext uri="{63B3BB69-23CF-44E3-9099-C40C66FF867C}">
                    <a14:compatExt spid="_x0000_s26093"/>
                  </a:ext>
                  <a:ext uri="{FF2B5EF4-FFF2-40B4-BE49-F238E27FC236}">
                    <a16:creationId xmlns:a16="http://schemas.microsoft.com/office/drawing/2014/main" id="{00000000-0008-0000-0600-0000ED650000}"/>
                  </a:ext>
                </a:extLst>
              </xdr:cNvPr>
              <xdr:cNvSpPr/>
            </xdr:nvSpPr>
            <xdr:spPr bwMode="auto">
              <a:xfrm>
                <a:off x="699227" y="2427111"/>
                <a:ext cx="23919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94" name="Check Box 1518" hidden="1">
                <a:extLst>
                  <a:ext uri="{63B3BB69-23CF-44E3-9099-C40C66FF867C}">
                    <a14:compatExt spid="_x0000_s26094"/>
                  </a:ext>
                  <a:ext uri="{FF2B5EF4-FFF2-40B4-BE49-F238E27FC236}">
                    <a16:creationId xmlns:a16="http://schemas.microsoft.com/office/drawing/2014/main" id="{00000000-0008-0000-0600-0000EE65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95" name="Check Box 1519" hidden="1">
                <a:extLst>
                  <a:ext uri="{63B3BB69-23CF-44E3-9099-C40C66FF867C}">
                    <a14:compatExt spid="_x0000_s26095"/>
                  </a:ext>
                  <a:ext uri="{FF2B5EF4-FFF2-40B4-BE49-F238E27FC236}">
                    <a16:creationId xmlns:a16="http://schemas.microsoft.com/office/drawing/2014/main" id="{00000000-0008-0000-0600-0000EF65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</xdr:col>
      <xdr:colOff>543277</xdr:colOff>
      <xdr:row>0</xdr:row>
      <xdr:rowOff>176389</xdr:rowOff>
    </xdr:from>
    <xdr:to>
      <xdr:col>8</xdr:col>
      <xdr:colOff>944386</xdr:colOff>
      <xdr:row>0</xdr:row>
      <xdr:rowOff>376414</xdr:rowOff>
    </xdr:to>
    <xdr:pic>
      <xdr:nvPicPr>
        <xdr:cNvPr id="116" name="Grafik 115" descr="Kanton_sw_big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4444" y="176389"/>
          <a:ext cx="2136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182916</xdr:colOff>
      <xdr:row>5</xdr:row>
      <xdr:rowOff>82550</xdr:rowOff>
    </xdr:from>
    <xdr:to>
      <xdr:col>5</xdr:col>
      <xdr:colOff>444854</xdr:colOff>
      <xdr:row>5</xdr:row>
      <xdr:rowOff>82550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>
          <a:off x="3840516" y="1330325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0</xdr:row>
      <xdr:rowOff>42334</xdr:rowOff>
    </xdr:from>
    <xdr:to>
      <xdr:col>8</xdr:col>
      <xdr:colOff>102577</xdr:colOff>
      <xdr:row>4</xdr:row>
      <xdr:rowOff>119228</xdr:rowOff>
    </xdr:to>
    <xdr:sp macro="" textlink="">
      <xdr:nvSpPr>
        <xdr:cNvPr id="13" name="Text Box 5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42334" y="42334"/>
          <a:ext cx="6954878" cy="721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Regelung der Entschädigung im Qualifikationsverfahren</a:t>
          </a:r>
          <a:endParaRPr kumimoji="0" lang="de-CH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ABMH-Regelung über die Expertenenschädigung im Qualifikationsverfahren der beruflichen Grundbildung vom 1. Januar 2023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Grundlage RRB 2022/1255 vom 23. August 2022 </a:t>
          </a:r>
        </a:p>
      </xdr:txBody>
    </xdr:sp>
    <xdr:clientData/>
  </xdr:twoCellAnchor>
  <xdr:twoCellAnchor editAs="oneCell">
    <xdr:from>
      <xdr:col>0</xdr:col>
      <xdr:colOff>29036</xdr:colOff>
      <xdr:row>4</xdr:row>
      <xdr:rowOff>65969</xdr:rowOff>
    </xdr:from>
    <xdr:to>
      <xdr:col>4</xdr:col>
      <xdr:colOff>285750</xdr:colOff>
      <xdr:row>59</xdr:row>
      <xdr:rowOff>249116</xdr:rowOff>
    </xdr:to>
    <xdr:sp macro="" textlink="">
      <xdr:nvSpPr>
        <xdr:cNvPr id="10" name="Text Box 5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29036" y="710738"/>
          <a:ext cx="3304714" cy="9048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       Prüfungsvor- und nachbereitung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1.1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Expertensitzung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Einladung durch CPEX, mit Kopie an Prüfungsleiter.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Sitzungsgeld   PEX 	Fr. 190.00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Sitzungsgeld CPEX	Fr. 380.00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1.2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Entschädigung Chefexperten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Zur Vorbereitung der Prüfungen werden eine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Grundpauschale und eine Kopfpauschale pro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Prüfungskandidat/in ausgerichtet.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Grundpauschale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</a:t>
          </a: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Anzahl Kandidaten	Grundpauschale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 1 -     5		Fr.    500.00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 6 -   25		Fr. 1'000.00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26 -   50		Fr. 1'250.00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51 -   75		Fr. 1'500.00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76 - 100		Fr. 1'750.00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 Ab 101		Fr. 2'000.00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Kopfpauschale     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Fr. 20.00 pro Kandidat/in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1.3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Vorbereitungszeit Experten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Vorbereitung der Prüfung wird entschädigt mit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Fr. 45.00 pro Stunde, höchstens 8 Stunden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1.4     Bei sehr zeitintensiver Vorbereitung, insbesondere für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Erstellung von Prüfungsaufgaben, muss für eine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eventuelle Entschädigung bei der Prüfungsleitung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Antrag gestellt werden.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1.5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Verwalten von Kompetenznachweisen (KN)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Nur für CPEX mit Leistungsvereinbarung möglich.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Für das Sammeln und Verwalten von Erfahrungsnoten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werden die CPEX wie folgt entschädigt: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- pro KN aus dem Lehrbetrieb:	                    Fr. 5.00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- pro KN aus einem überbetrieblichen Kurs:  Fr. 2.50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1.6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Einsichtnahme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Zeit für die Betreuung von Prüflingen bei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Einsichtnahmen in die Prüfungsakten wird entschädigt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mit Fr. 45.00 pro Stunde, höchstens 12 Stunden pro Tag.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1.7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Beschwerdeverfahren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Ausarbeitung von Stellungnahmen in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Beschwerdeverfahren wird entschädigt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mit Fr. 45.00 pro Stunde, höchstens 12 Stunden pro Tag.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       Prüfungen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2.1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Praktische Arbeiten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2.1.1  Die praktischen Arbeiten dürfen maximal zu der in der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Bildungsverordnung festgelegten Dauer verrechnet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werden und es haben maximal die im Bildungsplan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festgelegte Anzahl Experten Anspruch auf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Entschädigung.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2.1.2  Entschädigung für Aufsicht, Korrektur und Bewertung: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Fr. 45.00 pro Stunde, höchstens 12 Stunden pro Tag.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Dauern diese Arbeiten mehr als 4.5 aufeinander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folgende Stunden, so wird eine Verpflegungs-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entschädigung von Fr. 23.00 vergütet.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2.2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Berufskundeprüfung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2.2.1  Mündliche Prüfungen: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Pro Kandidaten dürfen 2 Experten während der in der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Bildungsverordnung festgelegten Dauer verrechnet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werden.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2.2.2  Aufsicht schriftliche Prüfungen: Pro Gruppe 1 Experte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(Ausnahmen nach Absprache mit der Prüfungsleitung)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2.2.3  Entschädigung für Aufsicht, Korrektur und Bewertung: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Fr. 45.00 pro Stunde, höchstens 12 Stunden pro Tag.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Dauern diese Arbeiten mehr als 4.5 aufeinander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folgende Stunden, so wird eine Verpflegungs-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entschädigung von Fr. 23.00 vergütet.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</xdr:txBody>
    </xdr:sp>
    <xdr:clientData/>
  </xdr:twoCellAnchor>
  <xdr:twoCellAnchor>
    <xdr:from>
      <xdr:col>4</xdr:col>
      <xdr:colOff>312323</xdr:colOff>
      <xdr:row>4</xdr:row>
      <xdr:rowOff>80433</xdr:rowOff>
    </xdr:from>
    <xdr:to>
      <xdr:col>8</xdr:col>
      <xdr:colOff>14656</xdr:colOff>
      <xdr:row>60</xdr:row>
      <xdr:rowOff>95957</xdr:rowOff>
    </xdr:to>
    <xdr:sp macro="" textlink="">
      <xdr:nvSpPr>
        <xdr:cNvPr id="12" name="Text Box 5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3360323" y="725202"/>
          <a:ext cx="3548968" cy="9137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3.       Kosten für Sitzungen und Prüfungen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3.1     Die Reisezeit wird nicht entschädigt. Ist der Prüfungsort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unverhältnismässig weit weg, so muss für eine eventuelle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Entschädigung ein Antrag bei der Prüfungsleitung gestellt werden.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3.2     Reisespesen: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Bahnbillett 2. Klasse (mit Beleg, Betrag einsetzen)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oder Fr. –.70 pro km (Auto)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Benützung öffentlicher Verkehrsmittel ist vorzuziehen, sofern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dies nicht zu einem wesentlichen Zeitverlust führt. Ist die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Benützung privater Motorfahrzeuge unumgänglich, werden die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Kilometer der kürzesten Strecke entschädigt.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3.3     Übernachtung: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Experten, die auswärts übernachten müssen, haben ihre Auslagen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zu belegen. Es werden die tatsächlichen Übernachtungskosten,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maximal Fr. 150.00 pro Nacht inkl.  Frühstück und zusätzlich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Fr. 23.00 für das Nachtessen vergütet.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4.       Allgemeines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4.1     Anspruch auf Entschädigung hat nur, wer das Formular bis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15. Juli an den zuständigen CPEX einreicht. Der CPEX ist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verpflichtet, alle Abrechnungsformulare mit dem dazugehörigen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Prüfungsplan bis spätestens 31. Juli weiterzuleiten an: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  Amt für Berufsbildung, Mittel- und Hochschulen (ABMH)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  Qualifikationsverfahren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  Kreuzackerstrasse 1</a:t>
          </a:r>
          <a:b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</a:b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  Postfach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  4502 Solothurn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Alle Abrechnungsformulare müssen ordnungsgemäss ausgefüllt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und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vom CPEX unterschrieben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sein.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4.2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AHV/IV/EO/ALV-Beiträge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Gemäss AHVV gelten folgende Regelungen: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Grundsätzlich sind von jeder Lohnzahlung AHV/IV/EO- und ALV-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Beiträge abzuziehen. Die Beiträge müssen jedoch nicht erhoben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werden, wenn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- der Lohn pro Arbeitgeber Fr. 2'500.00 pro Jahr nicht übersteigt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- und die Arbeitnehmerin oder der Arbeitnehmer die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  Beitragsentrichtung nicht verlangt.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Arbeitnehmerin oder der Arbeitnehmer kann verlangen, dass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Arbeitgeberin oder der Arbeitgeber die AHV/IV/EO- und ALV-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Beiträge auf Löhne von weniger als Fr. 2'500.00 im Jahr abzieht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und an die Ausgleichskasse entrichtet.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Akzeptiert die Arbeitnehmerin oder der Arbeitnehmer die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ungekürzte Lohnzahlung, kann sie oder er nachträglich nicht mehr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verlangen, dass die Beiträge auf den bereits bezogenen Löhnen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erhoben werden.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Dem Nebenerwerb wird kein Haupterwerb vorausgesetzt.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4.3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Unfallversicherung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Jede Arbeitnehmerin und jeder Arbeitnehmer ist während der Zeit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des Experteneinsatzes gegen Berufsunfälle gemäss obligatorischer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Unfallversicherung versichert.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Frutiger LT Com 55 Roman" panose="020B0503030504020204" pitchFamily="34" charset="0"/>
            </a:rPr>
            <a:t> 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8.xml"/><Relationship Id="rId21" Type="http://schemas.openxmlformats.org/officeDocument/2006/relationships/ctrlProp" Target="../ctrlProps/ctrlProp93.xml"/><Relationship Id="rId42" Type="http://schemas.openxmlformats.org/officeDocument/2006/relationships/ctrlProp" Target="../ctrlProps/ctrlProp114.xml"/><Relationship Id="rId47" Type="http://schemas.openxmlformats.org/officeDocument/2006/relationships/ctrlProp" Target="../ctrlProps/ctrlProp119.xml"/><Relationship Id="rId63" Type="http://schemas.openxmlformats.org/officeDocument/2006/relationships/ctrlProp" Target="../ctrlProps/ctrlProp135.xml"/><Relationship Id="rId68" Type="http://schemas.openxmlformats.org/officeDocument/2006/relationships/ctrlProp" Target="../ctrlProps/ctrlProp140.xml"/><Relationship Id="rId16" Type="http://schemas.openxmlformats.org/officeDocument/2006/relationships/ctrlProp" Target="../ctrlProps/ctrlProp88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32" Type="http://schemas.openxmlformats.org/officeDocument/2006/relationships/ctrlProp" Target="../ctrlProps/ctrlProp104.xml"/><Relationship Id="rId37" Type="http://schemas.openxmlformats.org/officeDocument/2006/relationships/ctrlProp" Target="../ctrlProps/ctrlProp109.xml"/><Relationship Id="rId40" Type="http://schemas.openxmlformats.org/officeDocument/2006/relationships/ctrlProp" Target="../ctrlProps/ctrlProp112.xml"/><Relationship Id="rId45" Type="http://schemas.openxmlformats.org/officeDocument/2006/relationships/ctrlProp" Target="../ctrlProps/ctrlProp117.xml"/><Relationship Id="rId53" Type="http://schemas.openxmlformats.org/officeDocument/2006/relationships/ctrlProp" Target="../ctrlProps/ctrlProp125.xml"/><Relationship Id="rId58" Type="http://schemas.openxmlformats.org/officeDocument/2006/relationships/ctrlProp" Target="../ctrlProps/ctrlProp130.xml"/><Relationship Id="rId66" Type="http://schemas.openxmlformats.org/officeDocument/2006/relationships/ctrlProp" Target="../ctrlProps/ctrlProp138.xml"/><Relationship Id="rId74" Type="http://schemas.openxmlformats.org/officeDocument/2006/relationships/ctrlProp" Target="../ctrlProps/ctrlProp146.xml"/><Relationship Id="rId5" Type="http://schemas.openxmlformats.org/officeDocument/2006/relationships/ctrlProp" Target="../ctrlProps/ctrlProp77.xml"/><Relationship Id="rId61" Type="http://schemas.openxmlformats.org/officeDocument/2006/relationships/ctrlProp" Target="../ctrlProps/ctrlProp133.xml"/><Relationship Id="rId19" Type="http://schemas.openxmlformats.org/officeDocument/2006/relationships/ctrlProp" Target="../ctrlProps/ctrlProp9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Relationship Id="rId30" Type="http://schemas.openxmlformats.org/officeDocument/2006/relationships/ctrlProp" Target="../ctrlProps/ctrlProp102.xml"/><Relationship Id="rId35" Type="http://schemas.openxmlformats.org/officeDocument/2006/relationships/ctrlProp" Target="../ctrlProps/ctrlProp107.xml"/><Relationship Id="rId43" Type="http://schemas.openxmlformats.org/officeDocument/2006/relationships/ctrlProp" Target="../ctrlProps/ctrlProp115.xml"/><Relationship Id="rId48" Type="http://schemas.openxmlformats.org/officeDocument/2006/relationships/ctrlProp" Target="../ctrlProps/ctrlProp120.xml"/><Relationship Id="rId56" Type="http://schemas.openxmlformats.org/officeDocument/2006/relationships/ctrlProp" Target="../ctrlProps/ctrlProp128.xml"/><Relationship Id="rId64" Type="http://schemas.openxmlformats.org/officeDocument/2006/relationships/ctrlProp" Target="../ctrlProps/ctrlProp136.xml"/><Relationship Id="rId69" Type="http://schemas.openxmlformats.org/officeDocument/2006/relationships/ctrlProp" Target="../ctrlProps/ctrlProp141.xml"/><Relationship Id="rId77" Type="http://schemas.openxmlformats.org/officeDocument/2006/relationships/ctrlProp" Target="../ctrlProps/ctrlProp149.xml"/><Relationship Id="rId8" Type="http://schemas.openxmlformats.org/officeDocument/2006/relationships/ctrlProp" Target="../ctrlProps/ctrlProp80.xml"/><Relationship Id="rId51" Type="http://schemas.openxmlformats.org/officeDocument/2006/relationships/ctrlProp" Target="../ctrlProps/ctrlProp123.xml"/><Relationship Id="rId72" Type="http://schemas.openxmlformats.org/officeDocument/2006/relationships/ctrlProp" Target="../ctrlProps/ctrlProp1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33" Type="http://schemas.openxmlformats.org/officeDocument/2006/relationships/ctrlProp" Target="../ctrlProps/ctrlProp105.xml"/><Relationship Id="rId38" Type="http://schemas.openxmlformats.org/officeDocument/2006/relationships/ctrlProp" Target="../ctrlProps/ctrlProp110.xml"/><Relationship Id="rId46" Type="http://schemas.openxmlformats.org/officeDocument/2006/relationships/ctrlProp" Target="../ctrlProps/ctrlProp118.xml"/><Relationship Id="rId59" Type="http://schemas.openxmlformats.org/officeDocument/2006/relationships/ctrlProp" Target="../ctrlProps/ctrlProp131.xml"/><Relationship Id="rId67" Type="http://schemas.openxmlformats.org/officeDocument/2006/relationships/ctrlProp" Target="../ctrlProps/ctrlProp139.xml"/><Relationship Id="rId20" Type="http://schemas.openxmlformats.org/officeDocument/2006/relationships/ctrlProp" Target="../ctrlProps/ctrlProp92.xml"/><Relationship Id="rId41" Type="http://schemas.openxmlformats.org/officeDocument/2006/relationships/ctrlProp" Target="../ctrlProps/ctrlProp113.xml"/><Relationship Id="rId54" Type="http://schemas.openxmlformats.org/officeDocument/2006/relationships/ctrlProp" Target="../ctrlProps/ctrlProp126.xml"/><Relationship Id="rId62" Type="http://schemas.openxmlformats.org/officeDocument/2006/relationships/ctrlProp" Target="../ctrlProps/ctrlProp134.xml"/><Relationship Id="rId70" Type="http://schemas.openxmlformats.org/officeDocument/2006/relationships/ctrlProp" Target="../ctrlProps/ctrlProp142.xml"/><Relationship Id="rId75" Type="http://schemas.openxmlformats.org/officeDocument/2006/relationships/ctrlProp" Target="../ctrlProps/ctrlProp14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8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36" Type="http://schemas.openxmlformats.org/officeDocument/2006/relationships/ctrlProp" Target="../ctrlProps/ctrlProp108.xml"/><Relationship Id="rId49" Type="http://schemas.openxmlformats.org/officeDocument/2006/relationships/ctrlProp" Target="../ctrlProps/ctrlProp121.xml"/><Relationship Id="rId57" Type="http://schemas.openxmlformats.org/officeDocument/2006/relationships/ctrlProp" Target="../ctrlProps/ctrlProp129.xml"/><Relationship Id="rId10" Type="http://schemas.openxmlformats.org/officeDocument/2006/relationships/ctrlProp" Target="../ctrlProps/ctrlProp82.xml"/><Relationship Id="rId31" Type="http://schemas.openxmlformats.org/officeDocument/2006/relationships/ctrlProp" Target="../ctrlProps/ctrlProp103.xml"/><Relationship Id="rId44" Type="http://schemas.openxmlformats.org/officeDocument/2006/relationships/ctrlProp" Target="../ctrlProps/ctrlProp116.xml"/><Relationship Id="rId52" Type="http://schemas.openxmlformats.org/officeDocument/2006/relationships/ctrlProp" Target="../ctrlProps/ctrlProp124.xml"/><Relationship Id="rId60" Type="http://schemas.openxmlformats.org/officeDocument/2006/relationships/ctrlProp" Target="../ctrlProps/ctrlProp132.xml"/><Relationship Id="rId65" Type="http://schemas.openxmlformats.org/officeDocument/2006/relationships/ctrlProp" Target="../ctrlProps/ctrlProp137.xml"/><Relationship Id="rId73" Type="http://schemas.openxmlformats.org/officeDocument/2006/relationships/ctrlProp" Target="../ctrlProps/ctrlProp145.xml"/><Relationship Id="rId78" Type="http://schemas.openxmlformats.org/officeDocument/2006/relationships/ctrlProp" Target="../ctrlProps/ctrlProp150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39" Type="http://schemas.openxmlformats.org/officeDocument/2006/relationships/ctrlProp" Target="../ctrlProps/ctrlProp111.xml"/><Relationship Id="rId34" Type="http://schemas.openxmlformats.org/officeDocument/2006/relationships/ctrlProp" Target="../ctrlProps/ctrlProp106.xml"/><Relationship Id="rId50" Type="http://schemas.openxmlformats.org/officeDocument/2006/relationships/ctrlProp" Target="../ctrlProps/ctrlProp122.xml"/><Relationship Id="rId55" Type="http://schemas.openxmlformats.org/officeDocument/2006/relationships/ctrlProp" Target="../ctrlProps/ctrlProp127.xml"/><Relationship Id="rId76" Type="http://schemas.openxmlformats.org/officeDocument/2006/relationships/ctrlProp" Target="../ctrlProps/ctrlProp148.xml"/><Relationship Id="rId7" Type="http://schemas.openxmlformats.org/officeDocument/2006/relationships/ctrlProp" Target="../ctrlProps/ctrlProp79.xml"/><Relationship Id="rId71" Type="http://schemas.openxmlformats.org/officeDocument/2006/relationships/ctrlProp" Target="../ctrlProps/ctrlProp14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0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73.xml"/><Relationship Id="rId21" Type="http://schemas.openxmlformats.org/officeDocument/2006/relationships/ctrlProp" Target="../ctrlProps/ctrlProp168.xml"/><Relationship Id="rId42" Type="http://schemas.openxmlformats.org/officeDocument/2006/relationships/ctrlProp" Target="../ctrlProps/ctrlProp189.xml"/><Relationship Id="rId47" Type="http://schemas.openxmlformats.org/officeDocument/2006/relationships/ctrlProp" Target="../ctrlProps/ctrlProp194.xml"/><Relationship Id="rId63" Type="http://schemas.openxmlformats.org/officeDocument/2006/relationships/ctrlProp" Target="../ctrlProps/ctrlProp210.xml"/><Relationship Id="rId68" Type="http://schemas.openxmlformats.org/officeDocument/2006/relationships/ctrlProp" Target="../ctrlProps/ctrlProp21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63.xml"/><Relationship Id="rId29" Type="http://schemas.openxmlformats.org/officeDocument/2006/relationships/ctrlProp" Target="../ctrlProps/ctrlProp176.xml"/><Relationship Id="rId11" Type="http://schemas.openxmlformats.org/officeDocument/2006/relationships/ctrlProp" Target="../ctrlProps/ctrlProp158.xml"/><Relationship Id="rId24" Type="http://schemas.openxmlformats.org/officeDocument/2006/relationships/ctrlProp" Target="../ctrlProps/ctrlProp171.xml"/><Relationship Id="rId32" Type="http://schemas.openxmlformats.org/officeDocument/2006/relationships/ctrlProp" Target="../ctrlProps/ctrlProp179.xml"/><Relationship Id="rId37" Type="http://schemas.openxmlformats.org/officeDocument/2006/relationships/ctrlProp" Target="../ctrlProps/ctrlProp184.xml"/><Relationship Id="rId40" Type="http://schemas.openxmlformats.org/officeDocument/2006/relationships/ctrlProp" Target="../ctrlProps/ctrlProp187.xml"/><Relationship Id="rId45" Type="http://schemas.openxmlformats.org/officeDocument/2006/relationships/ctrlProp" Target="../ctrlProps/ctrlProp192.xml"/><Relationship Id="rId53" Type="http://schemas.openxmlformats.org/officeDocument/2006/relationships/ctrlProp" Target="../ctrlProps/ctrlProp200.xml"/><Relationship Id="rId58" Type="http://schemas.openxmlformats.org/officeDocument/2006/relationships/ctrlProp" Target="../ctrlProps/ctrlProp205.xml"/><Relationship Id="rId66" Type="http://schemas.openxmlformats.org/officeDocument/2006/relationships/ctrlProp" Target="../ctrlProps/ctrlProp213.xml"/><Relationship Id="rId74" Type="http://schemas.openxmlformats.org/officeDocument/2006/relationships/ctrlProp" Target="../ctrlProps/ctrlProp221.xml"/><Relationship Id="rId5" Type="http://schemas.openxmlformats.org/officeDocument/2006/relationships/ctrlProp" Target="../ctrlProps/ctrlProp152.xml"/><Relationship Id="rId61" Type="http://schemas.openxmlformats.org/officeDocument/2006/relationships/ctrlProp" Target="../ctrlProps/ctrlProp208.xml"/><Relationship Id="rId19" Type="http://schemas.openxmlformats.org/officeDocument/2006/relationships/ctrlProp" Target="../ctrlProps/ctrlProp166.xml"/><Relationship Id="rId14" Type="http://schemas.openxmlformats.org/officeDocument/2006/relationships/ctrlProp" Target="../ctrlProps/ctrlProp161.xml"/><Relationship Id="rId22" Type="http://schemas.openxmlformats.org/officeDocument/2006/relationships/ctrlProp" Target="../ctrlProps/ctrlProp169.xml"/><Relationship Id="rId27" Type="http://schemas.openxmlformats.org/officeDocument/2006/relationships/ctrlProp" Target="../ctrlProps/ctrlProp174.xml"/><Relationship Id="rId30" Type="http://schemas.openxmlformats.org/officeDocument/2006/relationships/ctrlProp" Target="../ctrlProps/ctrlProp177.xml"/><Relationship Id="rId35" Type="http://schemas.openxmlformats.org/officeDocument/2006/relationships/ctrlProp" Target="../ctrlProps/ctrlProp182.xml"/><Relationship Id="rId43" Type="http://schemas.openxmlformats.org/officeDocument/2006/relationships/ctrlProp" Target="../ctrlProps/ctrlProp190.xml"/><Relationship Id="rId48" Type="http://schemas.openxmlformats.org/officeDocument/2006/relationships/ctrlProp" Target="../ctrlProps/ctrlProp195.xml"/><Relationship Id="rId56" Type="http://schemas.openxmlformats.org/officeDocument/2006/relationships/ctrlProp" Target="../ctrlProps/ctrlProp203.xml"/><Relationship Id="rId64" Type="http://schemas.openxmlformats.org/officeDocument/2006/relationships/ctrlProp" Target="../ctrlProps/ctrlProp211.xml"/><Relationship Id="rId69" Type="http://schemas.openxmlformats.org/officeDocument/2006/relationships/ctrlProp" Target="../ctrlProps/ctrlProp216.xml"/><Relationship Id="rId8" Type="http://schemas.openxmlformats.org/officeDocument/2006/relationships/ctrlProp" Target="../ctrlProps/ctrlProp155.xml"/><Relationship Id="rId51" Type="http://schemas.openxmlformats.org/officeDocument/2006/relationships/ctrlProp" Target="../ctrlProps/ctrlProp198.xml"/><Relationship Id="rId72" Type="http://schemas.openxmlformats.org/officeDocument/2006/relationships/ctrlProp" Target="../ctrlProps/ctrlProp219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25" Type="http://schemas.openxmlformats.org/officeDocument/2006/relationships/ctrlProp" Target="../ctrlProps/ctrlProp172.xml"/><Relationship Id="rId33" Type="http://schemas.openxmlformats.org/officeDocument/2006/relationships/ctrlProp" Target="../ctrlProps/ctrlProp180.xml"/><Relationship Id="rId38" Type="http://schemas.openxmlformats.org/officeDocument/2006/relationships/ctrlProp" Target="../ctrlProps/ctrlProp185.xml"/><Relationship Id="rId46" Type="http://schemas.openxmlformats.org/officeDocument/2006/relationships/ctrlProp" Target="../ctrlProps/ctrlProp193.xml"/><Relationship Id="rId59" Type="http://schemas.openxmlformats.org/officeDocument/2006/relationships/ctrlProp" Target="../ctrlProps/ctrlProp206.xml"/><Relationship Id="rId67" Type="http://schemas.openxmlformats.org/officeDocument/2006/relationships/ctrlProp" Target="../ctrlProps/ctrlProp214.xml"/><Relationship Id="rId20" Type="http://schemas.openxmlformats.org/officeDocument/2006/relationships/ctrlProp" Target="../ctrlProps/ctrlProp167.xml"/><Relationship Id="rId41" Type="http://schemas.openxmlformats.org/officeDocument/2006/relationships/ctrlProp" Target="../ctrlProps/ctrlProp188.xml"/><Relationship Id="rId54" Type="http://schemas.openxmlformats.org/officeDocument/2006/relationships/ctrlProp" Target="../ctrlProps/ctrlProp201.xml"/><Relationship Id="rId62" Type="http://schemas.openxmlformats.org/officeDocument/2006/relationships/ctrlProp" Target="../ctrlProps/ctrlProp209.xml"/><Relationship Id="rId70" Type="http://schemas.openxmlformats.org/officeDocument/2006/relationships/ctrlProp" Target="../ctrlProps/ctrlProp217.xml"/><Relationship Id="rId75" Type="http://schemas.openxmlformats.org/officeDocument/2006/relationships/ctrlProp" Target="../ctrlProps/ctrlProp22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3.xml"/><Relationship Id="rId15" Type="http://schemas.openxmlformats.org/officeDocument/2006/relationships/ctrlProp" Target="../ctrlProps/ctrlProp162.xml"/><Relationship Id="rId23" Type="http://schemas.openxmlformats.org/officeDocument/2006/relationships/ctrlProp" Target="../ctrlProps/ctrlProp170.xml"/><Relationship Id="rId28" Type="http://schemas.openxmlformats.org/officeDocument/2006/relationships/ctrlProp" Target="../ctrlProps/ctrlProp175.xml"/><Relationship Id="rId36" Type="http://schemas.openxmlformats.org/officeDocument/2006/relationships/ctrlProp" Target="../ctrlProps/ctrlProp183.xml"/><Relationship Id="rId49" Type="http://schemas.openxmlformats.org/officeDocument/2006/relationships/ctrlProp" Target="../ctrlProps/ctrlProp196.xml"/><Relationship Id="rId57" Type="http://schemas.openxmlformats.org/officeDocument/2006/relationships/ctrlProp" Target="../ctrlProps/ctrlProp204.xml"/><Relationship Id="rId10" Type="http://schemas.openxmlformats.org/officeDocument/2006/relationships/ctrlProp" Target="../ctrlProps/ctrlProp157.xml"/><Relationship Id="rId31" Type="http://schemas.openxmlformats.org/officeDocument/2006/relationships/ctrlProp" Target="../ctrlProps/ctrlProp178.xml"/><Relationship Id="rId44" Type="http://schemas.openxmlformats.org/officeDocument/2006/relationships/ctrlProp" Target="../ctrlProps/ctrlProp191.xml"/><Relationship Id="rId52" Type="http://schemas.openxmlformats.org/officeDocument/2006/relationships/ctrlProp" Target="../ctrlProps/ctrlProp199.xml"/><Relationship Id="rId60" Type="http://schemas.openxmlformats.org/officeDocument/2006/relationships/ctrlProp" Target="../ctrlProps/ctrlProp207.xml"/><Relationship Id="rId65" Type="http://schemas.openxmlformats.org/officeDocument/2006/relationships/ctrlProp" Target="../ctrlProps/ctrlProp212.xml"/><Relationship Id="rId73" Type="http://schemas.openxmlformats.org/officeDocument/2006/relationships/ctrlProp" Target="../ctrlProps/ctrlProp220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39" Type="http://schemas.openxmlformats.org/officeDocument/2006/relationships/ctrlProp" Target="../ctrlProps/ctrlProp186.xml"/><Relationship Id="rId34" Type="http://schemas.openxmlformats.org/officeDocument/2006/relationships/ctrlProp" Target="../ctrlProps/ctrlProp181.xml"/><Relationship Id="rId50" Type="http://schemas.openxmlformats.org/officeDocument/2006/relationships/ctrlProp" Target="../ctrlProps/ctrlProp197.xml"/><Relationship Id="rId55" Type="http://schemas.openxmlformats.org/officeDocument/2006/relationships/ctrlProp" Target="../ctrlProps/ctrlProp202.xml"/><Relationship Id="rId76" Type="http://schemas.openxmlformats.org/officeDocument/2006/relationships/ctrlProp" Target="../ctrlProps/ctrlProp223.xml"/><Relationship Id="rId7" Type="http://schemas.openxmlformats.org/officeDocument/2006/relationships/ctrlProp" Target="../ctrlProps/ctrlProp154.xml"/><Relationship Id="rId71" Type="http://schemas.openxmlformats.org/officeDocument/2006/relationships/ctrlProp" Target="../ctrlProps/ctrlProp21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7.xml"/><Relationship Id="rId12" Type="http://schemas.openxmlformats.org/officeDocument/2006/relationships/comments" Target="../comments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6.xml"/><Relationship Id="rId11" Type="http://schemas.openxmlformats.org/officeDocument/2006/relationships/ctrlProp" Target="../ctrlProps/ctrlProp231.xml"/><Relationship Id="rId5" Type="http://schemas.openxmlformats.org/officeDocument/2006/relationships/ctrlProp" Target="../ctrlProps/ctrlProp225.xml"/><Relationship Id="rId10" Type="http://schemas.openxmlformats.org/officeDocument/2006/relationships/ctrlProp" Target="../ctrlProps/ctrlProp230.xml"/><Relationship Id="rId4" Type="http://schemas.openxmlformats.org/officeDocument/2006/relationships/ctrlProp" Target="../ctrlProps/ctrlProp224.xml"/><Relationship Id="rId9" Type="http://schemas.openxmlformats.org/officeDocument/2006/relationships/ctrlProp" Target="../ctrlProps/ctrlProp22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3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34.xml"/><Relationship Id="rId5" Type="http://schemas.openxmlformats.org/officeDocument/2006/relationships/ctrlProp" Target="../ctrlProps/ctrlProp233.xml"/><Relationship Id="rId4" Type="http://schemas.openxmlformats.org/officeDocument/2006/relationships/ctrlProp" Target="../ctrlProps/ctrlProp232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9.xml"/><Relationship Id="rId21" Type="http://schemas.openxmlformats.org/officeDocument/2006/relationships/ctrlProp" Target="../ctrlProps/ctrlProp254.xml"/><Relationship Id="rId42" Type="http://schemas.openxmlformats.org/officeDocument/2006/relationships/ctrlProp" Target="../ctrlProps/ctrlProp275.xml"/><Relationship Id="rId47" Type="http://schemas.openxmlformats.org/officeDocument/2006/relationships/ctrlProp" Target="../ctrlProps/ctrlProp280.xml"/><Relationship Id="rId63" Type="http://schemas.openxmlformats.org/officeDocument/2006/relationships/ctrlProp" Target="../ctrlProps/ctrlProp296.xml"/><Relationship Id="rId68" Type="http://schemas.openxmlformats.org/officeDocument/2006/relationships/ctrlProp" Target="../ctrlProps/ctrlProp301.xml"/><Relationship Id="rId84" Type="http://schemas.openxmlformats.org/officeDocument/2006/relationships/ctrlProp" Target="../ctrlProps/ctrlProp317.xml"/><Relationship Id="rId89" Type="http://schemas.openxmlformats.org/officeDocument/2006/relationships/comments" Target="../comments2.xml"/><Relationship Id="rId16" Type="http://schemas.openxmlformats.org/officeDocument/2006/relationships/ctrlProp" Target="../ctrlProps/ctrlProp249.xml"/><Relationship Id="rId11" Type="http://schemas.openxmlformats.org/officeDocument/2006/relationships/ctrlProp" Target="../ctrlProps/ctrlProp244.xml"/><Relationship Id="rId32" Type="http://schemas.openxmlformats.org/officeDocument/2006/relationships/ctrlProp" Target="../ctrlProps/ctrlProp265.xml"/><Relationship Id="rId37" Type="http://schemas.openxmlformats.org/officeDocument/2006/relationships/ctrlProp" Target="../ctrlProps/ctrlProp270.xml"/><Relationship Id="rId53" Type="http://schemas.openxmlformats.org/officeDocument/2006/relationships/ctrlProp" Target="../ctrlProps/ctrlProp286.xml"/><Relationship Id="rId58" Type="http://schemas.openxmlformats.org/officeDocument/2006/relationships/ctrlProp" Target="../ctrlProps/ctrlProp291.xml"/><Relationship Id="rId74" Type="http://schemas.openxmlformats.org/officeDocument/2006/relationships/ctrlProp" Target="../ctrlProps/ctrlProp307.xml"/><Relationship Id="rId79" Type="http://schemas.openxmlformats.org/officeDocument/2006/relationships/ctrlProp" Target="../ctrlProps/ctrlProp312.xml"/><Relationship Id="rId5" Type="http://schemas.openxmlformats.org/officeDocument/2006/relationships/ctrlProp" Target="../ctrlProps/ctrlProp238.xml"/><Relationship Id="rId14" Type="http://schemas.openxmlformats.org/officeDocument/2006/relationships/ctrlProp" Target="../ctrlProps/ctrlProp247.xml"/><Relationship Id="rId22" Type="http://schemas.openxmlformats.org/officeDocument/2006/relationships/ctrlProp" Target="../ctrlProps/ctrlProp255.xml"/><Relationship Id="rId27" Type="http://schemas.openxmlformats.org/officeDocument/2006/relationships/ctrlProp" Target="../ctrlProps/ctrlProp260.xml"/><Relationship Id="rId30" Type="http://schemas.openxmlformats.org/officeDocument/2006/relationships/ctrlProp" Target="../ctrlProps/ctrlProp263.xml"/><Relationship Id="rId35" Type="http://schemas.openxmlformats.org/officeDocument/2006/relationships/ctrlProp" Target="../ctrlProps/ctrlProp268.xml"/><Relationship Id="rId43" Type="http://schemas.openxmlformats.org/officeDocument/2006/relationships/ctrlProp" Target="../ctrlProps/ctrlProp276.xml"/><Relationship Id="rId48" Type="http://schemas.openxmlformats.org/officeDocument/2006/relationships/ctrlProp" Target="../ctrlProps/ctrlProp281.xml"/><Relationship Id="rId56" Type="http://schemas.openxmlformats.org/officeDocument/2006/relationships/ctrlProp" Target="../ctrlProps/ctrlProp289.xml"/><Relationship Id="rId64" Type="http://schemas.openxmlformats.org/officeDocument/2006/relationships/ctrlProp" Target="../ctrlProps/ctrlProp297.xml"/><Relationship Id="rId69" Type="http://schemas.openxmlformats.org/officeDocument/2006/relationships/ctrlProp" Target="../ctrlProps/ctrlProp302.xml"/><Relationship Id="rId77" Type="http://schemas.openxmlformats.org/officeDocument/2006/relationships/ctrlProp" Target="../ctrlProps/ctrlProp310.xml"/><Relationship Id="rId8" Type="http://schemas.openxmlformats.org/officeDocument/2006/relationships/ctrlProp" Target="../ctrlProps/ctrlProp241.xml"/><Relationship Id="rId51" Type="http://schemas.openxmlformats.org/officeDocument/2006/relationships/ctrlProp" Target="../ctrlProps/ctrlProp284.xml"/><Relationship Id="rId72" Type="http://schemas.openxmlformats.org/officeDocument/2006/relationships/ctrlProp" Target="../ctrlProps/ctrlProp305.xml"/><Relationship Id="rId80" Type="http://schemas.openxmlformats.org/officeDocument/2006/relationships/ctrlProp" Target="../ctrlProps/ctrlProp313.xml"/><Relationship Id="rId85" Type="http://schemas.openxmlformats.org/officeDocument/2006/relationships/ctrlProp" Target="../ctrlProps/ctrlProp318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45.xml"/><Relationship Id="rId17" Type="http://schemas.openxmlformats.org/officeDocument/2006/relationships/ctrlProp" Target="../ctrlProps/ctrlProp250.xml"/><Relationship Id="rId25" Type="http://schemas.openxmlformats.org/officeDocument/2006/relationships/ctrlProp" Target="../ctrlProps/ctrlProp258.xml"/><Relationship Id="rId33" Type="http://schemas.openxmlformats.org/officeDocument/2006/relationships/ctrlProp" Target="../ctrlProps/ctrlProp266.xml"/><Relationship Id="rId38" Type="http://schemas.openxmlformats.org/officeDocument/2006/relationships/ctrlProp" Target="../ctrlProps/ctrlProp271.xml"/><Relationship Id="rId46" Type="http://schemas.openxmlformats.org/officeDocument/2006/relationships/ctrlProp" Target="../ctrlProps/ctrlProp279.xml"/><Relationship Id="rId59" Type="http://schemas.openxmlformats.org/officeDocument/2006/relationships/ctrlProp" Target="../ctrlProps/ctrlProp292.xml"/><Relationship Id="rId67" Type="http://schemas.openxmlformats.org/officeDocument/2006/relationships/ctrlProp" Target="../ctrlProps/ctrlProp300.xml"/><Relationship Id="rId20" Type="http://schemas.openxmlformats.org/officeDocument/2006/relationships/ctrlProp" Target="../ctrlProps/ctrlProp253.xml"/><Relationship Id="rId41" Type="http://schemas.openxmlformats.org/officeDocument/2006/relationships/ctrlProp" Target="../ctrlProps/ctrlProp274.xml"/><Relationship Id="rId54" Type="http://schemas.openxmlformats.org/officeDocument/2006/relationships/ctrlProp" Target="../ctrlProps/ctrlProp287.xml"/><Relationship Id="rId62" Type="http://schemas.openxmlformats.org/officeDocument/2006/relationships/ctrlProp" Target="../ctrlProps/ctrlProp295.xml"/><Relationship Id="rId70" Type="http://schemas.openxmlformats.org/officeDocument/2006/relationships/ctrlProp" Target="../ctrlProps/ctrlProp303.xml"/><Relationship Id="rId75" Type="http://schemas.openxmlformats.org/officeDocument/2006/relationships/ctrlProp" Target="../ctrlProps/ctrlProp308.xml"/><Relationship Id="rId83" Type="http://schemas.openxmlformats.org/officeDocument/2006/relationships/ctrlProp" Target="../ctrlProps/ctrlProp316.xml"/><Relationship Id="rId88" Type="http://schemas.openxmlformats.org/officeDocument/2006/relationships/ctrlProp" Target="../ctrlProps/ctrlProp32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9.xml"/><Relationship Id="rId15" Type="http://schemas.openxmlformats.org/officeDocument/2006/relationships/ctrlProp" Target="../ctrlProps/ctrlProp248.xml"/><Relationship Id="rId23" Type="http://schemas.openxmlformats.org/officeDocument/2006/relationships/ctrlProp" Target="../ctrlProps/ctrlProp256.xml"/><Relationship Id="rId28" Type="http://schemas.openxmlformats.org/officeDocument/2006/relationships/ctrlProp" Target="../ctrlProps/ctrlProp261.xml"/><Relationship Id="rId36" Type="http://schemas.openxmlformats.org/officeDocument/2006/relationships/ctrlProp" Target="../ctrlProps/ctrlProp269.xml"/><Relationship Id="rId49" Type="http://schemas.openxmlformats.org/officeDocument/2006/relationships/ctrlProp" Target="../ctrlProps/ctrlProp282.xml"/><Relationship Id="rId57" Type="http://schemas.openxmlformats.org/officeDocument/2006/relationships/ctrlProp" Target="../ctrlProps/ctrlProp290.xml"/><Relationship Id="rId10" Type="http://schemas.openxmlformats.org/officeDocument/2006/relationships/ctrlProp" Target="../ctrlProps/ctrlProp243.xml"/><Relationship Id="rId31" Type="http://schemas.openxmlformats.org/officeDocument/2006/relationships/ctrlProp" Target="../ctrlProps/ctrlProp264.xml"/><Relationship Id="rId44" Type="http://schemas.openxmlformats.org/officeDocument/2006/relationships/ctrlProp" Target="../ctrlProps/ctrlProp277.xml"/><Relationship Id="rId52" Type="http://schemas.openxmlformats.org/officeDocument/2006/relationships/ctrlProp" Target="../ctrlProps/ctrlProp285.xml"/><Relationship Id="rId60" Type="http://schemas.openxmlformats.org/officeDocument/2006/relationships/ctrlProp" Target="../ctrlProps/ctrlProp293.xml"/><Relationship Id="rId65" Type="http://schemas.openxmlformats.org/officeDocument/2006/relationships/ctrlProp" Target="../ctrlProps/ctrlProp298.xml"/><Relationship Id="rId73" Type="http://schemas.openxmlformats.org/officeDocument/2006/relationships/ctrlProp" Target="../ctrlProps/ctrlProp306.xml"/><Relationship Id="rId78" Type="http://schemas.openxmlformats.org/officeDocument/2006/relationships/ctrlProp" Target="../ctrlProps/ctrlProp311.xml"/><Relationship Id="rId81" Type="http://schemas.openxmlformats.org/officeDocument/2006/relationships/ctrlProp" Target="../ctrlProps/ctrlProp314.xml"/><Relationship Id="rId86" Type="http://schemas.openxmlformats.org/officeDocument/2006/relationships/ctrlProp" Target="../ctrlProps/ctrlProp319.xml"/><Relationship Id="rId4" Type="http://schemas.openxmlformats.org/officeDocument/2006/relationships/ctrlProp" Target="../ctrlProps/ctrlProp237.xml"/><Relationship Id="rId9" Type="http://schemas.openxmlformats.org/officeDocument/2006/relationships/ctrlProp" Target="../ctrlProps/ctrlProp242.xml"/><Relationship Id="rId13" Type="http://schemas.openxmlformats.org/officeDocument/2006/relationships/ctrlProp" Target="../ctrlProps/ctrlProp246.xml"/><Relationship Id="rId18" Type="http://schemas.openxmlformats.org/officeDocument/2006/relationships/ctrlProp" Target="../ctrlProps/ctrlProp251.xml"/><Relationship Id="rId39" Type="http://schemas.openxmlformats.org/officeDocument/2006/relationships/ctrlProp" Target="../ctrlProps/ctrlProp272.xml"/><Relationship Id="rId34" Type="http://schemas.openxmlformats.org/officeDocument/2006/relationships/ctrlProp" Target="../ctrlProps/ctrlProp267.xml"/><Relationship Id="rId50" Type="http://schemas.openxmlformats.org/officeDocument/2006/relationships/ctrlProp" Target="../ctrlProps/ctrlProp283.xml"/><Relationship Id="rId55" Type="http://schemas.openxmlformats.org/officeDocument/2006/relationships/ctrlProp" Target="../ctrlProps/ctrlProp288.xml"/><Relationship Id="rId76" Type="http://schemas.openxmlformats.org/officeDocument/2006/relationships/ctrlProp" Target="../ctrlProps/ctrlProp309.xml"/><Relationship Id="rId7" Type="http://schemas.openxmlformats.org/officeDocument/2006/relationships/ctrlProp" Target="../ctrlProps/ctrlProp240.xml"/><Relationship Id="rId71" Type="http://schemas.openxmlformats.org/officeDocument/2006/relationships/ctrlProp" Target="../ctrlProps/ctrlProp304.xml"/><Relationship Id="rId2" Type="http://schemas.openxmlformats.org/officeDocument/2006/relationships/drawing" Target="../drawings/drawing7.xml"/><Relationship Id="rId29" Type="http://schemas.openxmlformats.org/officeDocument/2006/relationships/ctrlProp" Target="../ctrlProps/ctrlProp262.xml"/><Relationship Id="rId24" Type="http://schemas.openxmlformats.org/officeDocument/2006/relationships/ctrlProp" Target="../ctrlProps/ctrlProp257.xml"/><Relationship Id="rId40" Type="http://schemas.openxmlformats.org/officeDocument/2006/relationships/ctrlProp" Target="../ctrlProps/ctrlProp273.xml"/><Relationship Id="rId45" Type="http://schemas.openxmlformats.org/officeDocument/2006/relationships/ctrlProp" Target="../ctrlProps/ctrlProp278.xml"/><Relationship Id="rId66" Type="http://schemas.openxmlformats.org/officeDocument/2006/relationships/ctrlProp" Target="../ctrlProps/ctrlProp299.xml"/><Relationship Id="rId87" Type="http://schemas.openxmlformats.org/officeDocument/2006/relationships/ctrlProp" Target="../ctrlProps/ctrlProp320.xml"/><Relationship Id="rId61" Type="http://schemas.openxmlformats.org/officeDocument/2006/relationships/ctrlProp" Target="../ctrlProps/ctrlProp294.xml"/><Relationship Id="rId82" Type="http://schemas.openxmlformats.org/officeDocument/2006/relationships/ctrlProp" Target="../ctrlProps/ctrlProp315.xml"/><Relationship Id="rId19" Type="http://schemas.openxmlformats.org/officeDocument/2006/relationships/ctrlProp" Target="../ctrlProps/ctrlProp25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5" tint="0.39997558519241921"/>
    <pageSetUpPr fitToPage="1"/>
  </sheetPr>
  <dimension ref="A1:F57"/>
  <sheetViews>
    <sheetView showGridLines="0" tabSelected="1" zoomScale="140" zoomScaleNormal="140" workbookViewId="0"/>
  </sheetViews>
  <sheetFormatPr baseColWidth="10" defaultColWidth="11.42578125" defaultRowHeight="12.75" x14ac:dyDescent="0.2"/>
  <cols>
    <col min="1" max="16384" width="11.42578125" style="4"/>
  </cols>
  <sheetData>
    <row r="1" spans="1:6" ht="31.5" customHeight="1" x14ac:dyDescent="0.2">
      <c r="A1" s="3" t="s">
        <v>119</v>
      </c>
    </row>
    <row r="2" spans="1:6" ht="20.25" x14ac:dyDescent="0.3">
      <c r="A2" s="7" t="s">
        <v>151</v>
      </c>
    </row>
    <row r="4" spans="1:6" ht="15" x14ac:dyDescent="0.25">
      <c r="A4" s="5"/>
      <c r="B4" s="5"/>
      <c r="C4" s="5"/>
      <c r="D4" s="5"/>
      <c r="E4" s="5"/>
      <c r="F4" s="5"/>
    </row>
    <row r="5" spans="1:6" ht="15" x14ac:dyDescent="0.25">
      <c r="A5" s="432" t="s">
        <v>120</v>
      </c>
      <c r="B5" s="432"/>
      <c r="C5" s="432"/>
      <c r="D5" s="432"/>
      <c r="E5" s="8" t="s">
        <v>37</v>
      </c>
      <c r="F5" s="6"/>
    </row>
    <row r="6" spans="1:6" ht="15" x14ac:dyDescent="0.25">
      <c r="A6" s="431" t="s">
        <v>121</v>
      </c>
      <c r="B6" s="431"/>
      <c r="C6" s="431"/>
      <c r="D6" s="431"/>
      <c r="E6" s="9" t="s">
        <v>38</v>
      </c>
      <c r="F6" s="6"/>
    </row>
    <row r="7" spans="1:6" ht="15" x14ac:dyDescent="0.25">
      <c r="A7" s="431" t="s">
        <v>122</v>
      </c>
      <c r="B7" s="431"/>
      <c r="C7" s="431"/>
      <c r="D7" s="431"/>
      <c r="E7" s="10" t="s">
        <v>47</v>
      </c>
      <c r="F7" s="6"/>
    </row>
    <row r="8" spans="1:6" ht="15" x14ac:dyDescent="0.25">
      <c r="A8" s="431" t="s">
        <v>39</v>
      </c>
      <c r="B8" s="431"/>
      <c r="C8" s="431"/>
      <c r="D8" s="431"/>
      <c r="E8" s="11" t="s">
        <v>48</v>
      </c>
      <c r="F8" s="6"/>
    </row>
    <row r="9" spans="1:6" ht="15" x14ac:dyDescent="0.25">
      <c r="A9" s="431" t="s">
        <v>42</v>
      </c>
      <c r="B9" s="431"/>
      <c r="C9" s="431"/>
      <c r="D9" s="431"/>
      <c r="E9" s="12" t="s">
        <v>40</v>
      </c>
      <c r="F9" s="6"/>
    </row>
    <row r="10" spans="1:6" ht="15" x14ac:dyDescent="0.25">
      <c r="A10" s="13" t="s">
        <v>52</v>
      </c>
      <c r="B10" s="13"/>
      <c r="C10" s="13"/>
      <c r="D10" s="13"/>
      <c r="E10" s="14" t="s">
        <v>41</v>
      </c>
      <c r="F10" s="6"/>
    </row>
    <row r="11" spans="1:6" ht="15" x14ac:dyDescent="0.25">
      <c r="A11" s="431" t="s">
        <v>43</v>
      </c>
      <c r="B11" s="431"/>
      <c r="C11" s="431"/>
      <c r="D11" s="431"/>
      <c r="E11" s="15" t="s">
        <v>58</v>
      </c>
      <c r="F11" s="5"/>
    </row>
    <row r="57" spans="1:1" x14ac:dyDescent="0.2">
      <c r="A57" s="103">
        <v>0</v>
      </c>
    </row>
  </sheetData>
  <sheetProtection algorithmName="SHA-512" hashValue="YtydYBF84xBDDUVS/k24TV5iza7kTrxm1QZalqvuLH2uF/1OFCpTu+YKM2QU1GBx5ICERx/Dhh3aWfc3QC5xQQ==" saltValue="5BhImJUNL0dzDTR1VIudBw==" spinCount="100000" sheet="1" objects="1" scenarios="1"/>
  <mergeCells count="6">
    <mergeCell ref="A11:D11"/>
    <mergeCell ref="A5:D5"/>
    <mergeCell ref="A6:D6"/>
    <mergeCell ref="A7:D7"/>
    <mergeCell ref="A8:D8"/>
    <mergeCell ref="A9:D9"/>
  </mergeCells>
  <pageMargins left="0.59055118110236227" right="0.23622047244094491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39997558519241921"/>
    <pageSetUpPr fitToPage="1"/>
  </sheetPr>
  <dimension ref="A1:R55"/>
  <sheetViews>
    <sheetView showGridLines="0" zoomScale="120" zoomScaleNormal="120" zoomScaleSheetLayoutView="135" zoomScalePageLayoutView="140" workbookViewId="0"/>
  </sheetViews>
  <sheetFormatPr baseColWidth="10" defaultColWidth="11.42578125" defaultRowHeight="13.5" x14ac:dyDescent="0.25"/>
  <cols>
    <col min="1" max="1" width="9.28515625" style="149" customWidth="1"/>
    <col min="2" max="2" width="11" style="4" customWidth="1"/>
    <col min="3" max="3" width="10" style="147" customWidth="1"/>
    <col min="4" max="4" width="16.140625" style="148" customWidth="1"/>
    <col min="5" max="5" width="9.140625" style="148" customWidth="1"/>
    <col min="6" max="6" width="9.5703125" style="148" customWidth="1"/>
    <col min="7" max="7" width="10" style="148" customWidth="1"/>
    <col min="8" max="8" width="10.7109375" style="148" customWidth="1"/>
    <col min="9" max="9" width="14.140625" style="4" customWidth="1"/>
    <col min="10" max="10" width="3.5703125" style="103" customWidth="1"/>
    <col min="11" max="11" width="4" style="103" customWidth="1"/>
    <col min="12" max="13" width="11.42578125" style="401"/>
    <col min="14" max="18" width="11.42578125" style="103"/>
    <col min="19" max="16384" width="11.42578125" style="4"/>
  </cols>
  <sheetData>
    <row r="1" spans="1:18" s="16" customFormat="1" ht="36.75" customHeight="1" x14ac:dyDescent="0.25">
      <c r="A1" s="150" t="s">
        <v>119</v>
      </c>
      <c r="C1" s="17"/>
      <c r="D1" s="18"/>
      <c r="E1" s="18"/>
      <c r="F1" s="18"/>
      <c r="G1" s="18"/>
      <c r="H1" s="18"/>
      <c r="J1" s="54"/>
      <c r="K1" s="54"/>
      <c r="L1" s="399"/>
      <c r="M1" s="399"/>
      <c r="N1" s="54"/>
      <c r="O1" s="54"/>
      <c r="P1" s="54"/>
      <c r="Q1" s="54"/>
      <c r="R1" s="54"/>
    </row>
    <row r="2" spans="1:18" s="16" customFormat="1" ht="26.25" customHeight="1" x14ac:dyDescent="0.35">
      <c r="A2" s="152" t="s">
        <v>154</v>
      </c>
      <c r="B2" s="19"/>
      <c r="C2" s="19"/>
      <c r="D2" s="20"/>
      <c r="E2" s="21"/>
      <c r="F2" s="153"/>
      <c r="G2" s="151"/>
      <c r="H2" s="26" t="s">
        <v>24</v>
      </c>
      <c r="I2" s="161">
        <f ca="1">TODAY()</f>
        <v>45685</v>
      </c>
      <c r="J2" s="421"/>
      <c r="K2" s="54"/>
      <c r="L2" s="399"/>
      <c r="M2" s="399"/>
      <c r="N2" s="54"/>
      <c r="O2" s="54"/>
      <c r="P2" s="54"/>
      <c r="Q2" s="54"/>
      <c r="R2" s="54"/>
    </row>
    <row r="3" spans="1:18" s="16" customFormat="1" ht="8.25" customHeight="1" x14ac:dyDescent="0.35">
      <c r="A3" s="24"/>
      <c r="C3" s="17"/>
      <c r="D3" s="21"/>
      <c r="E3" s="22"/>
      <c r="F3" s="25"/>
      <c r="G3" s="18"/>
      <c r="H3" s="26"/>
      <c r="I3" s="27"/>
      <c r="J3" s="54"/>
      <c r="K3" s="54"/>
      <c r="L3" s="399"/>
      <c r="M3" s="397" t="b">
        <v>0</v>
      </c>
      <c r="N3" s="54"/>
      <c r="O3" s="54"/>
      <c r="P3" s="54"/>
      <c r="Q3" s="54"/>
      <c r="R3" s="54"/>
    </row>
    <row r="4" spans="1:18" s="16" customFormat="1" ht="14.25" customHeight="1" x14ac:dyDescent="0.25">
      <c r="A4" s="220" t="s">
        <v>44</v>
      </c>
      <c r="C4" s="30"/>
      <c r="E4" s="32" t="s">
        <v>138</v>
      </c>
      <c r="F4" s="31"/>
      <c r="G4" s="433"/>
      <c r="H4" s="433"/>
      <c r="I4" s="433"/>
      <c r="J4" s="54"/>
      <c r="K4" s="54"/>
      <c r="L4" s="399"/>
      <c r="M4" s="397" t="b">
        <f>IF(I41&gt;0,TRUE,FALSE)</f>
        <v>0</v>
      </c>
      <c r="N4" s="54"/>
      <c r="O4" s="54"/>
      <c r="P4" s="54"/>
      <c r="Q4" s="54"/>
      <c r="R4" s="54"/>
    </row>
    <row r="5" spans="1:18" s="16" customFormat="1" ht="13.5" customHeight="1" x14ac:dyDescent="0.25">
      <c r="A5" s="154" t="s">
        <v>53</v>
      </c>
      <c r="C5" s="17"/>
      <c r="D5" s="18"/>
      <c r="E5" s="485" t="s">
        <v>118</v>
      </c>
      <c r="F5" s="485"/>
      <c r="G5" s="433"/>
      <c r="H5" s="433"/>
      <c r="I5" s="433"/>
      <c r="J5" s="54"/>
      <c r="K5" s="54"/>
      <c r="L5" s="399"/>
      <c r="M5" s="397" t="b">
        <f>IF(PEX_2!$I$40&gt;0,TRUE,FALSE)</f>
        <v>0</v>
      </c>
      <c r="N5" s="54"/>
      <c r="O5" s="54"/>
      <c r="P5" s="54"/>
      <c r="Q5" s="54"/>
      <c r="R5" s="54"/>
    </row>
    <row r="6" spans="1:18" s="16" customFormat="1" ht="13.5" customHeight="1" x14ac:dyDescent="0.25">
      <c r="A6" s="154"/>
      <c r="B6" s="32"/>
      <c r="C6" s="461" t="s">
        <v>153</v>
      </c>
      <c r="D6" s="461"/>
      <c r="E6" s="485"/>
      <c r="F6" s="485"/>
      <c r="G6" s="433"/>
      <c r="H6" s="433"/>
      <c r="I6" s="433"/>
      <c r="J6" s="54"/>
      <c r="K6" s="54"/>
      <c r="L6" s="399"/>
      <c r="M6" s="397" t="b">
        <f>IF(PEX_3!$I$38&gt;0,TRUE,FALSE)</f>
        <v>0</v>
      </c>
      <c r="N6" s="54"/>
      <c r="O6" s="54"/>
      <c r="P6" s="54"/>
      <c r="Q6" s="54"/>
      <c r="R6" s="54"/>
    </row>
    <row r="7" spans="1:18" s="34" customFormat="1" ht="12" customHeight="1" thickBot="1" x14ac:dyDescent="0.3">
      <c r="A7" s="32"/>
      <c r="B7" s="32"/>
      <c r="C7" s="32"/>
      <c r="D7" s="33"/>
      <c r="E7" s="31"/>
      <c r="F7" s="31"/>
      <c r="G7" s="31"/>
      <c r="H7" s="31"/>
      <c r="I7" s="31"/>
      <c r="J7" s="422"/>
      <c r="K7" s="422"/>
      <c r="L7" s="399"/>
      <c r="M7" s="397" t="b">
        <f>IF(Teilprüfung!$I$40&gt;0,TRUE,FALSE)</f>
        <v>0</v>
      </c>
      <c r="N7" s="422"/>
      <c r="O7" s="422"/>
      <c r="P7" s="422"/>
      <c r="Q7" s="422"/>
      <c r="R7" s="422"/>
    </row>
    <row r="8" spans="1:18" s="34" customFormat="1" ht="12" customHeight="1" thickBot="1" x14ac:dyDescent="0.3">
      <c r="A8" s="31"/>
      <c r="B8" s="32"/>
      <c r="C8" s="32"/>
      <c r="D8" s="32"/>
      <c r="E8" s="155" t="s">
        <v>63</v>
      </c>
      <c r="F8" s="383" t="s">
        <v>4</v>
      </c>
      <c r="G8" s="448" t="s">
        <v>62</v>
      </c>
      <c r="H8" s="449"/>
      <c r="I8" s="35"/>
      <c r="J8" s="422"/>
      <c r="K8" s="422"/>
      <c r="L8" s="399"/>
      <c r="M8" s="397" t="b">
        <f>IF(Chefexperte!$I$41&gt;0,TRUE,FALSE)</f>
        <v>0</v>
      </c>
      <c r="N8" s="422"/>
      <c r="O8" s="422"/>
      <c r="P8" s="422"/>
      <c r="Q8" s="422"/>
      <c r="R8" s="422"/>
    </row>
    <row r="9" spans="1:18" s="39" customFormat="1" ht="12.75" customHeight="1" x14ac:dyDescent="0.25">
      <c r="A9" s="483" t="s">
        <v>141</v>
      </c>
      <c r="B9" s="36" t="s">
        <v>0</v>
      </c>
      <c r="C9" s="488" t="s">
        <v>144</v>
      </c>
      <c r="D9" s="489"/>
      <c r="E9" s="156" t="s">
        <v>1</v>
      </c>
      <c r="F9" s="157" t="s">
        <v>4</v>
      </c>
      <c r="G9" s="158" t="s">
        <v>9</v>
      </c>
      <c r="H9" s="158" t="s">
        <v>16</v>
      </c>
      <c r="I9" s="36" t="s">
        <v>3</v>
      </c>
      <c r="J9" s="423"/>
      <c r="K9" s="423"/>
      <c r="L9" s="423"/>
      <c r="M9" s="397" t="b">
        <f>IF(Material!$I$41&gt;0,TRUE,FALSE)</f>
        <v>0</v>
      </c>
      <c r="N9" s="423"/>
      <c r="O9" s="423"/>
      <c r="P9" s="423"/>
      <c r="Q9" s="423"/>
      <c r="R9" s="423"/>
    </row>
    <row r="10" spans="1:18" s="39" customFormat="1" ht="12.75" customHeight="1" x14ac:dyDescent="0.25">
      <c r="A10" s="484"/>
      <c r="B10" s="40"/>
      <c r="C10" s="490"/>
      <c r="D10" s="491"/>
      <c r="E10" s="159">
        <v>45</v>
      </c>
      <c r="F10" s="159" t="s">
        <v>15</v>
      </c>
      <c r="G10" s="159" t="s">
        <v>10</v>
      </c>
      <c r="H10" s="389" t="s">
        <v>59</v>
      </c>
      <c r="I10" s="41"/>
      <c r="J10" s="423"/>
      <c r="K10" s="423"/>
      <c r="L10" s="423"/>
      <c r="M10" s="399"/>
      <c r="N10" s="423"/>
      <c r="O10" s="423"/>
      <c r="P10" s="423"/>
      <c r="Q10" s="423"/>
      <c r="R10" s="423"/>
    </row>
    <row r="11" spans="1:18" s="39" customFormat="1" ht="13.5" customHeight="1" thickBot="1" x14ac:dyDescent="0.3">
      <c r="A11" s="484"/>
      <c r="B11" s="42" t="s">
        <v>8</v>
      </c>
      <c r="C11" s="492"/>
      <c r="D11" s="493"/>
      <c r="E11" s="43">
        <f>SUM(E12:E30)</f>
        <v>0</v>
      </c>
      <c r="F11" s="44">
        <v>23</v>
      </c>
      <c r="G11" s="44">
        <v>0.7</v>
      </c>
      <c r="H11" s="160" t="s">
        <v>14</v>
      </c>
      <c r="I11" s="45">
        <v>250</v>
      </c>
      <c r="J11" s="423"/>
      <c r="K11" s="423"/>
      <c r="L11" s="424"/>
      <c r="M11" s="423"/>
      <c r="N11" s="423"/>
      <c r="O11" s="423"/>
      <c r="P11" s="423"/>
      <c r="Q11" s="423"/>
      <c r="R11" s="423"/>
    </row>
    <row r="12" spans="1:18" s="16" customFormat="1" ht="16.5" customHeight="1" thickBot="1" x14ac:dyDescent="0.3">
      <c r="A12" s="46"/>
      <c r="B12" s="47"/>
      <c r="C12" s="462"/>
      <c r="D12" s="463"/>
      <c r="E12" s="48"/>
      <c r="F12" s="49">
        <f>IF(E12&gt;4.4,23)*1</f>
        <v>0</v>
      </c>
      <c r="G12" s="50"/>
      <c r="H12" s="51"/>
      <c r="I12" s="52">
        <f>IF(E12&gt;=12,540,MROUND((E12),0.5)*45)</f>
        <v>0</v>
      </c>
      <c r="J12" s="54"/>
      <c r="K12" s="54"/>
      <c r="L12" s="398">
        <v>1</v>
      </c>
      <c r="M12" s="399"/>
      <c r="N12" s="54"/>
      <c r="O12" s="54"/>
      <c r="P12" s="54"/>
      <c r="Q12" s="54"/>
      <c r="R12" s="54"/>
    </row>
    <row r="13" spans="1:18" s="16" customFormat="1" ht="16.5" customHeight="1" thickBot="1" x14ac:dyDescent="0.3">
      <c r="A13" s="55"/>
      <c r="B13" s="56"/>
      <c r="C13" s="486"/>
      <c r="D13" s="487"/>
      <c r="E13" s="57"/>
      <c r="F13" s="58">
        <f t="shared" ref="F13:F27" si="0">IF(E13&gt;4.4,23)*1</f>
        <v>0</v>
      </c>
      <c r="G13" s="59"/>
      <c r="H13" s="60"/>
      <c r="I13" s="52">
        <f>IF(E13&gt;=12,540,MROUND((E13),0.5)*45)</f>
        <v>0</v>
      </c>
      <c r="J13" s="54"/>
      <c r="K13" s="54"/>
      <c r="L13" s="400">
        <v>1</v>
      </c>
      <c r="M13" s="399"/>
      <c r="N13" s="54"/>
      <c r="O13" s="54"/>
      <c r="P13" s="54"/>
      <c r="Q13" s="54"/>
      <c r="R13" s="54"/>
    </row>
    <row r="14" spans="1:18" s="16" customFormat="1" ht="16.5" customHeight="1" thickBot="1" x14ac:dyDescent="0.3">
      <c r="A14" s="55"/>
      <c r="B14" s="56"/>
      <c r="C14" s="455"/>
      <c r="D14" s="456"/>
      <c r="E14" s="57"/>
      <c r="F14" s="58">
        <f t="shared" si="0"/>
        <v>0</v>
      </c>
      <c r="G14" s="59"/>
      <c r="H14" s="60"/>
      <c r="I14" s="52">
        <f t="shared" ref="I14:I27" si="1">IF(E14&gt;=12,540,MROUND((E14),0.5)*45)</f>
        <v>0</v>
      </c>
      <c r="J14" s="54"/>
      <c r="K14" s="54"/>
      <c r="L14" s="398">
        <v>1</v>
      </c>
      <c r="M14" s="399"/>
      <c r="N14" s="54"/>
      <c r="O14" s="54"/>
      <c r="P14" s="54"/>
      <c r="Q14" s="54"/>
      <c r="R14" s="54"/>
    </row>
    <row r="15" spans="1:18" s="16" customFormat="1" ht="16.5" customHeight="1" thickBot="1" x14ac:dyDescent="0.3">
      <c r="A15" s="55"/>
      <c r="B15" s="56"/>
      <c r="C15" s="455"/>
      <c r="D15" s="456"/>
      <c r="E15" s="57"/>
      <c r="F15" s="58">
        <f t="shared" si="0"/>
        <v>0</v>
      </c>
      <c r="G15" s="59"/>
      <c r="H15" s="60"/>
      <c r="I15" s="52">
        <f t="shared" si="1"/>
        <v>0</v>
      </c>
      <c r="J15" s="54"/>
      <c r="K15" s="54"/>
      <c r="L15" s="398">
        <v>1</v>
      </c>
      <c r="M15" s="399"/>
      <c r="N15" s="54"/>
      <c r="O15" s="54"/>
      <c r="P15" s="54"/>
      <c r="Q15" s="54"/>
      <c r="R15" s="54"/>
    </row>
    <row r="16" spans="1:18" s="16" customFormat="1" ht="16.5" customHeight="1" thickBot="1" x14ac:dyDescent="0.3">
      <c r="A16" s="55"/>
      <c r="B16" s="56"/>
      <c r="C16" s="455"/>
      <c r="D16" s="456"/>
      <c r="E16" s="57"/>
      <c r="F16" s="58">
        <f t="shared" si="0"/>
        <v>0</v>
      </c>
      <c r="G16" s="59"/>
      <c r="H16" s="60"/>
      <c r="I16" s="52">
        <f t="shared" si="1"/>
        <v>0</v>
      </c>
      <c r="J16" s="54"/>
      <c r="K16" s="54"/>
      <c r="L16" s="398">
        <v>1</v>
      </c>
      <c r="M16" s="399"/>
      <c r="N16" s="54"/>
      <c r="O16" s="54"/>
      <c r="P16" s="54"/>
      <c r="Q16" s="54"/>
      <c r="R16" s="54"/>
    </row>
    <row r="17" spans="1:18" s="16" customFormat="1" ht="16.5" customHeight="1" thickBot="1" x14ac:dyDescent="0.3">
      <c r="A17" s="55"/>
      <c r="B17" s="56"/>
      <c r="C17" s="455"/>
      <c r="D17" s="456"/>
      <c r="E17" s="57"/>
      <c r="F17" s="58">
        <f t="shared" si="0"/>
        <v>0</v>
      </c>
      <c r="G17" s="59"/>
      <c r="H17" s="60"/>
      <c r="I17" s="52">
        <f t="shared" si="1"/>
        <v>0</v>
      </c>
      <c r="J17" s="54"/>
      <c r="K17" s="54"/>
      <c r="L17" s="398">
        <v>1</v>
      </c>
      <c r="M17" s="399"/>
      <c r="N17" s="54"/>
      <c r="O17" s="54"/>
      <c r="P17" s="54"/>
      <c r="Q17" s="54"/>
      <c r="R17" s="54"/>
    </row>
    <row r="18" spans="1:18" s="16" customFormat="1" ht="16.5" customHeight="1" thickBot="1" x14ac:dyDescent="0.3">
      <c r="A18" s="55"/>
      <c r="B18" s="56"/>
      <c r="C18" s="455"/>
      <c r="D18" s="456"/>
      <c r="E18" s="57"/>
      <c r="F18" s="58">
        <f t="shared" si="0"/>
        <v>0</v>
      </c>
      <c r="G18" s="59"/>
      <c r="H18" s="60"/>
      <c r="I18" s="52">
        <f t="shared" si="1"/>
        <v>0</v>
      </c>
      <c r="J18" s="54"/>
      <c r="K18" s="54"/>
      <c r="L18" s="398">
        <v>1</v>
      </c>
      <c r="M18" s="399"/>
      <c r="N18" s="54"/>
      <c r="O18" s="54"/>
      <c r="P18" s="54"/>
      <c r="Q18" s="54"/>
      <c r="R18" s="54"/>
    </row>
    <row r="19" spans="1:18" s="16" customFormat="1" ht="16.5" customHeight="1" thickBot="1" x14ac:dyDescent="0.3">
      <c r="A19" s="55"/>
      <c r="B19" s="56"/>
      <c r="C19" s="455"/>
      <c r="D19" s="456"/>
      <c r="E19" s="57"/>
      <c r="F19" s="58">
        <f t="shared" si="0"/>
        <v>0</v>
      </c>
      <c r="G19" s="59"/>
      <c r="H19" s="60"/>
      <c r="I19" s="52">
        <f t="shared" si="1"/>
        <v>0</v>
      </c>
      <c r="J19" s="54"/>
      <c r="K19" s="54"/>
      <c r="L19" s="398">
        <v>1</v>
      </c>
      <c r="M19" s="399"/>
      <c r="N19" s="54"/>
      <c r="O19" s="54"/>
      <c r="P19" s="54"/>
      <c r="Q19" s="54"/>
      <c r="R19" s="54"/>
    </row>
    <row r="20" spans="1:18" s="16" customFormat="1" ht="16.5" customHeight="1" thickBot="1" x14ac:dyDescent="0.3">
      <c r="A20" s="55"/>
      <c r="B20" s="56"/>
      <c r="C20" s="455"/>
      <c r="D20" s="456"/>
      <c r="E20" s="57"/>
      <c r="F20" s="58">
        <f t="shared" si="0"/>
        <v>0</v>
      </c>
      <c r="G20" s="59"/>
      <c r="H20" s="60"/>
      <c r="I20" s="52">
        <f t="shared" si="1"/>
        <v>0</v>
      </c>
      <c r="J20" s="54"/>
      <c r="K20" s="54"/>
      <c r="L20" s="398">
        <v>1</v>
      </c>
      <c r="M20" s="399"/>
      <c r="N20" s="54"/>
      <c r="O20" s="54"/>
      <c r="P20" s="54"/>
      <c r="Q20" s="54"/>
      <c r="R20" s="54"/>
    </row>
    <row r="21" spans="1:18" s="16" customFormat="1" ht="16.5" customHeight="1" thickBot="1" x14ac:dyDescent="0.3">
      <c r="A21" s="55"/>
      <c r="B21" s="56"/>
      <c r="C21" s="455"/>
      <c r="D21" s="456"/>
      <c r="E21" s="57"/>
      <c r="F21" s="58">
        <f t="shared" si="0"/>
        <v>0</v>
      </c>
      <c r="G21" s="59"/>
      <c r="H21" s="60"/>
      <c r="I21" s="52">
        <f t="shared" si="1"/>
        <v>0</v>
      </c>
      <c r="J21" s="54"/>
      <c r="K21" s="54"/>
      <c r="L21" s="398">
        <v>1</v>
      </c>
      <c r="M21" s="399"/>
      <c r="N21" s="54"/>
      <c r="O21" s="54"/>
      <c r="P21" s="54"/>
      <c r="Q21" s="54"/>
      <c r="R21" s="54"/>
    </row>
    <row r="22" spans="1:18" s="16" customFormat="1" ht="16.5" customHeight="1" thickBot="1" x14ac:dyDescent="0.3">
      <c r="A22" s="55"/>
      <c r="B22" s="56"/>
      <c r="C22" s="455"/>
      <c r="D22" s="456"/>
      <c r="E22" s="57"/>
      <c r="F22" s="58">
        <f t="shared" si="0"/>
        <v>0</v>
      </c>
      <c r="G22" s="59"/>
      <c r="H22" s="60"/>
      <c r="I22" s="52">
        <f t="shared" si="1"/>
        <v>0</v>
      </c>
      <c r="J22" s="54"/>
      <c r="K22" s="54"/>
      <c r="L22" s="398">
        <v>1</v>
      </c>
      <c r="M22" s="399"/>
      <c r="N22" s="54"/>
      <c r="O22" s="54"/>
      <c r="P22" s="54"/>
      <c r="Q22" s="54"/>
      <c r="R22" s="54"/>
    </row>
    <row r="23" spans="1:18" s="16" customFormat="1" ht="16.5" customHeight="1" thickBot="1" x14ac:dyDescent="0.3">
      <c r="A23" s="55"/>
      <c r="B23" s="56"/>
      <c r="C23" s="455"/>
      <c r="D23" s="456"/>
      <c r="E23" s="57"/>
      <c r="F23" s="58">
        <f t="shared" si="0"/>
        <v>0</v>
      </c>
      <c r="G23" s="59"/>
      <c r="H23" s="60"/>
      <c r="I23" s="52">
        <f t="shared" si="1"/>
        <v>0</v>
      </c>
      <c r="J23" s="54"/>
      <c r="K23" s="54"/>
      <c r="L23" s="398">
        <v>1</v>
      </c>
      <c r="M23" s="399"/>
      <c r="N23" s="54"/>
      <c r="O23" s="54"/>
      <c r="P23" s="54"/>
      <c r="Q23" s="54"/>
      <c r="R23" s="54"/>
    </row>
    <row r="24" spans="1:18" s="16" customFormat="1" ht="16.5" customHeight="1" thickBot="1" x14ac:dyDescent="0.3">
      <c r="A24" s="55"/>
      <c r="B24" s="56"/>
      <c r="C24" s="455"/>
      <c r="D24" s="456"/>
      <c r="E24" s="57"/>
      <c r="F24" s="58">
        <f t="shared" si="0"/>
        <v>0</v>
      </c>
      <c r="G24" s="59"/>
      <c r="H24" s="60"/>
      <c r="I24" s="52">
        <f>IF(E24&gt;=12,540,MROUND((E24),0.5)*45)</f>
        <v>0</v>
      </c>
      <c r="J24" s="54"/>
      <c r="K24" s="54"/>
      <c r="L24" s="398">
        <v>1</v>
      </c>
      <c r="M24" s="399"/>
      <c r="N24" s="54"/>
      <c r="O24" s="54"/>
      <c r="P24" s="54"/>
      <c r="Q24" s="54"/>
      <c r="R24" s="54"/>
    </row>
    <row r="25" spans="1:18" s="16" customFormat="1" ht="16.5" customHeight="1" thickBot="1" x14ac:dyDescent="0.3">
      <c r="A25" s="55"/>
      <c r="B25" s="56"/>
      <c r="C25" s="455"/>
      <c r="D25" s="456"/>
      <c r="E25" s="57"/>
      <c r="F25" s="58">
        <f t="shared" si="0"/>
        <v>0</v>
      </c>
      <c r="G25" s="59"/>
      <c r="H25" s="60"/>
      <c r="I25" s="52">
        <f t="shared" si="1"/>
        <v>0</v>
      </c>
      <c r="J25" s="54"/>
      <c r="K25" s="54"/>
      <c r="L25" s="398">
        <v>1</v>
      </c>
      <c r="M25" s="399"/>
      <c r="N25" s="54"/>
      <c r="O25" s="54"/>
      <c r="P25" s="54"/>
      <c r="Q25" s="54"/>
      <c r="R25" s="54"/>
    </row>
    <row r="26" spans="1:18" s="16" customFormat="1" ht="16.5" customHeight="1" thickBot="1" x14ac:dyDescent="0.3">
      <c r="A26" s="55"/>
      <c r="B26" s="56"/>
      <c r="C26" s="455"/>
      <c r="D26" s="456"/>
      <c r="E26" s="57"/>
      <c r="F26" s="58">
        <f t="shared" si="0"/>
        <v>0</v>
      </c>
      <c r="G26" s="59"/>
      <c r="H26" s="60"/>
      <c r="I26" s="52">
        <f t="shared" si="1"/>
        <v>0</v>
      </c>
      <c r="J26" s="54"/>
      <c r="K26" s="54"/>
      <c r="L26" s="398">
        <v>1</v>
      </c>
      <c r="M26" s="399"/>
      <c r="N26" s="54"/>
      <c r="O26" s="54"/>
      <c r="P26" s="54"/>
      <c r="Q26" s="54"/>
      <c r="R26" s="54"/>
    </row>
    <row r="27" spans="1:18" s="16" customFormat="1" ht="16.5" customHeight="1" thickBot="1" x14ac:dyDescent="0.3">
      <c r="A27" s="61"/>
      <c r="B27" s="62"/>
      <c r="C27" s="481"/>
      <c r="D27" s="482"/>
      <c r="E27" s="63"/>
      <c r="F27" s="64">
        <f t="shared" si="0"/>
        <v>0</v>
      </c>
      <c r="G27" s="65"/>
      <c r="H27" s="66"/>
      <c r="I27" s="52">
        <f t="shared" si="1"/>
        <v>0</v>
      </c>
      <c r="J27" s="54"/>
      <c r="K27" s="54"/>
      <c r="L27" s="398">
        <v>1</v>
      </c>
      <c r="M27" s="399"/>
      <c r="N27" s="54"/>
      <c r="O27" s="54"/>
      <c r="P27" s="54"/>
      <c r="Q27" s="54"/>
      <c r="R27" s="54"/>
    </row>
    <row r="28" spans="1:18" s="16" customFormat="1" ht="24" customHeight="1" thickBot="1" x14ac:dyDescent="0.3">
      <c r="A28" s="452" t="s">
        <v>156</v>
      </c>
      <c r="B28" s="453"/>
      <c r="C28" s="453"/>
      <c r="D28" s="453"/>
      <c r="E28" s="453"/>
      <c r="F28" s="453"/>
      <c r="G28" s="453"/>
      <c r="H28" s="454"/>
      <c r="I28" s="67"/>
      <c r="J28" s="54"/>
      <c r="K28" s="54"/>
      <c r="L28" s="399"/>
      <c r="M28" s="399"/>
      <c r="N28" s="54"/>
      <c r="O28" s="54"/>
      <c r="P28" s="54"/>
      <c r="Q28" s="54"/>
      <c r="R28" s="54"/>
    </row>
    <row r="29" spans="1:18" s="16" customFormat="1" ht="17.25" customHeight="1" x14ac:dyDescent="0.25">
      <c r="A29" s="55"/>
      <c r="B29" s="477"/>
      <c r="C29" s="478"/>
      <c r="D29" s="162" t="s">
        <v>19</v>
      </c>
      <c r="E29" s="69"/>
      <c r="F29" s="70"/>
      <c r="G29" s="65"/>
      <c r="H29" s="71"/>
      <c r="I29" s="52">
        <f>IF(L29=TRUE,N29,0)</f>
        <v>0</v>
      </c>
      <c r="J29" s="54"/>
      <c r="K29" s="54"/>
      <c r="L29" s="398" t="b">
        <v>0</v>
      </c>
      <c r="M29" s="399">
        <f>IF(L29=TRUE,190,0)</f>
        <v>0</v>
      </c>
      <c r="N29" s="54">
        <f>IF(Chefexperte!$F$17=FALSE,190,0)</f>
        <v>190</v>
      </c>
      <c r="O29" s="54"/>
      <c r="P29" s="54"/>
      <c r="Q29" s="54"/>
      <c r="R29" s="54"/>
    </row>
    <row r="30" spans="1:18" s="16" customFormat="1" ht="17.25" customHeight="1" thickBot="1" x14ac:dyDescent="0.3">
      <c r="A30" s="55"/>
      <c r="B30" s="163" t="s">
        <v>28</v>
      </c>
      <c r="C30" s="72"/>
      <c r="D30" s="165" t="s">
        <v>20</v>
      </c>
      <c r="E30" s="73"/>
      <c r="F30" s="74"/>
      <c r="G30" s="74"/>
      <c r="H30" s="74"/>
      <c r="I30" s="75">
        <f>IF(E30&gt;=8,360,MROUND((E30),0.5)*45)</f>
        <v>0</v>
      </c>
      <c r="J30" s="54"/>
      <c r="K30" s="54"/>
      <c r="L30" s="399">
        <v>1</v>
      </c>
      <c r="M30" s="399"/>
      <c r="N30" s="54"/>
      <c r="O30" s="54"/>
      <c r="P30" s="54"/>
      <c r="Q30" s="54"/>
      <c r="R30" s="54"/>
    </row>
    <row r="31" spans="1:18" s="16" customFormat="1" ht="17.25" customHeight="1" thickBot="1" x14ac:dyDescent="0.3">
      <c r="A31" s="166" t="s">
        <v>157</v>
      </c>
      <c r="B31" s="77"/>
      <c r="C31" s="78"/>
      <c r="D31" s="79"/>
      <c r="E31" s="79"/>
      <c r="F31" s="80"/>
      <c r="G31" s="81">
        <f>SUM(G12:G29)</f>
        <v>0</v>
      </c>
      <c r="H31" s="82"/>
      <c r="I31" s="385">
        <f>SUM(I12:I30)</f>
        <v>0</v>
      </c>
      <c r="J31" s="54"/>
      <c r="K31" s="54"/>
      <c r="L31" s="399"/>
      <c r="M31" s="399"/>
      <c r="N31" s="54"/>
      <c r="O31" s="54"/>
      <c r="P31" s="54"/>
      <c r="Q31" s="54"/>
      <c r="R31" s="54"/>
    </row>
    <row r="32" spans="1:18" s="16" customFormat="1" ht="17.25" customHeight="1" thickTop="1" thickBot="1" x14ac:dyDescent="0.3">
      <c r="A32" s="76" t="s">
        <v>123</v>
      </c>
      <c r="C32" s="17"/>
      <c r="D32" s="18"/>
      <c r="E32" s="18"/>
      <c r="F32" s="83"/>
      <c r="G32" s="83"/>
      <c r="H32" s="84" t="s">
        <v>113</v>
      </c>
      <c r="I32" s="85">
        <f>SUM(I12:I30)+((PEX_2!$I$32)+(PEX_3!$I$30)+(Teilprüfung!$I$32)+(Chefexperte!$I$34))</f>
        <v>0</v>
      </c>
      <c r="J32" s="425"/>
      <c r="K32" s="426"/>
      <c r="L32" s="427"/>
      <c r="M32" s="399"/>
      <c r="N32" s="54"/>
      <c r="O32" s="54"/>
      <c r="P32" s="54"/>
      <c r="Q32" s="54"/>
      <c r="R32" s="54"/>
    </row>
    <row r="33" spans="1:18" s="16" customFormat="1" ht="17.25" customHeight="1" thickTop="1" x14ac:dyDescent="0.25">
      <c r="A33" s="167" t="s">
        <v>126</v>
      </c>
      <c r="C33" s="17"/>
      <c r="D33" s="87"/>
      <c r="E33" s="18"/>
      <c r="F33" s="83"/>
      <c r="G33" s="83"/>
      <c r="H33" s="88"/>
      <c r="I33" s="89">
        <f>SUM((H12:H30))</f>
        <v>0</v>
      </c>
      <c r="J33" s="54"/>
      <c r="K33" s="54"/>
      <c r="L33" s="399"/>
      <c r="M33" s="399"/>
      <c r="N33" s="54"/>
      <c r="O33" s="54"/>
      <c r="P33" s="54"/>
      <c r="Q33" s="54"/>
      <c r="R33" s="54"/>
    </row>
    <row r="34" spans="1:18" s="16" customFormat="1" ht="17.25" customHeight="1" x14ac:dyDescent="0.25">
      <c r="A34" s="167" t="s">
        <v>11</v>
      </c>
      <c r="C34" s="17"/>
      <c r="D34" s="18"/>
      <c r="E34" s="18"/>
      <c r="F34" s="83"/>
      <c r="G34" s="88"/>
      <c r="H34" s="90"/>
      <c r="I34" s="91">
        <f>SUM(G12:G30)*G11</f>
        <v>0</v>
      </c>
      <c r="J34" s="54"/>
      <c r="K34" s="54"/>
      <c r="L34" s="399"/>
      <c r="M34" s="399"/>
      <c r="N34" s="54"/>
      <c r="O34" s="54"/>
      <c r="P34" s="54"/>
      <c r="Q34" s="54"/>
      <c r="R34" s="54"/>
    </row>
    <row r="35" spans="1:18" s="16" customFormat="1" ht="17.25" customHeight="1" x14ac:dyDescent="0.25">
      <c r="A35" s="167" t="s">
        <v>5</v>
      </c>
      <c r="C35" s="87"/>
      <c r="D35" s="18"/>
      <c r="E35" s="18"/>
      <c r="F35" s="88"/>
      <c r="G35" s="92"/>
      <c r="H35" s="93"/>
      <c r="I35" s="91">
        <f>SUM(F12:F30)</f>
        <v>0</v>
      </c>
      <c r="J35" s="54"/>
      <c r="K35" s="54"/>
      <c r="L35" s="399"/>
      <c r="M35" s="399"/>
      <c r="N35" s="54"/>
      <c r="O35" s="54"/>
      <c r="P35" s="54"/>
      <c r="Q35" s="54"/>
      <c r="R35" s="54"/>
    </row>
    <row r="36" spans="1:18" s="16" customFormat="1" ht="17.25" customHeight="1" thickBot="1" x14ac:dyDescent="0.3">
      <c r="A36" s="167" t="s">
        <v>146</v>
      </c>
      <c r="C36" s="17"/>
      <c r="D36" s="169" t="s">
        <v>21</v>
      </c>
      <c r="E36" s="95"/>
      <c r="F36" s="170" t="s">
        <v>33</v>
      </c>
      <c r="G36" s="444"/>
      <c r="H36" s="445"/>
      <c r="I36" s="97">
        <f>IF(L36&lt;N36,L36,N36)</f>
        <v>0</v>
      </c>
      <c r="J36" s="54"/>
      <c r="K36" s="54"/>
      <c r="L36" s="399">
        <f>IF(AND(M36=3,G38&gt;346),N36,G38)</f>
        <v>0</v>
      </c>
      <c r="M36" s="398">
        <v>1</v>
      </c>
      <c r="N36" s="98" t="b">
        <f>IF(M36=2,173,IF(M36=3,346,IF(M36=4,519,IF(M36=5,692))))</f>
        <v>0</v>
      </c>
      <c r="O36" s="54"/>
      <c r="P36" s="54"/>
      <c r="Q36" s="54"/>
      <c r="R36" s="54"/>
    </row>
    <row r="37" spans="1:18" s="16" customFormat="1" ht="17.25" customHeight="1" thickBot="1" x14ac:dyDescent="0.3">
      <c r="A37" s="76" t="s">
        <v>124</v>
      </c>
      <c r="C37" s="17"/>
      <c r="D37" s="94"/>
      <c r="E37" s="95"/>
      <c r="F37" s="96"/>
      <c r="G37" s="434" t="s">
        <v>111</v>
      </c>
      <c r="H37" s="435"/>
      <c r="I37" s="85">
        <f>SUM(I33:I34)+(PEX_2!$I$33)+(PEX_2!$I$34)+(PEX_3!$I$31)+(PEX_3!$I$32)+(Teilprüfung!$I$33)+(Teilprüfung!$I$34)+(Chefexperte!$I$35)+(Chefexperte!$I$36)</f>
        <v>0</v>
      </c>
      <c r="J37" s="54"/>
      <c r="K37" s="54"/>
      <c r="L37" s="399"/>
      <c r="M37" s="398"/>
      <c r="N37" s="53"/>
      <c r="O37" s="54"/>
      <c r="P37" s="54"/>
      <c r="Q37" s="54"/>
      <c r="R37" s="54"/>
    </row>
    <row r="38" spans="1:18" ht="17.25" customHeight="1" thickTop="1" thickBot="1" x14ac:dyDescent="0.3">
      <c r="A38" s="76" t="s">
        <v>125</v>
      </c>
      <c r="B38" s="16"/>
      <c r="C38" s="17"/>
      <c r="D38" s="94"/>
      <c r="E38" s="18"/>
      <c r="F38" s="99"/>
      <c r="G38" s="99">
        <f>IF(AND(M36&gt;1,G36&gt;0),G36+M36*23-23,0)</f>
        <v>0</v>
      </c>
      <c r="H38" s="100" t="s">
        <v>112</v>
      </c>
      <c r="I38" s="101">
        <f>SUM(I35:I36)+(PEX_2!$I$35)+(PEX_2!$I$37)+(PEX_3!$I$33)+(PEX_3!$I$35)+(Teilprüfung!$I$35)+(Teilprüfung!$I$37)+(Chefexperte!$I$37)</f>
        <v>0</v>
      </c>
      <c r="J38" s="54"/>
      <c r="K38" s="54"/>
      <c r="L38" s="399">
        <v>1</v>
      </c>
      <c r="M38" s="428"/>
    </row>
    <row r="39" spans="1:18" ht="17.25" customHeight="1" thickTop="1" x14ac:dyDescent="0.25">
      <c r="A39" s="167" t="s">
        <v>147</v>
      </c>
      <c r="B39" s="16"/>
      <c r="C39" s="17"/>
      <c r="D39" s="18"/>
      <c r="E39" s="18"/>
      <c r="F39" s="450"/>
      <c r="G39" s="450"/>
      <c r="H39" s="451"/>
      <c r="I39" s="102">
        <f>SUM(Material!$I$41)+(Chefexperte!$I$39)</f>
        <v>0</v>
      </c>
      <c r="J39" s="54"/>
      <c r="K39" s="54"/>
      <c r="L39" s="399">
        <v>2</v>
      </c>
    </row>
    <row r="40" spans="1:18" ht="17.25" customHeight="1" thickBot="1" x14ac:dyDescent="0.3">
      <c r="A40" s="167" t="s">
        <v>13</v>
      </c>
      <c r="B40" s="16"/>
      <c r="C40" s="104"/>
      <c r="D40" s="105" t="b">
        <f>IF(D41&lt;=2300,0,D41)</f>
        <v>0</v>
      </c>
      <c r="E40" s="105">
        <f>IF(D41&lt;=2300,D41,0)</f>
        <v>0</v>
      </c>
      <c r="F40" s="105">
        <f>IF(C41&gt;=2301,C41,SUM(D40+E40))</f>
        <v>0</v>
      </c>
      <c r="G40" s="106"/>
      <c r="H40" s="18"/>
      <c r="I40" s="107"/>
      <c r="L40" s="402">
        <v>3</v>
      </c>
    </row>
    <row r="41" spans="1:18" ht="17.25" customHeight="1" thickTop="1" thickBot="1" x14ac:dyDescent="0.3">
      <c r="A41" s="112" t="b">
        <v>0</v>
      </c>
      <c r="B41" s="113"/>
      <c r="C41" s="114">
        <f>SUM(I32)</f>
        <v>0</v>
      </c>
      <c r="D41" s="115" t="b">
        <f>IF(A41=TRUE,C41)</f>
        <v>0</v>
      </c>
      <c r="E41" s="115">
        <f>IF(D41,0,C41)</f>
        <v>0</v>
      </c>
      <c r="F41" s="115">
        <f>IF(B41,0,F40)</f>
        <v>0</v>
      </c>
      <c r="G41" s="35" t="s">
        <v>50</v>
      </c>
      <c r="H41" s="18"/>
      <c r="I41" s="381">
        <f>SUM(I32+I37+I38+I39)</f>
        <v>0</v>
      </c>
      <c r="M41" s="403"/>
    </row>
    <row r="42" spans="1:18" ht="3.75" customHeight="1" thickTop="1" thickBot="1" x14ac:dyDescent="0.3">
      <c r="A42" s="117"/>
      <c r="B42" s="118"/>
      <c r="C42" s="119"/>
      <c r="D42" s="120"/>
      <c r="E42" s="120"/>
      <c r="F42" s="120"/>
      <c r="G42" s="120"/>
      <c r="H42" s="120"/>
      <c r="I42" s="121"/>
    </row>
    <row r="43" spans="1:18" ht="14.25" customHeight="1" thickBot="1" x14ac:dyDescent="0.3">
      <c r="A43" s="122" t="s">
        <v>148</v>
      </c>
      <c r="B43" s="123"/>
      <c r="C43" s="124"/>
      <c r="D43" s="125"/>
      <c r="E43" s="122" t="s">
        <v>150</v>
      </c>
      <c r="F43" s="126"/>
      <c r="G43" s="125"/>
      <c r="H43" s="125"/>
      <c r="I43" s="127"/>
    </row>
    <row r="44" spans="1:18" ht="14.45" customHeight="1" x14ac:dyDescent="0.25">
      <c r="A44" s="86" t="s">
        <v>127</v>
      </c>
      <c r="B44" s="128"/>
      <c r="C44" s="475"/>
      <c r="D44" s="476"/>
      <c r="E44" s="18" t="s">
        <v>132</v>
      </c>
      <c r="F44" s="18"/>
      <c r="G44" s="18"/>
      <c r="H44" s="446"/>
      <c r="I44" s="447"/>
    </row>
    <row r="45" spans="1:18" ht="14.45" customHeight="1" x14ac:dyDescent="0.25">
      <c r="A45" s="86" t="s">
        <v>130</v>
      </c>
      <c r="B45" s="128"/>
      <c r="C45" s="459"/>
      <c r="D45" s="460"/>
      <c r="E45" s="18" t="s">
        <v>133</v>
      </c>
      <c r="F45" s="18"/>
      <c r="G45" s="18"/>
      <c r="H45" s="442"/>
      <c r="I45" s="443"/>
    </row>
    <row r="46" spans="1:18" ht="14.45" customHeight="1" x14ac:dyDescent="0.25">
      <c r="A46" s="86" t="s">
        <v>128</v>
      </c>
      <c r="B46" s="129"/>
      <c r="C46" s="459"/>
      <c r="D46" s="460"/>
      <c r="E46" s="464" t="s">
        <v>134</v>
      </c>
      <c r="F46" s="464"/>
      <c r="G46" s="464"/>
      <c r="H46" s="465"/>
      <c r="I46" s="466"/>
    </row>
    <row r="47" spans="1:18" ht="14.45" customHeight="1" thickBot="1" x14ac:dyDescent="0.3">
      <c r="A47" s="86" t="s">
        <v>129</v>
      </c>
      <c r="B47" s="108" t="b">
        <v>1</v>
      </c>
      <c r="C47" s="473"/>
      <c r="D47" s="474"/>
      <c r="E47" s="464"/>
      <c r="F47" s="464"/>
      <c r="G47" s="464"/>
      <c r="H47" s="467"/>
      <c r="I47" s="468"/>
    </row>
    <row r="48" spans="1:18" ht="14.45" customHeight="1" thickBot="1" x14ac:dyDescent="0.3">
      <c r="A48" s="122" t="s">
        <v>155</v>
      </c>
      <c r="B48" s="130"/>
      <c r="C48" s="131"/>
      <c r="D48" s="132"/>
      <c r="E48" s="133" t="s">
        <v>6</v>
      </c>
      <c r="F48" s="18"/>
      <c r="G48" s="18"/>
      <c r="H48" s="436"/>
      <c r="I48" s="437"/>
    </row>
    <row r="49" spans="1:18" ht="14.45" customHeight="1" x14ac:dyDescent="0.25">
      <c r="A49" s="479" t="s">
        <v>149</v>
      </c>
      <c r="B49" s="480" t="b">
        <v>0</v>
      </c>
      <c r="C49" s="457"/>
      <c r="D49" s="458"/>
      <c r="E49" s="133"/>
      <c r="F49" s="18"/>
      <c r="G49" s="18"/>
      <c r="H49" s="438"/>
      <c r="I49" s="439"/>
    </row>
    <row r="50" spans="1:18" ht="14.45" customHeight="1" x14ac:dyDescent="0.25">
      <c r="A50" s="86" t="s">
        <v>131</v>
      </c>
      <c r="B50" s="128"/>
      <c r="C50" s="459"/>
      <c r="D50" s="460"/>
      <c r="E50" s="18" t="s">
        <v>7</v>
      </c>
      <c r="F50" s="18"/>
      <c r="G50" s="18"/>
      <c r="H50" s="436"/>
      <c r="I50" s="437"/>
    </row>
    <row r="51" spans="1:18" ht="14.45" customHeight="1" x14ac:dyDescent="0.25">
      <c r="A51" s="86" t="s">
        <v>129</v>
      </c>
      <c r="B51" s="128"/>
      <c r="C51" s="471"/>
      <c r="D51" s="472"/>
      <c r="E51" s="18"/>
      <c r="F51" s="18"/>
      <c r="G51" s="18"/>
      <c r="H51" s="438"/>
      <c r="I51" s="439"/>
    </row>
    <row r="52" spans="1:18" ht="15" customHeight="1" x14ac:dyDescent="0.25">
      <c r="A52" s="86" t="s">
        <v>132</v>
      </c>
      <c r="B52" s="134"/>
      <c r="C52" s="459"/>
      <c r="D52" s="460"/>
      <c r="E52" s="135" t="s">
        <v>116</v>
      </c>
      <c r="F52" s="136"/>
      <c r="G52" s="137" t="s">
        <v>114</v>
      </c>
      <c r="H52" s="440"/>
      <c r="I52" s="441"/>
    </row>
    <row r="53" spans="1:18" ht="15" customHeight="1" x14ac:dyDescent="0.25">
      <c r="A53" s="86" t="s">
        <v>133</v>
      </c>
      <c r="B53" s="138"/>
      <c r="C53" s="469"/>
      <c r="D53" s="470"/>
      <c r="E53" s="135" t="s">
        <v>117</v>
      </c>
      <c r="F53" s="136"/>
      <c r="G53" s="137" t="s">
        <v>115</v>
      </c>
      <c r="H53" s="440"/>
      <c r="I53" s="441"/>
    </row>
    <row r="54" spans="1:18" s="144" customFormat="1" ht="3" customHeight="1" thickBot="1" x14ac:dyDescent="0.3">
      <c r="A54" s="139"/>
      <c r="B54" s="140"/>
      <c r="C54" s="141"/>
      <c r="D54" s="142"/>
      <c r="E54" s="142"/>
      <c r="F54" s="142"/>
      <c r="G54" s="142"/>
      <c r="H54" s="142"/>
      <c r="I54" s="143"/>
      <c r="J54" s="429"/>
      <c r="K54" s="429"/>
      <c r="L54" s="430"/>
      <c r="M54" s="430"/>
      <c r="N54" s="429"/>
      <c r="O54" s="429"/>
      <c r="P54" s="429"/>
      <c r="Q54" s="429"/>
      <c r="R54" s="429"/>
    </row>
    <row r="55" spans="1:18" ht="8.25" customHeight="1" x14ac:dyDescent="0.25">
      <c r="A55" s="145"/>
      <c r="B55" s="146"/>
    </row>
  </sheetData>
  <sheetProtection algorithmName="SHA-512" hashValue="kts8aP5MZyqpoIzzxZch9aQLi5zqHdE+Fu7arRPOSJ1HqIey4Jsw6cPzKMQ0Tt1tf3ZTnJGnuB9fXE+WjG6Duw==" saltValue="pXpjgHfe1J2VNiR9D9HNIQ==" spinCount="100000" sheet="1" objects="1" scenarios="1"/>
  <dataConsolidate/>
  <mergeCells count="47">
    <mergeCell ref="C20:D20"/>
    <mergeCell ref="C21:D21"/>
    <mergeCell ref="C22:D22"/>
    <mergeCell ref="C23:D23"/>
    <mergeCell ref="C19:D19"/>
    <mergeCell ref="A9:A11"/>
    <mergeCell ref="C18:D18"/>
    <mergeCell ref="E5:F6"/>
    <mergeCell ref="C15:D15"/>
    <mergeCell ref="C16:D16"/>
    <mergeCell ref="C17:D17"/>
    <mergeCell ref="C13:D13"/>
    <mergeCell ref="C9:D11"/>
    <mergeCell ref="C53:D53"/>
    <mergeCell ref="C52:D52"/>
    <mergeCell ref="C51:D51"/>
    <mergeCell ref="C24:D24"/>
    <mergeCell ref="C25:D25"/>
    <mergeCell ref="C47:D47"/>
    <mergeCell ref="C44:D44"/>
    <mergeCell ref="C45:D45"/>
    <mergeCell ref="C46:D46"/>
    <mergeCell ref="B29:C29"/>
    <mergeCell ref="A49:B49"/>
    <mergeCell ref="C26:D26"/>
    <mergeCell ref="C27:D27"/>
    <mergeCell ref="H53:I53"/>
    <mergeCell ref="E46:G46"/>
    <mergeCell ref="H46:I46"/>
    <mergeCell ref="E47:G47"/>
    <mergeCell ref="H47:I47"/>
    <mergeCell ref="G4:I6"/>
    <mergeCell ref="G37:H37"/>
    <mergeCell ref="H48:I49"/>
    <mergeCell ref="H50:I51"/>
    <mergeCell ref="H52:I52"/>
    <mergeCell ref="H45:I45"/>
    <mergeCell ref="G36:H36"/>
    <mergeCell ref="H44:I44"/>
    <mergeCell ref="G8:H8"/>
    <mergeCell ref="F39:H39"/>
    <mergeCell ref="A28:H28"/>
    <mergeCell ref="C14:D14"/>
    <mergeCell ref="C49:D49"/>
    <mergeCell ref="C50:D50"/>
    <mergeCell ref="C6:D6"/>
    <mergeCell ref="C12:D12"/>
  </mergeCells>
  <conditionalFormatting sqref="E11">
    <cfRule type="cellIs" dxfId="39" priority="15" stopIfTrue="1" operator="lessThanOrEqual">
      <formula>0</formula>
    </cfRule>
  </conditionalFormatting>
  <conditionalFormatting sqref="F12:F27 D29:F29 J32:L32">
    <cfRule type="cellIs" dxfId="38" priority="19" stopIfTrue="1" operator="lessThanOrEqual">
      <formula>0</formula>
    </cfRule>
  </conditionalFormatting>
  <conditionalFormatting sqref="F30:H31">
    <cfRule type="cellIs" dxfId="37" priority="12" stopIfTrue="1" operator="lessThanOrEqual">
      <formula>0</formula>
    </cfRule>
  </conditionalFormatting>
  <conditionalFormatting sqref="I12:I41">
    <cfRule type="cellIs" dxfId="36" priority="7" stopIfTrue="1" operator="lessThanOrEqual">
      <formula>0</formula>
    </cfRule>
  </conditionalFormatting>
  <conditionalFormatting sqref="I36">
    <cfRule type="containsText" dxfId="35" priority="4" operator="containsText" text="FALSCH">
      <formula>NOT(ISERROR(SEARCH("FALSCH",I36)))</formula>
    </cfRule>
    <cfRule type="containsErrors" dxfId="34" priority="5">
      <formula>ISERROR(I36)</formula>
    </cfRule>
  </conditionalFormatting>
  <conditionalFormatting sqref="L11">
    <cfRule type="cellIs" dxfId="33" priority="10" stopIfTrue="1" operator="lessThanOrEqual">
      <formula>0</formula>
    </cfRule>
  </conditionalFormatting>
  <conditionalFormatting sqref="M38">
    <cfRule type="cellIs" dxfId="32" priority="9" stopIfTrue="1" operator="lessThanOrEqual">
      <formula>0</formula>
    </cfRule>
  </conditionalFormatting>
  <dataValidations xWindow="314" yWindow="928" count="1">
    <dataValidation type="textLength" operator="equal" allowBlank="1" showInputMessage="1" showErrorMessage="1" error="IBAN überprüfen!" prompt="Eingabe mit Lehrzeichen" sqref="C53:D53 H45:I45" xr:uid="{00000000-0002-0000-0100-000000000000}">
      <formula1>26</formula1>
    </dataValidation>
  </dataValidations>
  <pageMargins left="0.59055118110236227" right="0.23622047244094491" top="0.31496062992125984" bottom="0.27559055118110237" header="0.31496062992125984" footer="0.27559055118110237"/>
  <pageSetup paperSize="9" scale="95" fitToWidth="0" orientation="portrait" r:id="rId1"/>
  <rowBreaks count="1" manualBreakCount="1">
    <brk id="55" max="16383" man="1"/>
  </rowBreaks>
  <ignoredErrors>
    <ignoredError sqref="N36" unlockedFormula="1"/>
    <ignoredError sqref="G31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39</xdr:row>
                    <xdr:rowOff>9525</xdr:rowOff>
                  </from>
                  <to>
                    <xdr:col>3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" name="Check Box 1103">
              <controlPr locked="0" defaultSize="0" autoFill="0" autoLine="0" autoPict="0" altText="Sitzung_x000a_">
                <anchor moveWithCells="1">
                  <from>
                    <xdr:col>4</xdr:col>
                    <xdr:colOff>238125</xdr:colOff>
                    <xdr:row>28</xdr:row>
                    <xdr:rowOff>0</xdr:rowOff>
                  </from>
                  <to>
                    <xdr:col>4</xdr:col>
                    <xdr:colOff>542925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6" name="Drop Down 1992">
              <controlPr locked="0" defaultSize="0" autoLine="0" autoPict="0">
                <anchor moveWithCells="1">
                  <from>
                    <xdr:col>4</xdr:col>
                    <xdr:colOff>38100</xdr:colOff>
                    <xdr:row>35</xdr:row>
                    <xdr:rowOff>28575</xdr:rowOff>
                  </from>
                  <to>
                    <xdr:col>4</xdr:col>
                    <xdr:colOff>361950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352425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11</xdr:row>
                    <xdr:rowOff>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11</xdr:row>
                    <xdr:rowOff>0</xdr:rowOff>
                  </from>
                  <to>
                    <xdr:col>1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0" name="Check Box 48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11</xdr:row>
                    <xdr:rowOff>0</xdr:rowOff>
                  </from>
                  <to>
                    <xdr:col>2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11" name="Check Box 19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1</xdr:col>
                    <xdr:colOff>352425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12" name="Check Box 1912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12</xdr:row>
                    <xdr:rowOff>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13" name="Check Box 1913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12</xdr:row>
                    <xdr:rowOff>0</xdr:rowOff>
                  </from>
                  <to>
                    <xdr:col>1</xdr:col>
                    <xdr:colOff>657225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14" name="Check Box 1914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15" name="Check Box 191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352425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16" name="Check Box 1916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13</xdr:row>
                    <xdr:rowOff>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17" name="Check Box 1917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13</xdr:row>
                    <xdr:rowOff>0</xdr:rowOff>
                  </from>
                  <to>
                    <xdr:col>1</xdr:col>
                    <xdr:colOff>657225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18" name="Check Box 1918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13</xdr:row>
                    <xdr:rowOff>0</xdr:rowOff>
                  </from>
                  <to>
                    <xdr:col>2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19" name="Check Box 191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20" name="Check Box 1920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14</xdr:row>
                    <xdr:rowOff>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21" name="Check Box 1921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14</xdr:row>
                    <xdr:rowOff>0</xdr:rowOff>
                  </from>
                  <to>
                    <xdr:col>1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22" name="Check Box 1922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14</xdr:row>
                    <xdr:rowOff>0</xdr:rowOff>
                  </from>
                  <to>
                    <xdr:col>2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23" name="Check Box 192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352425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24" name="Check Box 192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15</xdr:row>
                    <xdr:rowOff>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25" name="Check Box 1925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15</xdr:row>
                    <xdr:rowOff>0</xdr:rowOff>
                  </from>
                  <to>
                    <xdr:col>1</xdr:col>
                    <xdr:colOff>657225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26" name="Check Box 1926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27" name="Check Box 193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1</xdr:col>
                    <xdr:colOff>352425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28" name="Check Box 1932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16</xdr:row>
                    <xdr:rowOff>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29" name="Check Box 1933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16</xdr:row>
                    <xdr:rowOff>0</xdr:rowOff>
                  </from>
                  <to>
                    <xdr:col>1</xdr:col>
                    <xdr:colOff>657225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30" name="Check Box 1934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31" name="Check Box 193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1</xdr:col>
                    <xdr:colOff>352425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32" name="Check Box 1936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17</xdr:row>
                    <xdr:rowOff>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33" name="Check Box 1937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17</xdr:row>
                    <xdr:rowOff>0</xdr:rowOff>
                  </from>
                  <to>
                    <xdr:col>1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34" name="Check Box 1938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35" name="Check Box 193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36" name="Check Box 1940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18</xdr:row>
                    <xdr:rowOff>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37" name="Check Box 1941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18</xdr:row>
                    <xdr:rowOff>0</xdr:rowOff>
                  </from>
                  <to>
                    <xdr:col>1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38" name="Check Box 1942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39" name="Check Box 194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40" name="Check Box 194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19</xdr:row>
                    <xdr:rowOff>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41" name="Check Box 1945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19</xdr:row>
                    <xdr:rowOff>0</xdr:rowOff>
                  </from>
                  <to>
                    <xdr:col>1</xdr:col>
                    <xdr:colOff>657225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42" name="Check Box 1946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19</xdr:row>
                    <xdr:rowOff>0</xdr:rowOff>
                  </from>
                  <to>
                    <xdr:col>2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43" name="Check Box 1947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352425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44" name="Check Box 1948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20</xdr:row>
                    <xdr:rowOff>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45" name="Check Box 1949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20</xdr:row>
                    <xdr:rowOff>0</xdr:rowOff>
                  </from>
                  <to>
                    <xdr:col>1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46" name="Check Box 1950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20</xdr:row>
                    <xdr:rowOff>0</xdr:rowOff>
                  </from>
                  <to>
                    <xdr:col>2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47" name="Check Box 195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1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48" name="Check Box 1952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21</xdr:row>
                    <xdr:rowOff>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49" name="Check Box 1953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21</xdr:row>
                    <xdr:rowOff>0</xdr:rowOff>
                  </from>
                  <to>
                    <xdr:col>1</xdr:col>
                    <xdr:colOff>657225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50" name="Check Box 1954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21</xdr:row>
                    <xdr:rowOff>0</xdr:rowOff>
                  </from>
                  <to>
                    <xdr:col>2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51" name="Check Box 195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1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52" name="Check Box 1956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53" name="Check Box 1957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22</xdr:row>
                    <xdr:rowOff>0</xdr:rowOff>
                  </from>
                  <to>
                    <xdr:col>1</xdr:col>
                    <xdr:colOff>657225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54" name="Check Box 1958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22</xdr:row>
                    <xdr:rowOff>0</xdr:rowOff>
                  </from>
                  <to>
                    <xdr:col>2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55" name="Check Box 195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1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56" name="Check Box 1960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23</xdr:row>
                    <xdr:rowOff>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57" name="Check Box 1961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23</xdr:row>
                    <xdr:rowOff>0</xdr:rowOff>
                  </from>
                  <to>
                    <xdr:col>1</xdr:col>
                    <xdr:colOff>657225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58" name="Check Box 1962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23</xdr:row>
                    <xdr:rowOff>0</xdr:rowOff>
                  </from>
                  <to>
                    <xdr:col>2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59" name="Check Box 196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352425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60" name="Check Box 196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24</xdr:row>
                    <xdr:rowOff>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61" name="Check Box 1965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24</xdr:row>
                    <xdr:rowOff>0</xdr:rowOff>
                  </from>
                  <to>
                    <xdr:col>1</xdr:col>
                    <xdr:colOff>657225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62" name="Check Box 1966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24</xdr:row>
                    <xdr:rowOff>0</xdr:rowOff>
                  </from>
                  <to>
                    <xdr:col>2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63" name="Check Box 197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352425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64" name="Check Box 1972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25</xdr:row>
                    <xdr:rowOff>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65" name="Check Box 1973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25</xdr:row>
                    <xdr:rowOff>0</xdr:rowOff>
                  </from>
                  <to>
                    <xdr:col>1</xdr:col>
                    <xdr:colOff>657225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66" name="Check Box 1974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25</xdr:row>
                    <xdr:rowOff>0</xdr:rowOff>
                  </from>
                  <to>
                    <xdr:col>2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67" name="Check Box 1987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352425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68" name="Check Box 1988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69" name="Check Box 1989">
              <controlPr defaultSize="0" autoFill="0" autoLine="0" autoPict="0">
                <anchor moveWithCells="1" sizeWithCells="1">
                  <from>
                    <xdr:col>1</xdr:col>
                    <xdr:colOff>333375</xdr:colOff>
                    <xdr:row>26</xdr:row>
                    <xdr:rowOff>0</xdr:rowOff>
                  </from>
                  <to>
                    <xdr:col>1</xdr:col>
                    <xdr:colOff>657225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70" name="Check Box 1990">
              <controlPr defaultSize="0" autoFill="0" autoLine="0" autoPict="0">
                <anchor moveWithCells="1" sizeWithCells="1">
                  <from>
                    <xdr:col>1</xdr:col>
                    <xdr:colOff>504825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71" name="Check Box 1999">
              <controlPr defaultSize="0" autoFill="0" autoLine="0" autoPict="0">
                <anchor moveWithCells="1" sizeWithCells="1">
                  <from>
                    <xdr:col>2</xdr:col>
                    <xdr:colOff>533400</xdr:colOff>
                    <xdr:row>3</xdr:row>
                    <xdr:rowOff>152400</xdr:rowOff>
                  </from>
                  <to>
                    <xdr:col>3</xdr:col>
                    <xdr:colOff>247650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72" name="Check Box 2000">
              <controlPr defaultSize="0" autoFill="0" autoLine="0" autoPict="0">
                <anchor moveWithCells="1" sizeWithCells="1">
                  <from>
                    <xdr:col>3</xdr:col>
                    <xdr:colOff>38100</xdr:colOff>
                    <xdr:row>3</xdr:row>
                    <xdr:rowOff>152400</xdr:rowOff>
                  </from>
                  <to>
                    <xdr:col>3</xdr:col>
                    <xdr:colOff>400050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73" name="Check Box 2001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3</xdr:row>
                    <xdr:rowOff>152400</xdr:rowOff>
                  </from>
                  <to>
                    <xdr:col>3</xdr:col>
                    <xdr:colOff>581025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74" name="Check Box 2002">
              <controlPr defaultSize="0" autoFill="0" autoLine="0" autoPict="0">
                <anchor moveWithCells="1" sizeWithCells="1">
                  <from>
                    <xdr:col>3</xdr:col>
                    <xdr:colOff>419100</xdr:colOff>
                    <xdr:row>3</xdr:row>
                    <xdr:rowOff>152400</xdr:rowOff>
                  </from>
                  <to>
                    <xdr:col>3</xdr:col>
                    <xdr:colOff>771525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75" name="Check Box 2003">
              <controlPr defaultSize="0" autoFill="0" autoLine="0" autoPict="0">
                <anchor moveWithCells="1" sizeWithCells="1">
                  <from>
                    <xdr:col>3</xdr:col>
                    <xdr:colOff>600075</xdr:colOff>
                    <xdr:row>3</xdr:row>
                    <xdr:rowOff>152400</xdr:rowOff>
                  </from>
                  <to>
                    <xdr:col>3</xdr:col>
                    <xdr:colOff>990600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76" name="Check Box 2004">
              <controlPr defaultSize="0" autoFill="0" autoLine="0" autoPict="0">
                <anchor moveWithCells="1" sizeWithCells="1">
                  <from>
                    <xdr:col>3</xdr:col>
                    <xdr:colOff>781050</xdr:colOff>
                    <xdr:row>3</xdr:row>
                    <xdr:rowOff>152400</xdr:rowOff>
                  </from>
                  <to>
                    <xdr:col>4</xdr:col>
                    <xdr:colOff>57150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77" name="Check Box 2030">
              <controlPr defaultSize="0" autoFill="0" autoLine="0" autoPict="0">
                <anchor moveWithCells="1">
                  <from>
                    <xdr:col>6</xdr:col>
                    <xdr:colOff>285750</xdr:colOff>
                    <xdr:row>40</xdr:row>
                    <xdr:rowOff>161925</xdr:rowOff>
                  </from>
                  <to>
                    <xdr:col>6</xdr:col>
                    <xdr:colOff>571500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6" r:id="rId78" name="Check Box 2032">
              <controlPr defaultSize="0" autoFill="0" autoLine="0" autoPict="0">
                <anchor moveWithCells="1">
                  <from>
                    <xdr:col>3</xdr:col>
                    <xdr:colOff>590550</xdr:colOff>
                    <xdr:row>46</xdr:row>
                    <xdr:rowOff>66675</xdr:rowOff>
                  </from>
                  <to>
                    <xdr:col>3</xdr:col>
                    <xdr:colOff>876300</xdr:colOff>
                    <xdr:row>48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14" yWindow="928" count="1">
        <x14:dataValidation type="list" allowBlank="1" showInputMessage="1" showErrorMessage="1" xr:uid="{00000000-0002-0000-0100-000001000000}">
          <x14:formula1>
            <xm:f>'Stammdaten Berufe'!$A$2:$A$48</xm:f>
          </x14:formula1>
          <xm:sqref>G4:I6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theme="3" tint="0.59999389629810485"/>
  </sheetPr>
  <dimension ref="A1:N54"/>
  <sheetViews>
    <sheetView showGridLines="0" zoomScale="120" zoomScaleNormal="120" workbookViewId="0"/>
  </sheetViews>
  <sheetFormatPr baseColWidth="10" defaultColWidth="11.42578125" defaultRowHeight="12.75" x14ac:dyDescent="0.2"/>
  <cols>
    <col min="1" max="1" width="9.28515625" style="149" customWidth="1"/>
    <col min="2" max="2" width="10.7109375" style="4" customWidth="1"/>
    <col min="3" max="3" width="10" style="147" customWidth="1"/>
    <col min="4" max="4" width="16.140625" style="148" customWidth="1"/>
    <col min="5" max="5" width="9.42578125" style="148" customWidth="1"/>
    <col min="6" max="6" width="9.5703125" style="148" customWidth="1"/>
    <col min="7" max="7" width="10.140625" style="148" customWidth="1"/>
    <col min="8" max="8" width="10.5703125" style="148" customWidth="1"/>
    <col min="9" max="9" width="15.42578125" style="4" customWidth="1"/>
    <col min="10" max="10" width="3.5703125" style="4" customWidth="1"/>
    <col min="11" max="11" width="4" style="4" customWidth="1"/>
    <col min="12" max="16384" width="11.42578125" style="4"/>
  </cols>
  <sheetData>
    <row r="1" spans="1:13" s="16" customFormat="1" ht="36.75" customHeight="1" x14ac:dyDescent="0.2">
      <c r="A1" s="219" t="s">
        <v>119</v>
      </c>
      <c r="C1" s="17"/>
      <c r="D1" s="18"/>
      <c r="E1" s="18"/>
      <c r="F1" s="18"/>
      <c r="G1" s="18"/>
      <c r="H1" s="18"/>
    </row>
    <row r="2" spans="1:13" s="16" customFormat="1" ht="26.25" customHeight="1" x14ac:dyDescent="0.3">
      <c r="A2" s="227" t="s">
        <v>2</v>
      </c>
      <c r="B2" s="172"/>
      <c r="C2" s="173"/>
      <c r="D2" s="21"/>
      <c r="E2" s="22"/>
      <c r="F2" s="22"/>
      <c r="G2" s="23"/>
      <c r="H2" s="26" t="s">
        <v>24</v>
      </c>
      <c r="I2" s="161">
        <f ca="1">TODAY()</f>
        <v>45685</v>
      </c>
    </row>
    <row r="3" spans="1:13" s="16" customFormat="1" ht="8.25" customHeight="1" x14ac:dyDescent="0.35">
      <c r="A3" s="24"/>
      <c r="C3" s="17"/>
      <c r="D3" s="21"/>
      <c r="E3" s="22"/>
      <c r="F3" s="25"/>
      <c r="G3" s="18"/>
      <c r="H3" s="26"/>
      <c r="I3" s="27"/>
    </row>
    <row r="4" spans="1:13" s="16" customFormat="1" ht="14.25" customHeight="1" x14ac:dyDescent="0.25">
      <c r="A4" s="220" t="s">
        <v>45</v>
      </c>
      <c r="C4" s="30"/>
      <c r="E4" s="32" t="s">
        <v>138</v>
      </c>
      <c r="F4" s="31"/>
      <c r="G4" s="433"/>
      <c r="H4" s="433"/>
      <c r="I4" s="433"/>
    </row>
    <row r="5" spans="1:13" s="16" customFormat="1" ht="13.5" customHeight="1" x14ac:dyDescent="0.25">
      <c r="A5" s="30"/>
      <c r="C5" s="17"/>
      <c r="D5" s="18"/>
      <c r="E5" s="485" t="s">
        <v>118</v>
      </c>
      <c r="F5" s="485"/>
      <c r="G5" s="433"/>
      <c r="H5" s="433"/>
      <c r="I5" s="433"/>
    </row>
    <row r="6" spans="1:13" s="16" customFormat="1" ht="13.5" customHeight="1" x14ac:dyDescent="0.25">
      <c r="A6" s="30"/>
      <c r="B6" s="32"/>
      <c r="C6" s="32"/>
      <c r="D6" s="174"/>
      <c r="E6" s="485"/>
      <c r="F6" s="485"/>
      <c r="G6" s="433"/>
      <c r="H6" s="433"/>
      <c r="I6" s="433"/>
    </row>
    <row r="7" spans="1:13" s="34" customFormat="1" ht="13.5" customHeight="1" thickBot="1" x14ac:dyDescent="0.3">
      <c r="A7" s="31"/>
      <c r="B7" s="32"/>
      <c r="C7" s="32"/>
      <c r="D7" s="33"/>
      <c r="E7" s="31"/>
      <c r="F7" s="31"/>
      <c r="G7" s="31"/>
      <c r="H7" s="31"/>
      <c r="I7" s="31"/>
    </row>
    <row r="8" spans="1:13" s="178" customFormat="1" ht="12" customHeight="1" thickBot="1" x14ac:dyDescent="0.3">
      <c r="A8" s="175"/>
      <c r="B8" s="176"/>
      <c r="C8" s="176"/>
      <c r="D8" s="176"/>
      <c r="E8" s="221" t="s">
        <v>63</v>
      </c>
      <c r="F8" s="384" t="s">
        <v>4</v>
      </c>
      <c r="G8" s="448" t="s">
        <v>62</v>
      </c>
      <c r="H8" s="449"/>
      <c r="I8" s="177"/>
    </row>
    <row r="9" spans="1:13" s="181" customFormat="1" ht="12.75" customHeight="1" x14ac:dyDescent="0.25">
      <c r="A9" s="483" t="s">
        <v>141</v>
      </c>
      <c r="B9" s="179" t="s">
        <v>0</v>
      </c>
      <c r="C9" s="516" t="s">
        <v>144</v>
      </c>
      <c r="D9" s="517"/>
      <c r="E9" s="222" t="s">
        <v>1</v>
      </c>
      <c r="F9" s="223" t="s">
        <v>4</v>
      </c>
      <c r="G9" s="224" t="s">
        <v>9</v>
      </c>
      <c r="H9" s="224" t="s">
        <v>16</v>
      </c>
      <c r="I9" s="179" t="s">
        <v>3</v>
      </c>
    </row>
    <row r="10" spans="1:13" s="181" customFormat="1" ht="12.75" customHeight="1" x14ac:dyDescent="0.25">
      <c r="A10" s="484"/>
      <c r="B10" s="182"/>
      <c r="C10" s="518"/>
      <c r="D10" s="519"/>
      <c r="E10" s="225">
        <v>45</v>
      </c>
      <c r="F10" s="225" t="s">
        <v>15</v>
      </c>
      <c r="G10" s="225" t="s">
        <v>10</v>
      </c>
      <c r="H10" s="389" t="s">
        <v>59</v>
      </c>
      <c r="I10" s="183"/>
    </row>
    <row r="11" spans="1:13" s="181" customFormat="1" ht="13.5" customHeight="1" thickBot="1" x14ac:dyDescent="0.3">
      <c r="A11" s="484"/>
      <c r="B11" s="184" t="s">
        <v>8</v>
      </c>
      <c r="C11" s="520"/>
      <c r="D11" s="521"/>
      <c r="E11" s="185">
        <f>SUM(E12:E31)</f>
        <v>0</v>
      </c>
      <c r="F11" s="186">
        <v>23</v>
      </c>
      <c r="G11" s="186">
        <v>0.7</v>
      </c>
      <c r="H11" s="160" t="s">
        <v>14</v>
      </c>
      <c r="I11" s="187"/>
    </row>
    <row r="12" spans="1:13" s="16" customFormat="1" ht="17.25" customHeight="1" thickBot="1" x14ac:dyDescent="0.25">
      <c r="A12" s="46"/>
      <c r="B12" s="47"/>
      <c r="C12" s="462"/>
      <c r="D12" s="463"/>
      <c r="E12" s="188"/>
      <c r="F12" s="49">
        <f>IF(E12&gt;4.4,23)*1</f>
        <v>0</v>
      </c>
      <c r="G12" s="50"/>
      <c r="H12" s="51"/>
      <c r="I12" s="52">
        <f>IF(E12&gt;=12,540,MROUND((E12),0.5)*45)</f>
        <v>0</v>
      </c>
      <c r="L12" s="53">
        <v>1</v>
      </c>
      <c r="M12" s="54"/>
    </row>
    <row r="13" spans="1:13" s="16" customFormat="1" ht="17.25" customHeight="1" thickBot="1" x14ac:dyDescent="0.25">
      <c r="A13" s="55"/>
      <c r="B13" s="56"/>
      <c r="C13" s="486"/>
      <c r="D13" s="487"/>
      <c r="E13" s="57"/>
      <c r="F13" s="58">
        <f t="shared" ref="F13:F29" si="0">IF(E13&gt;4.4,23)*1</f>
        <v>0</v>
      </c>
      <c r="G13" s="59"/>
      <c r="H13" s="60"/>
      <c r="I13" s="52">
        <f t="shared" ref="I13:I29" si="1">IF(E13&gt;=12,540,MROUND((E13),0.5)*45)</f>
        <v>0</v>
      </c>
      <c r="L13" s="53">
        <v>1</v>
      </c>
      <c r="M13" s="54"/>
    </row>
    <row r="14" spans="1:13" s="16" customFormat="1" ht="17.25" customHeight="1" thickBot="1" x14ac:dyDescent="0.25">
      <c r="A14" s="55"/>
      <c r="B14" s="56"/>
      <c r="C14" s="455"/>
      <c r="D14" s="456"/>
      <c r="E14" s="57"/>
      <c r="F14" s="58">
        <f t="shared" si="0"/>
        <v>0</v>
      </c>
      <c r="G14" s="59"/>
      <c r="H14" s="60"/>
      <c r="I14" s="52">
        <f t="shared" si="1"/>
        <v>0</v>
      </c>
      <c r="L14" s="53">
        <v>1</v>
      </c>
      <c r="M14" s="54"/>
    </row>
    <row r="15" spans="1:13" s="16" customFormat="1" ht="17.25" customHeight="1" thickBot="1" x14ac:dyDescent="0.25">
      <c r="A15" s="55"/>
      <c r="B15" s="56"/>
      <c r="C15" s="455"/>
      <c r="D15" s="456"/>
      <c r="E15" s="57"/>
      <c r="F15" s="58">
        <f t="shared" si="0"/>
        <v>0</v>
      </c>
      <c r="G15" s="59"/>
      <c r="H15" s="60"/>
      <c r="I15" s="52">
        <f t="shared" si="1"/>
        <v>0</v>
      </c>
      <c r="L15" s="53">
        <v>1</v>
      </c>
      <c r="M15" s="54"/>
    </row>
    <row r="16" spans="1:13" s="16" customFormat="1" ht="17.25" customHeight="1" thickBot="1" x14ac:dyDescent="0.25">
      <c r="A16" s="55"/>
      <c r="B16" s="56"/>
      <c r="C16" s="455"/>
      <c r="D16" s="456"/>
      <c r="E16" s="57"/>
      <c r="F16" s="58">
        <f t="shared" si="0"/>
        <v>0</v>
      </c>
      <c r="G16" s="59"/>
      <c r="H16" s="60"/>
      <c r="I16" s="52">
        <f t="shared" si="1"/>
        <v>0</v>
      </c>
      <c r="L16" s="53">
        <v>1</v>
      </c>
      <c r="M16" s="54"/>
    </row>
    <row r="17" spans="1:14" s="16" customFormat="1" ht="17.25" customHeight="1" thickBot="1" x14ac:dyDescent="0.25">
      <c r="A17" s="55"/>
      <c r="B17" s="56"/>
      <c r="C17" s="455"/>
      <c r="D17" s="456"/>
      <c r="E17" s="57"/>
      <c r="F17" s="58">
        <f t="shared" si="0"/>
        <v>0</v>
      </c>
      <c r="G17" s="59"/>
      <c r="H17" s="60"/>
      <c r="I17" s="52">
        <f t="shared" si="1"/>
        <v>0</v>
      </c>
      <c r="L17" s="53">
        <v>1</v>
      </c>
      <c r="M17" s="54"/>
    </row>
    <row r="18" spans="1:14" s="16" customFormat="1" ht="17.25" customHeight="1" thickBot="1" x14ac:dyDescent="0.25">
      <c r="A18" s="55"/>
      <c r="B18" s="56"/>
      <c r="C18" s="455"/>
      <c r="D18" s="456"/>
      <c r="E18" s="57"/>
      <c r="F18" s="58">
        <f t="shared" si="0"/>
        <v>0</v>
      </c>
      <c r="G18" s="59"/>
      <c r="H18" s="60"/>
      <c r="I18" s="52">
        <f t="shared" si="1"/>
        <v>0</v>
      </c>
      <c r="L18" s="53">
        <v>1</v>
      </c>
      <c r="M18" s="54"/>
    </row>
    <row r="19" spans="1:14" s="16" customFormat="1" ht="17.25" customHeight="1" thickBot="1" x14ac:dyDescent="0.25">
      <c r="A19" s="55"/>
      <c r="B19" s="56"/>
      <c r="C19" s="455"/>
      <c r="D19" s="456"/>
      <c r="E19" s="57"/>
      <c r="F19" s="58">
        <f t="shared" si="0"/>
        <v>0</v>
      </c>
      <c r="G19" s="59"/>
      <c r="H19" s="60"/>
      <c r="I19" s="52">
        <f t="shared" si="1"/>
        <v>0</v>
      </c>
      <c r="L19" s="53">
        <v>1</v>
      </c>
      <c r="M19" s="54"/>
    </row>
    <row r="20" spans="1:14" s="16" customFormat="1" ht="17.25" customHeight="1" thickBot="1" x14ac:dyDescent="0.25">
      <c r="A20" s="55"/>
      <c r="B20" s="56"/>
      <c r="C20" s="455"/>
      <c r="D20" s="456"/>
      <c r="E20" s="57"/>
      <c r="F20" s="58">
        <f t="shared" si="0"/>
        <v>0</v>
      </c>
      <c r="G20" s="59"/>
      <c r="H20" s="60"/>
      <c r="I20" s="52">
        <f t="shared" si="1"/>
        <v>0</v>
      </c>
      <c r="L20" s="53">
        <v>1</v>
      </c>
      <c r="M20" s="54"/>
    </row>
    <row r="21" spans="1:14" s="16" customFormat="1" ht="17.25" customHeight="1" thickBot="1" x14ac:dyDescent="0.25">
      <c r="A21" s="55"/>
      <c r="B21" s="56"/>
      <c r="C21" s="455"/>
      <c r="D21" s="456"/>
      <c r="E21" s="57"/>
      <c r="F21" s="58">
        <f t="shared" si="0"/>
        <v>0</v>
      </c>
      <c r="G21" s="59"/>
      <c r="H21" s="60"/>
      <c r="I21" s="52">
        <f t="shared" si="1"/>
        <v>0</v>
      </c>
      <c r="L21" s="53">
        <v>1</v>
      </c>
      <c r="M21" s="54"/>
    </row>
    <row r="22" spans="1:14" s="16" customFormat="1" ht="17.25" customHeight="1" thickBot="1" x14ac:dyDescent="0.25">
      <c r="A22" s="55"/>
      <c r="B22" s="56"/>
      <c r="C22" s="455"/>
      <c r="D22" s="456"/>
      <c r="E22" s="57"/>
      <c r="F22" s="58">
        <f t="shared" si="0"/>
        <v>0</v>
      </c>
      <c r="G22" s="59"/>
      <c r="H22" s="60"/>
      <c r="I22" s="52">
        <f t="shared" si="1"/>
        <v>0</v>
      </c>
      <c r="L22" s="53">
        <v>1</v>
      </c>
      <c r="M22" s="54"/>
    </row>
    <row r="23" spans="1:14" s="16" customFormat="1" ht="17.25" customHeight="1" thickBot="1" x14ac:dyDescent="0.25">
      <c r="A23" s="55"/>
      <c r="B23" s="56"/>
      <c r="C23" s="455"/>
      <c r="D23" s="456"/>
      <c r="E23" s="57"/>
      <c r="F23" s="58">
        <f t="shared" si="0"/>
        <v>0</v>
      </c>
      <c r="G23" s="59"/>
      <c r="H23" s="60"/>
      <c r="I23" s="52">
        <f t="shared" si="1"/>
        <v>0</v>
      </c>
      <c r="L23" s="53">
        <v>1</v>
      </c>
      <c r="M23" s="54"/>
    </row>
    <row r="24" spans="1:14" s="16" customFormat="1" ht="17.25" customHeight="1" thickBot="1" x14ac:dyDescent="0.25">
      <c r="A24" s="55"/>
      <c r="B24" s="56"/>
      <c r="C24" s="455"/>
      <c r="D24" s="456"/>
      <c r="E24" s="57"/>
      <c r="F24" s="58">
        <f t="shared" si="0"/>
        <v>0</v>
      </c>
      <c r="G24" s="59"/>
      <c r="H24" s="60"/>
      <c r="I24" s="52">
        <f t="shared" si="1"/>
        <v>0</v>
      </c>
      <c r="L24" s="53">
        <v>1</v>
      </c>
      <c r="M24" s="54"/>
    </row>
    <row r="25" spans="1:14" s="16" customFormat="1" ht="17.25" customHeight="1" thickBot="1" x14ac:dyDescent="0.25">
      <c r="A25" s="55"/>
      <c r="B25" s="56"/>
      <c r="C25" s="455"/>
      <c r="D25" s="456"/>
      <c r="E25" s="57"/>
      <c r="F25" s="58">
        <f t="shared" si="0"/>
        <v>0</v>
      </c>
      <c r="G25" s="59"/>
      <c r="H25" s="60"/>
      <c r="I25" s="52">
        <f t="shared" si="1"/>
        <v>0</v>
      </c>
      <c r="L25" s="53">
        <v>1</v>
      </c>
      <c r="M25" s="54"/>
    </row>
    <row r="26" spans="1:14" s="16" customFormat="1" ht="17.25" customHeight="1" thickBot="1" x14ac:dyDescent="0.25">
      <c r="A26" s="55"/>
      <c r="B26" s="56"/>
      <c r="C26" s="455"/>
      <c r="D26" s="456"/>
      <c r="E26" s="57"/>
      <c r="F26" s="58">
        <f t="shared" si="0"/>
        <v>0</v>
      </c>
      <c r="G26" s="59"/>
      <c r="H26" s="60"/>
      <c r="I26" s="52">
        <f t="shared" si="1"/>
        <v>0</v>
      </c>
      <c r="L26" s="53">
        <v>1</v>
      </c>
      <c r="M26" s="54"/>
    </row>
    <row r="27" spans="1:14" s="16" customFormat="1" ht="17.25" customHeight="1" thickBot="1" x14ac:dyDescent="0.25">
      <c r="A27" s="55"/>
      <c r="B27" s="56"/>
      <c r="C27" s="455"/>
      <c r="D27" s="456"/>
      <c r="E27" s="57"/>
      <c r="F27" s="58">
        <f>IF(E27&gt;4.4,23)*1</f>
        <v>0</v>
      </c>
      <c r="G27" s="59"/>
      <c r="H27" s="60"/>
      <c r="I27" s="52">
        <f t="shared" si="1"/>
        <v>0</v>
      </c>
      <c r="L27" s="53">
        <v>1</v>
      </c>
      <c r="M27" s="54"/>
    </row>
    <row r="28" spans="1:14" s="16" customFormat="1" ht="17.25" customHeight="1" thickBot="1" x14ac:dyDescent="0.25">
      <c r="A28" s="55"/>
      <c r="B28" s="56"/>
      <c r="C28" s="455"/>
      <c r="D28" s="456"/>
      <c r="E28" s="57"/>
      <c r="F28" s="58">
        <f t="shared" si="0"/>
        <v>0</v>
      </c>
      <c r="G28" s="59"/>
      <c r="H28" s="60"/>
      <c r="I28" s="52">
        <f t="shared" si="1"/>
        <v>0</v>
      </c>
      <c r="L28" s="53">
        <v>1</v>
      </c>
      <c r="M28" s="54"/>
    </row>
    <row r="29" spans="1:14" s="16" customFormat="1" ht="17.25" customHeight="1" thickBot="1" x14ac:dyDescent="0.25">
      <c r="A29" s="189"/>
      <c r="B29" s="190"/>
      <c r="C29" s="481"/>
      <c r="D29" s="482"/>
      <c r="E29" s="73"/>
      <c r="F29" s="74">
        <f t="shared" si="0"/>
        <v>0</v>
      </c>
      <c r="G29" s="191"/>
      <c r="H29" s="192"/>
      <c r="I29" s="52">
        <f t="shared" si="1"/>
        <v>0</v>
      </c>
      <c r="L29" s="53">
        <v>1</v>
      </c>
      <c r="M29" s="54"/>
    </row>
    <row r="30" spans="1:14" s="16" customFormat="1" ht="17.25" customHeight="1" thickBot="1" x14ac:dyDescent="0.25">
      <c r="A30" s="55"/>
      <c r="B30" s="164" t="s">
        <v>12</v>
      </c>
      <c r="C30" s="68"/>
      <c r="D30" s="162" t="s">
        <v>19</v>
      </c>
      <c r="E30" s="69"/>
      <c r="F30" s="193" t="b">
        <v>0</v>
      </c>
      <c r="G30" s="65"/>
      <c r="H30" s="71"/>
      <c r="I30" s="52">
        <f>IF(L30=TRUE,N30,0)</f>
        <v>0</v>
      </c>
      <c r="L30" s="53" t="b">
        <v>0</v>
      </c>
      <c r="M30" s="54">
        <f>IF(L30=TRUE,190,0)</f>
        <v>0</v>
      </c>
      <c r="N30" s="194">
        <f>IF(Chefexperte!$F$17=FALSE,190,0)</f>
        <v>190</v>
      </c>
    </row>
    <row r="31" spans="1:14" s="16" customFormat="1" ht="17.25" customHeight="1" thickBot="1" x14ac:dyDescent="0.25">
      <c r="A31" s="189"/>
      <c r="B31" s="163" t="s">
        <v>12</v>
      </c>
      <c r="C31" s="195"/>
      <c r="D31" s="226" t="s">
        <v>19</v>
      </c>
      <c r="E31" s="196"/>
      <c r="F31" s="197" t="b">
        <v>0</v>
      </c>
      <c r="G31" s="191"/>
      <c r="H31" s="198"/>
      <c r="I31" s="52">
        <f>IF(L31=TRUE,N31,0)</f>
        <v>0</v>
      </c>
      <c r="L31" s="53" t="b">
        <v>0</v>
      </c>
      <c r="M31" s="54">
        <f>IF(L31=TRUE,190,0)</f>
        <v>0</v>
      </c>
      <c r="N31" s="194">
        <f>IF(Chefexperte!$F$17=FALSE,190,0)</f>
        <v>190</v>
      </c>
    </row>
    <row r="32" spans="1:14" s="16" customFormat="1" ht="17.25" customHeight="1" thickBot="1" x14ac:dyDescent="0.3">
      <c r="A32" s="166" t="s">
        <v>157</v>
      </c>
      <c r="C32" s="17"/>
      <c r="D32" s="18"/>
      <c r="E32" s="18"/>
      <c r="F32" s="83"/>
      <c r="G32" s="199">
        <f>SUM(G12:G31)</f>
        <v>0</v>
      </c>
      <c r="H32" s="200"/>
      <c r="I32" s="385">
        <f>SUM(I12:I31)</f>
        <v>0</v>
      </c>
      <c r="L32" s="201"/>
      <c r="M32" s="54"/>
    </row>
    <row r="33" spans="1:14" s="16" customFormat="1" ht="17.25" customHeight="1" thickTop="1" x14ac:dyDescent="0.25">
      <c r="A33" s="167" t="s">
        <v>126</v>
      </c>
      <c r="C33" s="17"/>
      <c r="D33" s="87"/>
      <c r="E33" s="18"/>
      <c r="F33" s="83"/>
      <c r="G33" s="83"/>
      <c r="H33" s="88"/>
      <c r="I33" s="89">
        <f>SUM((H12:H31))</f>
        <v>0</v>
      </c>
      <c r="L33" s="54"/>
      <c r="M33" s="54"/>
    </row>
    <row r="34" spans="1:14" s="16" customFormat="1" ht="17.25" customHeight="1" x14ac:dyDescent="0.25">
      <c r="A34" s="167" t="s">
        <v>11</v>
      </c>
      <c r="C34" s="17"/>
      <c r="D34" s="18"/>
      <c r="E34" s="18"/>
      <c r="F34" s="83"/>
      <c r="G34" s="88"/>
      <c r="H34" s="202"/>
      <c r="I34" s="91">
        <f>SUM(G12:G31)*G11</f>
        <v>0</v>
      </c>
      <c r="L34" s="54"/>
      <c r="M34" s="54"/>
    </row>
    <row r="35" spans="1:14" s="16" customFormat="1" ht="17.25" customHeight="1" x14ac:dyDescent="0.25">
      <c r="A35" s="167" t="s">
        <v>5</v>
      </c>
      <c r="C35" s="87"/>
      <c r="D35" s="18"/>
      <c r="E35" s="18"/>
      <c r="F35" s="88"/>
      <c r="G35" s="92"/>
      <c r="H35" s="93"/>
      <c r="I35" s="91">
        <f>SUM(F12:F29)</f>
        <v>0</v>
      </c>
      <c r="L35" s="54"/>
      <c r="M35" s="54"/>
    </row>
    <row r="36" spans="1:14" s="16" customFormat="1" ht="17.25" customHeight="1" x14ac:dyDescent="0.2">
      <c r="A36" s="86"/>
      <c r="C36" s="87"/>
      <c r="D36" s="18"/>
      <c r="E36" s="18"/>
      <c r="F36" s="18"/>
      <c r="G36" s="203"/>
      <c r="H36" s="204"/>
      <c r="I36" s="205"/>
      <c r="L36" s="28">
        <f>IF(AND(M37=3,G38&gt;346),N37,G38)</f>
        <v>0</v>
      </c>
      <c r="M36" s="28"/>
      <c r="N36" s="28"/>
    </row>
    <row r="37" spans="1:14" s="16" customFormat="1" ht="17.25" customHeight="1" thickBot="1" x14ac:dyDescent="0.3">
      <c r="A37" s="167" t="s">
        <v>146</v>
      </c>
      <c r="C37" s="17"/>
      <c r="D37" s="169" t="s">
        <v>21</v>
      </c>
      <c r="E37" s="95"/>
      <c r="F37" s="170" t="s">
        <v>33</v>
      </c>
      <c r="G37" s="502"/>
      <c r="H37" s="503"/>
      <c r="I37" s="206">
        <f>IF(L36&lt;N37,L36,N37)</f>
        <v>0</v>
      </c>
      <c r="L37" s="28"/>
      <c r="M37" s="98">
        <v>1</v>
      </c>
      <c r="N37" s="98" t="b">
        <f>IF(M37=2,173,IF(M37=3,346,IF(M37=4,519,IF(M37=5,692))))</f>
        <v>0</v>
      </c>
    </row>
    <row r="38" spans="1:14" ht="17.25" customHeight="1" thickBot="1" x14ac:dyDescent="0.3">
      <c r="A38" s="76" t="s">
        <v>135</v>
      </c>
      <c r="B38" s="16"/>
      <c r="C38" s="17"/>
      <c r="D38" s="94"/>
      <c r="E38" s="18"/>
      <c r="F38" s="99"/>
      <c r="G38" s="99">
        <f>IF(AND(M37&gt;1,G37&gt;0),G37+M37*23-23,0)</f>
        <v>0</v>
      </c>
      <c r="H38" s="18"/>
      <c r="I38" s="385">
        <f>SUM(I33:I37)</f>
        <v>0</v>
      </c>
      <c r="J38" s="16"/>
      <c r="K38" s="16"/>
      <c r="L38" s="54">
        <v>1</v>
      </c>
      <c r="M38" s="103"/>
    </row>
    <row r="39" spans="1:14" ht="17.25" customHeight="1" thickTop="1" thickBot="1" x14ac:dyDescent="0.25">
      <c r="A39" s="86"/>
      <c r="B39" s="16"/>
      <c r="C39" s="17"/>
      <c r="D39" s="18"/>
      <c r="E39" s="18"/>
      <c r="F39" s="128"/>
      <c r="G39" s="99"/>
      <c r="H39" s="207"/>
      <c r="I39" s="208"/>
      <c r="J39" s="16"/>
      <c r="K39" s="16"/>
      <c r="L39" s="54">
        <v>2</v>
      </c>
      <c r="M39" s="103"/>
    </row>
    <row r="40" spans="1:14" ht="17.25" customHeight="1" thickBot="1" x14ac:dyDescent="0.3">
      <c r="A40" s="209"/>
      <c r="B40" s="210"/>
      <c r="C40" s="114"/>
      <c r="D40" s="115"/>
      <c r="E40" s="115"/>
      <c r="F40" s="115"/>
      <c r="G40" s="35" t="s">
        <v>50</v>
      </c>
      <c r="H40" s="18"/>
      <c r="I40" s="381">
        <f>(I32+I38)</f>
        <v>0</v>
      </c>
      <c r="J40" s="16"/>
      <c r="K40" s="16"/>
      <c r="L40" s="54">
        <v>3</v>
      </c>
      <c r="M40" s="116"/>
    </row>
    <row r="41" spans="1:14" ht="3.75" customHeight="1" thickTop="1" thickBot="1" x14ac:dyDescent="0.25">
      <c r="A41" s="86"/>
      <c r="B41" s="16"/>
      <c r="C41" s="17"/>
      <c r="D41" s="18"/>
      <c r="E41" s="18"/>
      <c r="F41" s="18"/>
      <c r="G41" s="18"/>
      <c r="H41" s="18"/>
      <c r="I41" s="211"/>
      <c r="J41" s="16"/>
      <c r="K41" s="16"/>
      <c r="L41" s="16">
        <v>4</v>
      </c>
    </row>
    <row r="42" spans="1:14" ht="14.25" customHeight="1" thickBot="1" x14ac:dyDescent="0.3">
      <c r="A42" s="122" t="s">
        <v>148</v>
      </c>
      <c r="B42" s="123"/>
      <c r="C42" s="124"/>
      <c r="D42" s="125"/>
      <c r="E42" s="122" t="s">
        <v>150</v>
      </c>
      <c r="F42" s="126"/>
      <c r="G42" s="125"/>
      <c r="H42" s="125"/>
      <c r="I42" s="127"/>
      <c r="J42" s="16"/>
      <c r="K42" s="16"/>
      <c r="L42" s="16"/>
    </row>
    <row r="43" spans="1:14" ht="14.45" customHeight="1" x14ac:dyDescent="0.25">
      <c r="A43" s="86" t="s">
        <v>127</v>
      </c>
      <c r="B43" s="128"/>
      <c r="C43" s="522">
        <f>'PEX und CPEX'!$C$44</f>
        <v>0</v>
      </c>
      <c r="D43" s="523"/>
      <c r="E43" s="18" t="s">
        <v>132</v>
      </c>
      <c r="F43" s="18"/>
      <c r="G43" s="18"/>
      <c r="H43" s="504">
        <f>'PEX und CPEX'!$H$44</f>
        <v>0</v>
      </c>
      <c r="I43" s="505"/>
      <c r="J43" s="16"/>
      <c r="K43" s="16"/>
      <c r="L43" s="16"/>
    </row>
    <row r="44" spans="1:14" ht="14.45" customHeight="1" x14ac:dyDescent="0.25">
      <c r="A44" s="86" t="s">
        <v>130</v>
      </c>
      <c r="B44" s="128"/>
      <c r="C44" s="494">
        <f>'PEX und CPEX'!$C$45</f>
        <v>0</v>
      </c>
      <c r="D44" s="495"/>
      <c r="E44" s="18" t="s">
        <v>133</v>
      </c>
      <c r="F44" s="18"/>
      <c r="G44" s="18"/>
      <c r="H44" s="500">
        <f>'PEX und CPEX'!$H$45</f>
        <v>0</v>
      </c>
      <c r="I44" s="501"/>
      <c r="J44" s="16"/>
      <c r="K44" s="16"/>
      <c r="L44" s="16"/>
    </row>
    <row r="45" spans="1:14" ht="14.45" customHeight="1" x14ac:dyDescent="0.25">
      <c r="A45" s="86" t="s">
        <v>128</v>
      </c>
      <c r="B45" s="129"/>
      <c r="C45" s="494">
        <f>'PEX und CPEX'!$C$46</f>
        <v>0</v>
      </c>
      <c r="D45" s="495"/>
      <c r="E45" s="464" t="s">
        <v>134</v>
      </c>
      <c r="F45" s="464"/>
      <c r="G45" s="464"/>
      <c r="H45" s="510">
        <f>'PEX und CPEX'!$H$46</f>
        <v>0</v>
      </c>
      <c r="I45" s="511"/>
      <c r="J45" s="16"/>
      <c r="K45" s="16"/>
      <c r="L45" s="16"/>
    </row>
    <row r="46" spans="1:14" ht="14.45" customHeight="1" thickBot="1" x14ac:dyDescent="0.3">
      <c r="A46" s="86" t="s">
        <v>129</v>
      </c>
      <c r="B46" s="212"/>
      <c r="C46" s="498">
        <f>'PEX und CPEX'!$C$47</f>
        <v>0</v>
      </c>
      <c r="D46" s="499"/>
      <c r="E46" s="464"/>
      <c r="F46" s="464"/>
      <c r="G46" s="464"/>
      <c r="H46" s="512"/>
      <c r="I46" s="513"/>
      <c r="J46" s="16"/>
      <c r="K46" s="16"/>
      <c r="L46" s="16"/>
    </row>
    <row r="47" spans="1:14" ht="14.45" customHeight="1" thickBot="1" x14ac:dyDescent="0.3">
      <c r="A47" s="122" t="s">
        <v>155</v>
      </c>
      <c r="B47" s="130"/>
      <c r="C47" s="131"/>
      <c r="D47" s="213"/>
      <c r="E47" s="133"/>
      <c r="F47" s="18"/>
      <c r="G47" s="18"/>
      <c r="H47" s="514"/>
      <c r="I47" s="515"/>
      <c r="J47" s="16"/>
      <c r="K47" s="16"/>
      <c r="L47" s="16"/>
    </row>
    <row r="48" spans="1:14" ht="14.45" customHeight="1" x14ac:dyDescent="0.25">
      <c r="A48" s="479" t="s">
        <v>149</v>
      </c>
      <c r="B48" s="480"/>
      <c r="C48" s="496">
        <f>'PEX und CPEX'!$C$49</f>
        <v>0</v>
      </c>
      <c r="D48" s="497"/>
      <c r="E48" s="133" t="s">
        <v>6</v>
      </c>
      <c r="F48" s="18"/>
      <c r="G48" s="18"/>
      <c r="H48" s="506"/>
      <c r="I48" s="507"/>
      <c r="J48" s="16"/>
      <c r="K48" s="16"/>
      <c r="L48" s="16"/>
    </row>
    <row r="49" spans="1:12" ht="14.45" customHeight="1" x14ac:dyDescent="0.25">
      <c r="A49" s="86" t="s">
        <v>131</v>
      </c>
      <c r="B49" s="128"/>
      <c r="C49" s="496">
        <f>'PEX und CPEX'!$C$50</f>
        <v>0</v>
      </c>
      <c r="D49" s="497"/>
      <c r="E49" s="18"/>
      <c r="F49" s="18"/>
      <c r="G49" s="18"/>
      <c r="H49" s="508"/>
      <c r="I49" s="509"/>
      <c r="J49" s="16"/>
      <c r="K49" s="16"/>
      <c r="L49" s="16"/>
    </row>
    <row r="50" spans="1:12" ht="14.45" customHeight="1" x14ac:dyDescent="0.25">
      <c r="A50" s="86" t="s">
        <v>129</v>
      </c>
      <c r="B50" s="128"/>
      <c r="C50" s="496">
        <f>'PEX und CPEX'!$C$51</f>
        <v>0</v>
      </c>
      <c r="D50" s="497"/>
      <c r="E50" s="18"/>
      <c r="F50" s="18"/>
      <c r="G50" s="18"/>
      <c r="H50" s="409"/>
      <c r="I50" s="410"/>
      <c r="J50" s="16"/>
      <c r="K50" s="16"/>
      <c r="L50" s="16"/>
    </row>
    <row r="51" spans="1:12" ht="14.45" customHeight="1" x14ac:dyDescent="0.25">
      <c r="A51" s="86" t="s">
        <v>132</v>
      </c>
      <c r="B51" s="134"/>
      <c r="C51" s="496">
        <f>'PEX und CPEX'!$C$52</f>
        <v>0</v>
      </c>
      <c r="D51" s="497"/>
      <c r="E51" s="18" t="s">
        <v>7</v>
      </c>
      <c r="F51" s="18"/>
      <c r="G51" s="18"/>
      <c r="H51" s="411"/>
      <c r="I51" s="412"/>
      <c r="J51" s="16"/>
      <c r="K51" s="16"/>
      <c r="L51" s="16"/>
    </row>
    <row r="52" spans="1:12" ht="14.45" customHeight="1" x14ac:dyDescent="0.25">
      <c r="A52" s="86" t="s">
        <v>133</v>
      </c>
      <c r="B52" s="138"/>
      <c r="C52" s="500">
        <f>'PEX und CPEX'!$C$53</f>
        <v>0</v>
      </c>
      <c r="D52" s="501"/>
      <c r="E52" s="18"/>
      <c r="F52" s="18"/>
      <c r="G52" s="18"/>
      <c r="H52" s="413"/>
      <c r="I52" s="414"/>
      <c r="J52" s="16"/>
      <c r="K52" s="16"/>
      <c r="L52" s="16"/>
    </row>
    <row r="53" spans="1:12" ht="3.75" customHeight="1" thickBot="1" x14ac:dyDescent="0.25">
      <c r="A53" s="392"/>
      <c r="B53" s="214"/>
      <c r="C53" s="215"/>
      <c r="D53" s="216"/>
      <c r="E53" s="216"/>
      <c r="F53" s="216"/>
      <c r="G53" s="216"/>
      <c r="H53" s="394"/>
      <c r="I53" s="395"/>
      <c r="J53" s="16"/>
      <c r="K53" s="16"/>
      <c r="L53" s="16"/>
    </row>
    <row r="54" spans="1:12" x14ac:dyDescent="0.2">
      <c r="A54" s="217"/>
      <c r="B54" s="218"/>
    </row>
  </sheetData>
  <sheetProtection algorithmName="SHA-512" hashValue="gIWDsUqBD2gV7kzutVRHT2DhF/xu9M2Xe++i09iezixPDmZ8QkFMSWV5VCWo4jYOljopNaxdZ1jDnElIRHCSEw==" saltValue="sC2PBidlZJNX6Sxm5aTjwA==" spinCount="100000" sheet="1" objects="1" scenarios="1"/>
  <mergeCells count="42">
    <mergeCell ref="C9:D11"/>
    <mergeCell ref="E5:F6"/>
    <mergeCell ref="A48:B48"/>
    <mergeCell ref="C52:D52"/>
    <mergeCell ref="C50:D50"/>
    <mergeCell ref="C17:D17"/>
    <mergeCell ref="A9:A11"/>
    <mergeCell ref="C43:D43"/>
    <mergeCell ref="C12:D12"/>
    <mergeCell ref="C13:D13"/>
    <mergeCell ref="C14:D14"/>
    <mergeCell ref="C15:D15"/>
    <mergeCell ref="C16:D16"/>
    <mergeCell ref="C29:D29"/>
    <mergeCell ref="C18:D18"/>
    <mergeCell ref="C19:D19"/>
    <mergeCell ref="H48:I49"/>
    <mergeCell ref="C49:D49"/>
    <mergeCell ref="E45:G45"/>
    <mergeCell ref="H45:I45"/>
    <mergeCell ref="E46:G46"/>
    <mergeCell ref="H46:I46"/>
    <mergeCell ref="H47:I47"/>
    <mergeCell ref="H44:I44"/>
    <mergeCell ref="G37:H37"/>
    <mergeCell ref="H43:I43"/>
    <mergeCell ref="G8:H8"/>
    <mergeCell ref="G4:I6"/>
    <mergeCell ref="C20:D20"/>
    <mergeCell ref="C26:D26"/>
    <mergeCell ref="C27:D27"/>
    <mergeCell ref="C28:D28"/>
    <mergeCell ref="C21:D21"/>
    <mergeCell ref="C22:D22"/>
    <mergeCell ref="C23:D23"/>
    <mergeCell ref="C24:D24"/>
    <mergeCell ref="C25:D25"/>
    <mergeCell ref="C44:D44"/>
    <mergeCell ref="C51:D51"/>
    <mergeCell ref="C45:D45"/>
    <mergeCell ref="C46:D46"/>
    <mergeCell ref="C48:D48"/>
  </mergeCells>
  <phoneticPr fontId="1" type="noConversion"/>
  <conditionalFormatting sqref="C30:F31">
    <cfRule type="cellIs" dxfId="31" priority="3" stopIfTrue="1" operator="lessThanOrEqual">
      <formula>0</formula>
    </cfRule>
  </conditionalFormatting>
  <conditionalFormatting sqref="E11">
    <cfRule type="cellIs" dxfId="30" priority="15" stopIfTrue="1" operator="lessThanOrEqual">
      <formula>0</formula>
    </cfRule>
  </conditionalFormatting>
  <conditionalFormatting sqref="F12:F29">
    <cfRule type="cellIs" dxfId="29" priority="10" stopIfTrue="1" operator="lessThanOrEqual">
      <formula>0</formula>
    </cfRule>
  </conditionalFormatting>
  <conditionalFormatting sqref="I12:I34">
    <cfRule type="cellIs" dxfId="28" priority="1" stopIfTrue="1" operator="lessThanOrEqual">
      <formula>0</formula>
    </cfRule>
  </conditionalFormatting>
  <conditionalFormatting sqref="I35:I40">
    <cfRule type="cellIs" dxfId="27" priority="8" stopIfTrue="1" operator="lessThanOrEqual">
      <formula>0</formula>
    </cfRule>
  </conditionalFormatting>
  <conditionalFormatting sqref="I37">
    <cfRule type="containsText" dxfId="26" priority="6" operator="containsText" text="FALSCH">
      <formula>NOT(ISERROR(SEARCH("FALSCH",I37)))</formula>
    </cfRule>
    <cfRule type="containsErrors" dxfId="25" priority="7">
      <formula>ISERROR(I37)</formula>
    </cfRule>
  </conditionalFormatting>
  <dataValidations count="1">
    <dataValidation type="textLength" operator="equal" allowBlank="1" showInputMessage="1" showErrorMessage="1" error="IBAN überprüfen!" prompt="CH00 0000 0000 0000 0000 0" sqref="C52:D52 H44:I44" xr:uid="{00000000-0002-0000-0200-000000000000}">
      <formula1>26</formula1>
    </dataValidation>
  </dataValidations>
  <pageMargins left="0.59055118110236227" right="0.43307086614173229" top="0.31496062992125984" bottom="0.31496062992125984" header="0.31496062992125984" footer="0.31496062992125984"/>
  <pageSetup paperSize="9" scale="91" orientation="portrait" r:id="rId1"/>
  <ignoredErrors>
    <ignoredError sqref="G32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531" r:id="rId4" name="Drop Down 99">
              <controlPr locked="0" defaultSize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4</xdr:col>
                    <xdr:colOff>371475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Check Box 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6" name="Check Box 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11</xdr:row>
                    <xdr:rowOff>0</xdr:rowOff>
                  </from>
                  <to>
                    <xdr:col>1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7" name="Check Box 5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11</xdr:row>
                    <xdr:rowOff>0</xdr:rowOff>
                  </from>
                  <to>
                    <xdr:col>1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8" name="Check Box 6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11</xdr:row>
                    <xdr:rowOff>0</xdr:rowOff>
                  </from>
                  <to>
                    <xdr:col>2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9" name="Check Box 3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1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0" name="Check Box 3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12</xdr:row>
                    <xdr:rowOff>0</xdr:rowOff>
                  </from>
                  <to>
                    <xdr:col>1</xdr:col>
                    <xdr:colOff>476250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1" name="Check Box 35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638175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2" name="Check Box 36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3" name="Check Box 37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342900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14" name="Check Box 38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13</xdr:row>
                    <xdr:rowOff>0</xdr:rowOff>
                  </from>
                  <to>
                    <xdr:col>1</xdr:col>
                    <xdr:colOff>476250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15" name="Check Box 39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13</xdr:row>
                    <xdr:rowOff>0</xdr:rowOff>
                  </from>
                  <to>
                    <xdr:col>1</xdr:col>
                    <xdr:colOff>638175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16" name="Check Box 40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13</xdr:row>
                    <xdr:rowOff>0</xdr:rowOff>
                  </from>
                  <to>
                    <xdr:col>2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17" name="Check Box 4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18" name="Check Box 42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14</xdr:row>
                    <xdr:rowOff>0</xdr:rowOff>
                  </from>
                  <to>
                    <xdr:col>1</xdr:col>
                    <xdr:colOff>476250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19" name="Check Box 43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14</xdr:row>
                    <xdr:rowOff>0</xdr:rowOff>
                  </from>
                  <to>
                    <xdr:col>1</xdr:col>
                    <xdr:colOff>638175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20" name="Check Box 44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14</xdr:row>
                    <xdr:rowOff>0</xdr:rowOff>
                  </from>
                  <to>
                    <xdr:col>2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21" name="Check Box 4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342900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22" name="Check Box 46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15</xdr:row>
                    <xdr:rowOff>0</xdr:rowOff>
                  </from>
                  <to>
                    <xdr:col>1</xdr:col>
                    <xdr:colOff>476250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23" name="Check Box 47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15</xdr:row>
                    <xdr:rowOff>0</xdr:rowOff>
                  </from>
                  <to>
                    <xdr:col>1</xdr:col>
                    <xdr:colOff>638175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24" name="Check Box 48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25" name="Check Box 4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1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26" name="Check Box 50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16</xdr:row>
                    <xdr:rowOff>0</xdr:rowOff>
                  </from>
                  <to>
                    <xdr:col>1</xdr:col>
                    <xdr:colOff>476250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27" name="Check Box 51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16</xdr:row>
                    <xdr:rowOff>0</xdr:rowOff>
                  </from>
                  <to>
                    <xdr:col>1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28" name="Check Box 52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29" name="Check Box 5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1</xdr:col>
                    <xdr:colOff>342900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30" name="Check Box 5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17</xdr:row>
                    <xdr:rowOff>0</xdr:rowOff>
                  </from>
                  <to>
                    <xdr:col>1</xdr:col>
                    <xdr:colOff>476250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31" name="Check Box 55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17</xdr:row>
                    <xdr:rowOff>0</xdr:rowOff>
                  </from>
                  <to>
                    <xdr:col>1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32" name="Check Box 56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33" name="Check Box 57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34" name="Check Box 58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18</xdr:row>
                    <xdr:rowOff>0</xdr:rowOff>
                  </from>
                  <to>
                    <xdr:col>1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35" name="Check Box 59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18</xdr:row>
                    <xdr:rowOff>0</xdr:rowOff>
                  </from>
                  <to>
                    <xdr:col>1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36" name="Check Box 60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37" name="Check Box 6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38" name="Check Box 62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19</xdr:row>
                    <xdr:rowOff>0</xdr:rowOff>
                  </from>
                  <to>
                    <xdr:col>1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39" name="Check Box 63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19</xdr:row>
                    <xdr:rowOff>0</xdr:rowOff>
                  </from>
                  <to>
                    <xdr:col>1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40" name="Check Box 64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19</xdr:row>
                    <xdr:rowOff>0</xdr:rowOff>
                  </from>
                  <to>
                    <xdr:col>2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41" name="Check Box 6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42" name="Check Box 66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20</xdr:row>
                    <xdr:rowOff>0</xdr:rowOff>
                  </from>
                  <to>
                    <xdr:col>1</xdr:col>
                    <xdr:colOff>476250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43" name="Check Box 67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20</xdr:row>
                    <xdr:rowOff>0</xdr:rowOff>
                  </from>
                  <to>
                    <xdr:col>1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44" name="Check Box 68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20</xdr:row>
                    <xdr:rowOff>0</xdr:rowOff>
                  </from>
                  <to>
                    <xdr:col>2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45" name="Check Box 6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1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46" name="Check Box 70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21</xdr:row>
                    <xdr:rowOff>0</xdr:rowOff>
                  </from>
                  <to>
                    <xdr:col>1</xdr:col>
                    <xdr:colOff>476250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47" name="Check Box 71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21</xdr:row>
                    <xdr:rowOff>0</xdr:rowOff>
                  </from>
                  <to>
                    <xdr:col>1</xdr:col>
                    <xdr:colOff>638175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48" name="Check Box 72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21</xdr:row>
                    <xdr:rowOff>0</xdr:rowOff>
                  </from>
                  <to>
                    <xdr:col>2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49" name="Check Box 7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1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50" name="Check Box 7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51" name="Check Box 75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22</xdr:row>
                    <xdr:rowOff>0</xdr:rowOff>
                  </from>
                  <to>
                    <xdr:col>1</xdr:col>
                    <xdr:colOff>638175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52" name="Check Box 76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22</xdr:row>
                    <xdr:rowOff>0</xdr:rowOff>
                  </from>
                  <to>
                    <xdr:col>2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53" name="Check Box 77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1</xdr:col>
                    <xdr:colOff>342900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54" name="Check Box 78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23</xdr:row>
                    <xdr:rowOff>0</xdr:rowOff>
                  </from>
                  <to>
                    <xdr:col>1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55" name="Check Box 79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23</xdr:row>
                    <xdr:rowOff>0</xdr:rowOff>
                  </from>
                  <to>
                    <xdr:col>1</xdr:col>
                    <xdr:colOff>638175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56" name="Check Box 80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23</xdr:row>
                    <xdr:rowOff>0</xdr:rowOff>
                  </from>
                  <to>
                    <xdr:col>2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57" name="Check Box 8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58" name="Check Box 82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24</xdr:row>
                    <xdr:rowOff>0</xdr:rowOff>
                  </from>
                  <to>
                    <xdr:col>1</xdr:col>
                    <xdr:colOff>476250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59" name="Check Box 83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24</xdr:row>
                    <xdr:rowOff>0</xdr:rowOff>
                  </from>
                  <to>
                    <xdr:col>1</xdr:col>
                    <xdr:colOff>638175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60" name="Check Box 84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24</xdr:row>
                    <xdr:rowOff>0</xdr:rowOff>
                  </from>
                  <to>
                    <xdr:col>2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61" name="Check Box 8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1</xdr:col>
                    <xdr:colOff>342900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62" name="Check Box 90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27</xdr:row>
                    <xdr:rowOff>0</xdr:rowOff>
                  </from>
                  <to>
                    <xdr:col>1</xdr:col>
                    <xdr:colOff>476250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63" name="Check Box 91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27</xdr:row>
                    <xdr:rowOff>0</xdr:rowOff>
                  </from>
                  <to>
                    <xdr:col>1</xdr:col>
                    <xdr:colOff>638175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64" name="Check Box 92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65" name="Check Box 9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66" name="Check Box 9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28</xdr:row>
                    <xdr:rowOff>0</xdr:rowOff>
                  </from>
                  <to>
                    <xdr:col>1</xdr:col>
                    <xdr:colOff>476250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67" name="Check Box 95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28</xdr:row>
                    <xdr:rowOff>0</xdr:rowOff>
                  </from>
                  <to>
                    <xdr:col>1</xdr:col>
                    <xdr:colOff>638175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68" name="Check Box 96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69" name="Check Box 10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70" name="Check Box 10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476250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71" name="Check Box 105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26</xdr:row>
                    <xdr:rowOff>0</xdr:rowOff>
                  </from>
                  <to>
                    <xdr:col>1</xdr:col>
                    <xdr:colOff>638175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72" name="Check Box 106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3" r:id="rId73" name="Check Box 1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342900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4" r:id="rId74" name="Check Box 112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25</xdr:row>
                    <xdr:rowOff>0</xdr:rowOff>
                  </from>
                  <to>
                    <xdr:col>1</xdr:col>
                    <xdr:colOff>476250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5" r:id="rId75" name="Check Box 113">
              <controlPr defaultSize="0" autoFill="0" autoLine="0" autoPict="0">
                <anchor moveWithCells="1" sizeWithCells="1">
                  <from>
                    <xdr:col>1</xdr:col>
                    <xdr:colOff>323850</xdr:colOff>
                    <xdr:row>25</xdr:row>
                    <xdr:rowOff>0</xdr:rowOff>
                  </from>
                  <to>
                    <xdr:col>1</xdr:col>
                    <xdr:colOff>638175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76" name="Check Box 114">
              <controlPr defaultSize="0" autoFill="0" autoLine="0" autoPict="0">
                <anchor moveWithCells="1" sizeWithCells="1">
                  <from>
                    <xdr:col>1</xdr:col>
                    <xdr:colOff>495300</xdr:colOff>
                    <xdr:row>25</xdr:row>
                    <xdr:rowOff>0</xdr:rowOff>
                  </from>
                  <to>
                    <xdr:col>2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7" r:id="rId77" name="Check Box 725">
              <controlPr locked="0" defaultSize="0" autoFill="0" autoLine="0" autoPict="0" altText="Sitzung_x000a_">
                <anchor moveWithCells="1">
                  <from>
                    <xdr:col>4</xdr:col>
                    <xdr:colOff>228600</xdr:colOff>
                    <xdr:row>28</xdr:row>
                    <xdr:rowOff>276225</xdr:rowOff>
                  </from>
                  <to>
                    <xdr:col>4</xdr:col>
                    <xdr:colOff>533400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8" r:id="rId78" name="Check Box 726">
              <controlPr locked="0" defaultSize="0" autoFill="0" autoLine="0" autoPict="0" altText="Sitzung_x000a_">
                <anchor moveWithCells="1">
                  <from>
                    <xdr:col>4</xdr:col>
                    <xdr:colOff>228600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'Stammdaten Berufe'!$A$2:$A$48</xm:f>
          </x14:formula1>
          <xm:sqref>G4:I6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theme="3" tint="0.79998168889431442"/>
  </sheetPr>
  <dimension ref="A1:N52"/>
  <sheetViews>
    <sheetView showGridLines="0" zoomScale="130" zoomScaleNormal="130" zoomScaleSheetLayoutView="100" workbookViewId="0"/>
  </sheetViews>
  <sheetFormatPr baseColWidth="10" defaultColWidth="11.42578125" defaultRowHeight="12.75" x14ac:dyDescent="0.2"/>
  <cols>
    <col min="1" max="1" width="9.28515625" style="149" customWidth="1"/>
    <col min="2" max="2" width="10.28515625" style="4" customWidth="1"/>
    <col min="3" max="3" width="10" style="147" customWidth="1"/>
    <col min="4" max="4" width="16.140625" style="148" customWidth="1"/>
    <col min="5" max="5" width="9.42578125" style="148" customWidth="1"/>
    <col min="6" max="6" width="9.7109375" style="148" customWidth="1"/>
    <col min="7" max="7" width="9.85546875" style="148" customWidth="1"/>
    <col min="8" max="8" width="10.28515625" style="148" customWidth="1"/>
    <col min="9" max="9" width="15.42578125" style="4" customWidth="1"/>
    <col min="10" max="10" width="3.5703125" style="4" customWidth="1"/>
    <col min="11" max="11" width="4" style="4" customWidth="1"/>
    <col min="12" max="16384" width="11.42578125" style="4"/>
  </cols>
  <sheetData>
    <row r="1" spans="1:13" s="16" customFormat="1" ht="36.75" customHeight="1" x14ac:dyDescent="0.2">
      <c r="A1" s="219" t="s">
        <v>119</v>
      </c>
      <c r="C1" s="17"/>
      <c r="D1" s="18"/>
      <c r="E1" s="18"/>
      <c r="F1" s="18"/>
      <c r="G1" s="18"/>
      <c r="H1" s="18"/>
    </row>
    <row r="2" spans="1:13" s="16" customFormat="1" ht="26.25" customHeight="1" x14ac:dyDescent="0.3">
      <c r="A2" s="261" t="s">
        <v>2</v>
      </c>
      <c r="B2" s="228"/>
      <c r="C2" s="229"/>
      <c r="D2" s="21"/>
      <c r="E2" s="22"/>
      <c r="F2" s="153"/>
      <c r="G2" s="23"/>
      <c r="H2" s="26" t="s">
        <v>24</v>
      </c>
      <c r="I2" s="161">
        <f ca="1">TODAY()</f>
        <v>45685</v>
      </c>
    </row>
    <row r="3" spans="1:13" s="16" customFormat="1" ht="8.25" customHeight="1" x14ac:dyDescent="0.35">
      <c r="A3" s="24"/>
      <c r="C3" s="17"/>
      <c r="D3" s="21"/>
      <c r="E3" s="22"/>
      <c r="F3" s="25"/>
      <c r="G3" s="18"/>
      <c r="H3" s="26"/>
      <c r="I3" s="27"/>
    </row>
    <row r="4" spans="1:13" s="16" customFormat="1" ht="14.25" customHeight="1" x14ac:dyDescent="0.25">
      <c r="A4" s="220" t="s">
        <v>46</v>
      </c>
      <c r="C4" s="30"/>
      <c r="E4" s="32" t="s">
        <v>138</v>
      </c>
      <c r="F4" s="31"/>
      <c r="G4" s="433"/>
      <c r="H4" s="433"/>
      <c r="I4" s="433"/>
    </row>
    <row r="5" spans="1:13" s="16" customFormat="1" ht="13.5" customHeight="1" x14ac:dyDescent="0.25">
      <c r="A5" s="30"/>
      <c r="C5" s="17"/>
      <c r="D5" s="18"/>
      <c r="E5" s="485" t="s">
        <v>118</v>
      </c>
      <c r="F5" s="485"/>
      <c r="G5" s="433"/>
      <c r="H5" s="433"/>
      <c r="I5" s="433"/>
    </row>
    <row r="6" spans="1:13" s="16" customFormat="1" ht="13.5" customHeight="1" x14ac:dyDescent="0.25">
      <c r="A6" s="30"/>
      <c r="B6" s="32"/>
      <c r="C6" s="32"/>
      <c r="D6" s="174"/>
      <c r="E6" s="485"/>
      <c r="F6" s="485"/>
      <c r="G6" s="433"/>
      <c r="H6" s="433"/>
      <c r="I6" s="433"/>
    </row>
    <row r="7" spans="1:13" s="34" customFormat="1" ht="11.25" customHeight="1" thickBot="1" x14ac:dyDescent="0.3">
      <c r="A7" s="31"/>
      <c r="B7" s="32"/>
      <c r="C7" s="32"/>
      <c r="D7" s="33"/>
      <c r="E7" s="31"/>
      <c r="F7" s="31"/>
      <c r="G7" s="31"/>
      <c r="H7" s="31"/>
      <c r="I7" s="31"/>
    </row>
    <row r="8" spans="1:13" s="34" customFormat="1" ht="12" customHeight="1" thickBot="1" x14ac:dyDescent="0.3">
      <c r="A8" s="31"/>
      <c r="B8" s="32"/>
      <c r="C8" s="32"/>
      <c r="D8" s="32"/>
      <c r="E8" s="155" t="s">
        <v>63</v>
      </c>
      <c r="F8" s="383" t="s">
        <v>4</v>
      </c>
      <c r="G8" s="524" t="s">
        <v>62</v>
      </c>
      <c r="H8" s="525"/>
      <c r="I8" s="35"/>
    </row>
    <row r="9" spans="1:13" s="39" customFormat="1" ht="12.75" customHeight="1" x14ac:dyDescent="0.25">
      <c r="A9" s="483" t="s">
        <v>141</v>
      </c>
      <c r="B9" s="36" t="s">
        <v>0</v>
      </c>
      <c r="C9" s="531" t="s">
        <v>144</v>
      </c>
      <c r="D9" s="532"/>
      <c r="E9" s="156" t="s">
        <v>1</v>
      </c>
      <c r="F9" s="157" t="s">
        <v>4</v>
      </c>
      <c r="G9" s="158" t="s">
        <v>9</v>
      </c>
      <c r="H9" s="158" t="s">
        <v>16</v>
      </c>
      <c r="I9" s="36" t="s">
        <v>3</v>
      </c>
    </row>
    <row r="10" spans="1:13" s="39" customFormat="1" ht="12.75" customHeight="1" x14ac:dyDescent="0.25">
      <c r="A10" s="484"/>
      <c r="B10" s="40"/>
      <c r="C10" s="533"/>
      <c r="D10" s="534"/>
      <c r="E10" s="159">
        <v>45</v>
      </c>
      <c r="F10" s="159" t="s">
        <v>15</v>
      </c>
      <c r="G10" s="159" t="s">
        <v>10</v>
      </c>
      <c r="H10" s="389" t="s">
        <v>59</v>
      </c>
      <c r="I10" s="41"/>
    </row>
    <row r="11" spans="1:13" s="39" customFormat="1" ht="13.5" customHeight="1" thickBot="1" x14ac:dyDescent="0.3">
      <c r="A11" s="484"/>
      <c r="B11" s="42" t="s">
        <v>8</v>
      </c>
      <c r="C11" s="535"/>
      <c r="D11" s="536"/>
      <c r="E11" s="240">
        <f>SUM(E12:E29)</f>
        <v>0</v>
      </c>
      <c r="F11" s="241">
        <v>23</v>
      </c>
      <c r="G11" s="241">
        <v>0.7</v>
      </c>
      <c r="H11" s="242" t="s">
        <v>14</v>
      </c>
      <c r="I11" s="230"/>
    </row>
    <row r="12" spans="1:13" s="16" customFormat="1" ht="17.25" customHeight="1" thickBot="1" x14ac:dyDescent="0.25">
      <c r="A12" s="46"/>
      <c r="B12" s="231"/>
      <c r="C12" s="462"/>
      <c r="D12" s="463"/>
      <c r="E12" s="188"/>
      <c r="F12" s="232">
        <f>IF(E12&gt;4.4,23)*1</f>
        <v>0</v>
      </c>
      <c r="G12" s="233"/>
      <c r="H12" s="234"/>
      <c r="I12" s="52">
        <f>IF(E12&gt;=12,540,MROUND((E12),0.5)*45)</f>
        <v>0</v>
      </c>
      <c r="L12" s="53">
        <v>1</v>
      </c>
      <c r="M12" s="54"/>
    </row>
    <row r="13" spans="1:13" s="16" customFormat="1" ht="17.25" customHeight="1" thickBot="1" x14ac:dyDescent="0.25">
      <c r="A13" s="55"/>
      <c r="B13" s="56"/>
      <c r="C13" s="486"/>
      <c r="D13" s="487"/>
      <c r="E13" s="57"/>
      <c r="F13" s="58">
        <f t="shared" ref="F13:F29" si="0">IF(E13&gt;4.4,23)*1</f>
        <v>0</v>
      </c>
      <c r="G13" s="59"/>
      <c r="H13" s="60"/>
      <c r="I13" s="52">
        <f t="shared" ref="I13:I29" si="1">IF(E13&gt;=12,540,MROUND((E13),0.5)*45)</f>
        <v>0</v>
      </c>
      <c r="L13" s="53">
        <v>1</v>
      </c>
      <c r="M13" s="54"/>
    </row>
    <row r="14" spans="1:13" s="16" customFormat="1" ht="17.25" customHeight="1" thickBot="1" x14ac:dyDescent="0.25">
      <c r="A14" s="55"/>
      <c r="B14" s="56"/>
      <c r="C14" s="455"/>
      <c r="D14" s="456"/>
      <c r="E14" s="57"/>
      <c r="F14" s="58">
        <f t="shared" si="0"/>
        <v>0</v>
      </c>
      <c r="G14" s="59"/>
      <c r="H14" s="60"/>
      <c r="I14" s="52">
        <f t="shared" si="1"/>
        <v>0</v>
      </c>
      <c r="L14" s="53">
        <v>1</v>
      </c>
      <c r="M14" s="54"/>
    </row>
    <row r="15" spans="1:13" s="16" customFormat="1" ht="17.25" customHeight="1" thickBot="1" x14ac:dyDescent="0.25">
      <c r="A15" s="55"/>
      <c r="B15" s="56"/>
      <c r="C15" s="455"/>
      <c r="D15" s="456"/>
      <c r="E15" s="57"/>
      <c r="F15" s="58">
        <f t="shared" si="0"/>
        <v>0</v>
      </c>
      <c r="G15" s="59"/>
      <c r="H15" s="60"/>
      <c r="I15" s="52">
        <f t="shared" si="1"/>
        <v>0</v>
      </c>
      <c r="L15" s="53">
        <v>1</v>
      </c>
      <c r="M15" s="54"/>
    </row>
    <row r="16" spans="1:13" s="16" customFormat="1" ht="17.25" customHeight="1" thickBot="1" x14ac:dyDescent="0.25">
      <c r="A16" s="55"/>
      <c r="B16" s="56"/>
      <c r="C16" s="455"/>
      <c r="D16" s="456"/>
      <c r="E16" s="57"/>
      <c r="F16" s="58">
        <f t="shared" si="0"/>
        <v>0</v>
      </c>
      <c r="G16" s="59"/>
      <c r="H16" s="60"/>
      <c r="I16" s="52">
        <f t="shared" si="1"/>
        <v>0</v>
      </c>
      <c r="L16" s="53">
        <v>1</v>
      </c>
      <c r="M16" s="54"/>
    </row>
    <row r="17" spans="1:13" s="16" customFormat="1" ht="17.25" customHeight="1" thickBot="1" x14ac:dyDescent="0.25">
      <c r="A17" s="55"/>
      <c r="B17" s="56"/>
      <c r="C17" s="455"/>
      <c r="D17" s="456"/>
      <c r="E17" s="57"/>
      <c r="F17" s="58">
        <f t="shared" si="0"/>
        <v>0</v>
      </c>
      <c r="G17" s="59"/>
      <c r="H17" s="60"/>
      <c r="I17" s="52">
        <f t="shared" si="1"/>
        <v>0</v>
      </c>
      <c r="L17" s="53">
        <v>1</v>
      </c>
      <c r="M17" s="54"/>
    </row>
    <row r="18" spans="1:13" s="16" customFormat="1" ht="17.25" customHeight="1" thickBot="1" x14ac:dyDescent="0.25">
      <c r="A18" s="55"/>
      <c r="B18" s="56"/>
      <c r="C18" s="455"/>
      <c r="D18" s="456"/>
      <c r="E18" s="57"/>
      <c r="F18" s="58">
        <f t="shared" si="0"/>
        <v>0</v>
      </c>
      <c r="G18" s="59"/>
      <c r="H18" s="60"/>
      <c r="I18" s="52">
        <f t="shared" si="1"/>
        <v>0</v>
      </c>
      <c r="L18" s="53">
        <v>1</v>
      </c>
      <c r="M18" s="54"/>
    </row>
    <row r="19" spans="1:13" s="16" customFormat="1" ht="17.25" customHeight="1" thickBot="1" x14ac:dyDescent="0.25">
      <c r="A19" s="55"/>
      <c r="B19" s="56"/>
      <c r="C19" s="455"/>
      <c r="D19" s="456"/>
      <c r="E19" s="57"/>
      <c r="F19" s="58">
        <f t="shared" si="0"/>
        <v>0</v>
      </c>
      <c r="G19" s="59"/>
      <c r="H19" s="60"/>
      <c r="I19" s="52">
        <f t="shared" si="1"/>
        <v>0</v>
      </c>
      <c r="L19" s="53">
        <v>1</v>
      </c>
      <c r="M19" s="54"/>
    </row>
    <row r="20" spans="1:13" s="16" customFormat="1" ht="17.25" customHeight="1" thickBot="1" x14ac:dyDescent="0.25">
      <c r="A20" s="55"/>
      <c r="B20" s="56"/>
      <c r="C20" s="455"/>
      <c r="D20" s="456"/>
      <c r="E20" s="57"/>
      <c r="F20" s="58">
        <f t="shared" si="0"/>
        <v>0</v>
      </c>
      <c r="G20" s="59"/>
      <c r="H20" s="60"/>
      <c r="I20" s="52">
        <f t="shared" si="1"/>
        <v>0</v>
      </c>
      <c r="L20" s="53">
        <v>1</v>
      </c>
      <c r="M20" s="54"/>
    </row>
    <row r="21" spans="1:13" s="16" customFormat="1" ht="17.25" customHeight="1" thickBot="1" x14ac:dyDescent="0.25">
      <c r="A21" s="55"/>
      <c r="B21" s="56"/>
      <c r="C21" s="455"/>
      <c r="D21" s="456"/>
      <c r="E21" s="57"/>
      <c r="F21" s="58">
        <f t="shared" si="0"/>
        <v>0</v>
      </c>
      <c r="G21" s="59"/>
      <c r="H21" s="60"/>
      <c r="I21" s="52">
        <f t="shared" si="1"/>
        <v>0</v>
      </c>
      <c r="L21" s="53">
        <v>1</v>
      </c>
      <c r="M21" s="54"/>
    </row>
    <row r="22" spans="1:13" s="16" customFormat="1" ht="17.25" customHeight="1" thickBot="1" x14ac:dyDescent="0.25">
      <c r="A22" s="55"/>
      <c r="B22" s="56"/>
      <c r="C22" s="455"/>
      <c r="D22" s="456"/>
      <c r="E22" s="57"/>
      <c r="F22" s="58">
        <f t="shared" si="0"/>
        <v>0</v>
      </c>
      <c r="G22" s="59"/>
      <c r="H22" s="60"/>
      <c r="I22" s="52">
        <f t="shared" si="1"/>
        <v>0</v>
      </c>
      <c r="L22" s="53">
        <v>1</v>
      </c>
      <c r="M22" s="54"/>
    </row>
    <row r="23" spans="1:13" s="16" customFormat="1" ht="17.25" customHeight="1" thickBot="1" x14ac:dyDescent="0.25">
      <c r="A23" s="55"/>
      <c r="B23" s="56"/>
      <c r="C23" s="455"/>
      <c r="D23" s="456"/>
      <c r="E23" s="57"/>
      <c r="F23" s="58">
        <f t="shared" si="0"/>
        <v>0</v>
      </c>
      <c r="G23" s="59"/>
      <c r="H23" s="60"/>
      <c r="I23" s="52">
        <f t="shared" si="1"/>
        <v>0</v>
      </c>
      <c r="L23" s="53">
        <v>1</v>
      </c>
      <c r="M23" s="54"/>
    </row>
    <row r="24" spans="1:13" s="16" customFormat="1" ht="17.25" customHeight="1" thickBot="1" x14ac:dyDescent="0.25">
      <c r="A24" s="55"/>
      <c r="B24" s="56"/>
      <c r="C24" s="455"/>
      <c r="D24" s="456"/>
      <c r="E24" s="57"/>
      <c r="F24" s="58">
        <f t="shared" si="0"/>
        <v>0</v>
      </c>
      <c r="G24" s="59"/>
      <c r="H24" s="60"/>
      <c r="I24" s="52">
        <f t="shared" si="1"/>
        <v>0</v>
      </c>
      <c r="L24" s="53">
        <v>1</v>
      </c>
      <c r="M24" s="54"/>
    </row>
    <row r="25" spans="1:13" s="16" customFormat="1" ht="17.25" customHeight="1" thickBot="1" x14ac:dyDescent="0.25">
      <c r="A25" s="55"/>
      <c r="B25" s="56"/>
      <c r="C25" s="455"/>
      <c r="D25" s="456"/>
      <c r="E25" s="57"/>
      <c r="F25" s="58">
        <f t="shared" si="0"/>
        <v>0</v>
      </c>
      <c r="G25" s="59"/>
      <c r="H25" s="60"/>
      <c r="I25" s="52">
        <f t="shared" si="1"/>
        <v>0</v>
      </c>
      <c r="L25" s="53">
        <v>1</v>
      </c>
      <c r="M25" s="54"/>
    </row>
    <row r="26" spans="1:13" s="16" customFormat="1" ht="17.25" customHeight="1" thickBot="1" x14ac:dyDescent="0.25">
      <c r="A26" s="55"/>
      <c r="B26" s="56"/>
      <c r="C26" s="455"/>
      <c r="D26" s="456"/>
      <c r="E26" s="57"/>
      <c r="F26" s="58">
        <f t="shared" si="0"/>
        <v>0</v>
      </c>
      <c r="G26" s="59"/>
      <c r="H26" s="60"/>
      <c r="I26" s="52">
        <f t="shared" si="1"/>
        <v>0</v>
      </c>
      <c r="L26" s="53">
        <v>1</v>
      </c>
      <c r="M26" s="54"/>
    </row>
    <row r="27" spans="1:13" s="16" customFormat="1" ht="17.25" customHeight="1" thickBot="1" x14ac:dyDescent="0.25">
      <c r="A27" s="55"/>
      <c r="B27" s="56"/>
      <c r="C27" s="455"/>
      <c r="D27" s="456"/>
      <c r="E27" s="57"/>
      <c r="F27" s="58">
        <f t="shared" si="0"/>
        <v>0</v>
      </c>
      <c r="G27" s="59"/>
      <c r="H27" s="60"/>
      <c r="I27" s="52">
        <f t="shared" si="1"/>
        <v>0</v>
      </c>
      <c r="L27" s="53">
        <v>1</v>
      </c>
      <c r="M27" s="54"/>
    </row>
    <row r="28" spans="1:13" s="16" customFormat="1" ht="17.25" customHeight="1" thickBot="1" x14ac:dyDescent="0.25">
      <c r="A28" s="55"/>
      <c r="B28" s="56"/>
      <c r="C28" s="455"/>
      <c r="D28" s="456"/>
      <c r="E28" s="57"/>
      <c r="F28" s="58">
        <f t="shared" si="0"/>
        <v>0</v>
      </c>
      <c r="G28" s="59"/>
      <c r="H28" s="60"/>
      <c r="I28" s="52">
        <f t="shared" si="1"/>
        <v>0</v>
      </c>
      <c r="L28" s="53">
        <v>1</v>
      </c>
      <c r="M28" s="54"/>
    </row>
    <row r="29" spans="1:13" s="16" customFormat="1" ht="17.25" customHeight="1" thickBot="1" x14ac:dyDescent="0.25">
      <c r="A29" s="189"/>
      <c r="B29" s="190"/>
      <c r="C29" s="481"/>
      <c r="D29" s="482"/>
      <c r="E29" s="73"/>
      <c r="F29" s="74">
        <f t="shared" si="0"/>
        <v>0</v>
      </c>
      <c r="G29" s="191"/>
      <c r="H29" s="192"/>
      <c r="I29" s="52">
        <f t="shared" si="1"/>
        <v>0</v>
      </c>
      <c r="L29" s="53">
        <v>1</v>
      </c>
      <c r="M29" s="54"/>
    </row>
    <row r="30" spans="1:13" s="16" customFormat="1" ht="17.25" customHeight="1" thickBot="1" x14ac:dyDescent="0.3">
      <c r="A30" s="166" t="s">
        <v>157</v>
      </c>
      <c r="C30" s="17"/>
      <c r="D30" s="18"/>
      <c r="E30" s="18"/>
      <c r="F30" s="83"/>
      <c r="G30" s="199">
        <f>SUM(G12:G29)</f>
        <v>0</v>
      </c>
      <c r="H30" s="200"/>
      <c r="I30" s="385">
        <f>SUM(I12:I29)</f>
        <v>0</v>
      </c>
      <c r="L30" s="201"/>
      <c r="M30" s="54"/>
    </row>
    <row r="31" spans="1:13" s="16" customFormat="1" ht="17.25" customHeight="1" thickTop="1" x14ac:dyDescent="0.25">
      <c r="A31" s="167" t="s">
        <v>126</v>
      </c>
      <c r="B31" s="243"/>
      <c r="C31" s="244"/>
      <c r="D31" s="87"/>
      <c r="E31" s="18"/>
      <c r="F31" s="83"/>
      <c r="G31" s="83"/>
      <c r="H31" s="88"/>
      <c r="I31" s="89">
        <f>SUM((H12:H29))</f>
        <v>0</v>
      </c>
      <c r="L31" s="54"/>
      <c r="M31" s="54"/>
    </row>
    <row r="32" spans="1:13" s="16" customFormat="1" ht="17.25" customHeight="1" x14ac:dyDescent="0.25">
      <c r="A32" s="167" t="s">
        <v>11</v>
      </c>
      <c r="B32" s="243"/>
      <c r="C32" s="244"/>
      <c r="D32" s="18"/>
      <c r="E32" s="18"/>
      <c r="F32" s="83"/>
      <c r="G32" s="88"/>
      <c r="H32" s="90"/>
      <c r="I32" s="91">
        <f>SUM(G12:G29)*G11</f>
        <v>0</v>
      </c>
      <c r="L32" s="54"/>
      <c r="M32" s="54"/>
    </row>
    <row r="33" spans="1:14" s="16" customFormat="1" ht="17.25" customHeight="1" x14ac:dyDescent="0.25">
      <c r="A33" s="167" t="s">
        <v>5</v>
      </c>
      <c r="B33" s="243"/>
      <c r="C33" s="245"/>
      <c r="D33" s="18"/>
      <c r="E33" s="18"/>
      <c r="F33" s="88"/>
      <c r="G33" s="92"/>
      <c r="H33" s="93"/>
      <c r="I33" s="91">
        <f>SUM(F12:F29)</f>
        <v>0</v>
      </c>
      <c r="L33" s="54"/>
      <c r="M33" s="54"/>
    </row>
    <row r="34" spans="1:14" s="16" customFormat="1" ht="17.25" customHeight="1" x14ac:dyDescent="0.2">
      <c r="A34" s="86"/>
      <c r="C34" s="87"/>
      <c r="D34" s="18"/>
      <c r="E34" s="18"/>
      <c r="F34" s="18"/>
      <c r="G34" s="203"/>
      <c r="H34" s="204"/>
      <c r="I34" s="205"/>
      <c r="L34" s="235">
        <f>IF(AND(M35=3,G36&gt;346),N35,G36)</f>
        <v>0</v>
      </c>
      <c r="M34" s="54"/>
    </row>
    <row r="35" spans="1:14" s="16" customFormat="1" ht="17.25" customHeight="1" thickBot="1" x14ac:dyDescent="0.3">
      <c r="A35" s="167" t="s">
        <v>146</v>
      </c>
      <c r="C35" s="17"/>
      <c r="D35" s="169" t="s">
        <v>21</v>
      </c>
      <c r="E35" s="95"/>
      <c r="F35" s="170" t="s">
        <v>33</v>
      </c>
      <c r="G35" s="502"/>
      <c r="H35" s="503"/>
      <c r="I35" s="206">
        <f>IF(L34&lt;N35,L34,N35)</f>
        <v>0</v>
      </c>
      <c r="L35" s="54"/>
      <c r="M35" s="53">
        <v>1</v>
      </c>
      <c r="N35" s="98" t="b">
        <f>IF(M35=2,173,IF(M35=3,346,IF(M35=4,519,IF(M35=5,692))))</f>
        <v>0</v>
      </c>
    </row>
    <row r="36" spans="1:14" ht="17.25" customHeight="1" thickBot="1" x14ac:dyDescent="0.3">
      <c r="A36" s="76" t="s">
        <v>136</v>
      </c>
      <c r="B36" s="16"/>
      <c r="C36" s="17"/>
      <c r="D36" s="94"/>
      <c r="E36" s="18"/>
      <c r="F36" s="18"/>
      <c r="G36" s="236">
        <f>IF(AND(M35&gt;1,G35&gt;0),G35+M35*23-23,0)</f>
        <v>0</v>
      </c>
      <c r="H36" s="18"/>
      <c r="I36" s="385">
        <f>SUM(I31:I35)</f>
        <v>0</v>
      </c>
      <c r="J36" s="16"/>
      <c r="K36" s="16"/>
      <c r="L36" s="54">
        <v>1</v>
      </c>
      <c r="M36" s="103"/>
    </row>
    <row r="37" spans="1:14" ht="17.25" customHeight="1" thickTop="1" thickBot="1" x14ac:dyDescent="0.25">
      <c r="A37" s="86"/>
      <c r="B37" s="16"/>
      <c r="C37" s="17"/>
      <c r="D37" s="18"/>
      <c r="E37" s="18"/>
      <c r="F37" s="128"/>
      <c r="G37" s="99">
        <f>IF(AND(M35&gt;1,G35&gt;0),G35+M35*23-23,0)</f>
        <v>0</v>
      </c>
      <c r="H37" s="207"/>
      <c r="I37" s="208"/>
      <c r="J37" s="16"/>
      <c r="K37" s="16"/>
      <c r="L37" s="54">
        <v>2</v>
      </c>
      <c r="M37" s="103"/>
    </row>
    <row r="38" spans="1:14" ht="17.25" customHeight="1" thickBot="1" x14ac:dyDescent="0.3">
      <c r="A38" s="209"/>
      <c r="B38" s="210"/>
      <c r="C38" s="114"/>
      <c r="D38" s="115"/>
      <c r="E38" s="115"/>
      <c r="F38" s="115"/>
      <c r="G38" s="35" t="s">
        <v>50</v>
      </c>
      <c r="H38" s="18"/>
      <c r="I38" s="381">
        <f>(I30+I36)</f>
        <v>0</v>
      </c>
      <c r="J38" s="16"/>
      <c r="K38" s="16"/>
      <c r="L38" s="54">
        <v>3</v>
      </c>
      <c r="M38" s="116"/>
    </row>
    <row r="39" spans="1:14" ht="3.75" customHeight="1" thickTop="1" thickBot="1" x14ac:dyDescent="0.25">
      <c r="A39" s="237"/>
      <c r="B39" s="214"/>
      <c r="C39" s="215"/>
      <c r="D39" s="216"/>
      <c r="E39" s="216"/>
      <c r="F39" s="216"/>
      <c r="G39" s="216"/>
      <c r="H39" s="216"/>
      <c r="I39" s="238"/>
      <c r="J39" s="16"/>
      <c r="K39" s="16"/>
      <c r="L39" s="16">
        <v>4</v>
      </c>
    </row>
    <row r="40" spans="1:14" ht="14.25" customHeight="1" thickBot="1" x14ac:dyDescent="0.3">
      <c r="A40" s="122" t="s">
        <v>148</v>
      </c>
      <c r="B40" s="123"/>
      <c r="C40" s="124"/>
      <c r="D40" s="125"/>
      <c r="E40" s="122" t="s">
        <v>150</v>
      </c>
      <c r="F40" s="126"/>
      <c r="G40" s="125"/>
      <c r="H40" s="125"/>
      <c r="I40" s="127"/>
      <c r="J40" s="16"/>
      <c r="K40" s="16"/>
      <c r="L40" s="16"/>
    </row>
    <row r="41" spans="1:14" ht="14.45" customHeight="1" x14ac:dyDescent="0.25">
      <c r="A41" s="86" t="s">
        <v>127</v>
      </c>
      <c r="B41" s="128"/>
      <c r="C41" s="522">
        <f>'PEX und CPEX'!$C$44</f>
        <v>0</v>
      </c>
      <c r="D41" s="537"/>
      <c r="E41" s="18" t="s">
        <v>132</v>
      </c>
      <c r="F41" s="18"/>
      <c r="G41" s="18"/>
      <c r="H41" s="504">
        <f>'PEX und CPEX'!$H$44</f>
        <v>0</v>
      </c>
      <c r="I41" s="505"/>
      <c r="J41" s="16"/>
      <c r="K41" s="16"/>
      <c r="L41" s="16"/>
    </row>
    <row r="42" spans="1:14" ht="14.45" customHeight="1" x14ac:dyDescent="0.25">
      <c r="A42" s="86" t="s">
        <v>130</v>
      </c>
      <c r="B42" s="128"/>
      <c r="C42" s="494">
        <f>'PEX und CPEX'!$C$45</f>
        <v>0</v>
      </c>
      <c r="D42" s="528"/>
      <c r="E42" s="18" t="s">
        <v>133</v>
      </c>
      <c r="F42" s="18"/>
      <c r="G42" s="18"/>
      <c r="H42" s="500">
        <f>'PEX und CPEX'!$H$45</f>
        <v>0</v>
      </c>
      <c r="I42" s="501"/>
      <c r="J42" s="16"/>
      <c r="K42" s="16"/>
      <c r="L42" s="16"/>
    </row>
    <row r="43" spans="1:14" ht="14.45" customHeight="1" x14ac:dyDescent="0.25">
      <c r="A43" s="86" t="s">
        <v>128</v>
      </c>
      <c r="B43" s="129"/>
      <c r="C43" s="494">
        <f>'PEX und CPEX'!$C$46</f>
        <v>0</v>
      </c>
      <c r="D43" s="528"/>
      <c r="E43" s="464" t="s">
        <v>134</v>
      </c>
      <c r="F43" s="464"/>
      <c r="G43" s="464"/>
      <c r="H43" s="510">
        <f>'PEX und CPEX'!$H$46</f>
        <v>0</v>
      </c>
      <c r="I43" s="511"/>
      <c r="J43" s="16"/>
      <c r="K43" s="16"/>
      <c r="L43" s="16"/>
    </row>
    <row r="44" spans="1:14" ht="14.45" customHeight="1" thickBot="1" x14ac:dyDescent="0.3">
      <c r="A44" s="86" t="s">
        <v>129</v>
      </c>
      <c r="B44" s="212"/>
      <c r="C44" s="529">
        <f>'PEX und CPEX'!$C$47</f>
        <v>0</v>
      </c>
      <c r="D44" s="530"/>
      <c r="E44" s="464"/>
      <c r="F44" s="464"/>
      <c r="G44" s="464"/>
      <c r="H44" s="512"/>
      <c r="I44" s="513"/>
      <c r="J44" s="16"/>
      <c r="K44" s="16"/>
      <c r="L44" s="16"/>
    </row>
    <row r="45" spans="1:14" ht="14.45" customHeight="1" thickBot="1" x14ac:dyDescent="0.3">
      <c r="A45" s="122" t="s">
        <v>155</v>
      </c>
      <c r="B45" s="130"/>
      <c r="C45" s="131"/>
      <c r="D45" s="213"/>
      <c r="E45" s="133"/>
      <c r="F45" s="18"/>
      <c r="G45" s="18"/>
      <c r="H45" s="526"/>
      <c r="I45" s="527"/>
      <c r="J45" s="16"/>
      <c r="K45" s="16"/>
      <c r="L45" s="16"/>
    </row>
    <row r="46" spans="1:14" ht="14.45" customHeight="1" x14ac:dyDescent="0.25">
      <c r="A46" s="479" t="s">
        <v>149</v>
      </c>
      <c r="B46" s="480"/>
      <c r="C46" s="496">
        <f>'PEX und CPEX'!$C$49</f>
        <v>0</v>
      </c>
      <c r="D46" s="497"/>
      <c r="E46" s="133" t="s">
        <v>6</v>
      </c>
      <c r="F46" s="18"/>
      <c r="G46" s="18"/>
      <c r="H46" s="506"/>
      <c r="I46" s="507"/>
      <c r="J46" s="16"/>
      <c r="K46" s="16"/>
      <c r="L46" s="16"/>
    </row>
    <row r="47" spans="1:14" ht="14.45" customHeight="1" x14ac:dyDescent="0.25">
      <c r="A47" s="86" t="s">
        <v>131</v>
      </c>
      <c r="B47" s="128"/>
      <c r="C47" s="496">
        <f>'PEX und CPEX'!$C$50</f>
        <v>0</v>
      </c>
      <c r="D47" s="497"/>
      <c r="E47" s="18"/>
      <c r="F47" s="18"/>
      <c r="G47" s="18"/>
      <c r="H47" s="508"/>
      <c r="I47" s="509"/>
      <c r="J47" s="16"/>
      <c r="K47" s="16"/>
      <c r="L47" s="16"/>
    </row>
    <row r="48" spans="1:14" ht="14.45" customHeight="1" x14ac:dyDescent="0.25">
      <c r="A48" s="86" t="s">
        <v>129</v>
      </c>
      <c r="B48" s="128"/>
      <c r="C48" s="496">
        <f>'PEX und CPEX'!$C$51</f>
        <v>0</v>
      </c>
      <c r="D48" s="497"/>
      <c r="E48" s="18"/>
      <c r="F48" s="18"/>
      <c r="G48" s="18"/>
      <c r="H48" s="409"/>
      <c r="I48" s="410"/>
      <c r="J48" s="16"/>
      <c r="K48" s="16"/>
      <c r="L48" s="16"/>
    </row>
    <row r="49" spans="1:12" ht="14.45" customHeight="1" x14ac:dyDescent="0.25">
      <c r="A49" s="86" t="s">
        <v>132</v>
      </c>
      <c r="B49" s="134"/>
      <c r="C49" s="496">
        <f>'PEX und CPEX'!$C$52</f>
        <v>0</v>
      </c>
      <c r="D49" s="497"/>
      <c r="E49" s="18" t="s">
        <v>7</v>
      </c>
      <c r="F49" s="18"/>
      <c r="G49" s="18"/>
      <c r="H49" s="415"/>
      <c r="I49" s="416"/>
      <c r="J49" s="16"/>
      <c r="K49" s="16"/>
      <c r="L49" s="16"/>
    </row>
    <row r="50" spans="1:12" ht="14.45" customHeight="1" x14ac:dyDescent="0.25">
      <c r="A50" s="86" t="s">
        <v>133</v>
      </c>
      <c r="B50" s="138"/>
      <c r="C50" s="500">
        <f>'PEX und CPEX'!$C$53</f>
        <v>0</v>
      </c>
      <c r="D50" s="501"/>
      <c r="E50" s="18"/>
      <c r="F50" s="18"/>
      <c r="G50" s="18"/>
      <c r="H50" s="417"/>
      <c r="I50" s="418"/>
      <c r="J50" s="16"/>
      <c r="K50" s="16"/>
      <c r="L50" s="16"/>
    </row>
    <row r="51" spans="1:12" ht="4.5" customHeight="1" thickBot="1" x14ac:dyDescent="0.25">
      <c r="A51" s="392"/>
      <c r="B51" s="214"/>
      <c r="C51" s="215"/>
      <c r="D51" s="216"/>
      <c r="E51" s="216"/>
      <c r="F51" s="216"/>
      <c r="G51" s="216"/>
      <c r="H51" s="216"/>
      <c r="I51" s="393"/>
      <c r="J51" s="16"/>
      <c r="K51" s="16"/>
      <c r="L51" s="16"/>
    </row>
    <row r="52" spans="1:12" x14ac:dyDescent="0.2">
      <c r="A52" s="217"/>
      <c r="B52" s="218"/>
    </row>
  </sheetData>
  <sheetProtection algorithmName="SHA-512" hashValue="sMpRByYhHuYtUGe6nnnwtiEN6LZ9kt29aKqFhGNVc10/Yf7Mols+7IYayPKe3lA5IupFoSyzC64ynQPdQbt57g==" saltValue="yK35q8BDUGS+AMJXtFbLlQ==" spinCount="100000" sheet="1" objects="1" scenarios="1"/>
  <mergeCells count="42">
    <mergeCell ref="G4:I6"/>
    <mergeCell ref="E5:F6"/>
    <mergeCell ref="C9:D11"/>
    <mergeCell ref="A46:B46"/>
    <mergeCell ref="C41:D4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9:A11"/>
    <mergeCell ref="G35:H35"/>
    <mergeCell ref="C49:D49"/>
    <mergeCell ref="C43:D43"/>
    <mergeCell ref="C44:D44"/>
    <mergeCell ref="C12:D12"/>
    <mergeCell ref="C42:D42"/>
    <mergeCell ref="H42:I42"/>
    <mergeCell ref="C24:D24"/>
    <mergeCell ref="C48:D48"/>
    <mergeCell ref="G8:H8"/>
    <mergeCell ref="C46:D46"/>
    <mergeCell ref="H46:I47"/>
    <mergeCell ref="C47:D47"/>
    <mergeCell ref="C50:D50"/>
    <mergeCell ref="E43:G43"/>
    <mergeCell ref="H43:I43"/>
    <mergeCell ref="E44:G44"/>
    <mergeCell ref="H44:I44"/>
    <mergeCell ref="H45:I45"/>
    <mergeCell ref="C26:D26"/>
    <mergeCell ref="C27:D27"/>
    <mergeCell ref="C28:D28"/>
    <mergeCell ref="C29:D29"/>
    <mergeCell ref="H41:I41"/>
    <mergeCell ref="C25:D25"/>
  </mergeCells>
  <conditionalFormatting sqref="E11">
    <cfRule type="cellIs" dxfId="24" priority="9" stopIfTrue="1" operator="lessThanOrEqual">
      <formula>0</formula>
    </cfRule>
  </conditionalFormatting>
  <conditionalFormatting sqref="F12:F29">
    <cfRule type="cellIs" dxfId="23" priority="10" stopIfTrue="1" operator="lessThanOrEqual">
      <formula>0</formula>
    </cfRule>
  </conditionalFormatting>
  <conditionalFormatting sqref="I12:I38">
    <cfRule type="cellIs" dxfId="22" priority="3" stopIfTrue="1" operator="lessThanOrEqual">
      <formula>0</formula>
    </cfRule>
  </conditionalFormatting>
  <conditionalFormatting sqref="I35">
    <cfRule type="containsText" dxfId="21" priority="1" operator="containsText" text="FALSCH">
      <formula>NOT(ISERROR(SEARCH("FALSCH",I35)))</formula>
    </cfRule>
    <cfRule type="containsErrors" dxfId="20" priority="2">
      <formula>ISERROR(I35)</formula>
    </cfRule>
  </conditionalFormatting>
  <pageMargins left="0.59055118110236227" right="0.43307086614173229" top="0.31496062992125984" bottom="0.31496062992125984" header="0.31496062992125984" footer="0.31496062992125984"/>
  <pageSetup paperSize="9" scale="91" orientation="portrait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09" r:id="rId4" name="Drop Down 689">
              <controlPr locked="0" defaultSize="0" autoLine="0" autoPict="0">
                <anchor moveWithCells="1">
                  <from>
                    <xdr:col>4</xdr:col>
                    <xdr:colOff>76200</xdr:colOff>
                    <xdr:row>34</xdr:row>
                    <xdr:rowOff>38100</xdr:rowOff>
                  </from>
                  <to>
                    <xdr:col>4</xdr:col>
                    <xdr:colOff>371475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5" name="Check Box 262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11</xdr:row>
                    <xdr:rowOff>0</xdr:rowOff>
                  </from>
                  <to>
                    <xdr:col>1</xdr:col>
                    <xdr:colOff>333375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6" name="Check Box 263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11</xdr:row>
                    <xdr:rowOff>0</xdr:rowOff>
                  </from>
                  <to>
                    <xdr:col>1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7" name="Check Box 264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11</xdr:row>
                    <xdr:rowOff>0</xdr:rowOff>
                  </from>
                  <to>
                    <xdr:col>1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8" name="Check Box 269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11</xdr:row>
                    <xdr:rowOff>0</xdr:rowOff>
                  </from>
                  <to>
                    <xdr:col>2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1" r:id="rId9" name="Check Box 611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12</xdr:row>
                    <xdr:rowOff>0</xdr:rowOff>
                  </from>
                  <to>
                    <xdr:col>1</xdr:col>
                    <xdr:colOff>333375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2" r:id="rId10" name="Check Box 61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12</xdr:row>
                    <xdr:rowOff>0</xdr:rowOff>
                  </from>
                  <to>
                    <xdr:col>1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3" r:id="rId11" name="Check Box 613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12</xdr:row>
                    <xdr:rowOff>0</xdr:rowOff>
                  </from>
                  <to>
                    <xdr:col>1</xdr:col>
                    <xdr:colOff>619125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" r:id="rId12" name="Check Box 614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" r:id="rId13" name="Check Box 619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13</xdr:row>
                    <xdr:rowOff>0</xdr:rowOff>
                  </from>
                  <to>
                    <xdr:col>1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" r:id="rId14" name="Check Box 620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13</xdr:row>
                    <xdr:rowOff>0</xdr:rowOff>
                  </from>
                  <to>
                    <xdr:col>1</xdr:col>
                    <xdr:colOff>457200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" r:id="rId15" name="Check Box 621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13</xdr:row>
                    <xdr:rowOff>0</xdr:rowOff>
                  </from>
                  <to>
                    <xdr:col>1</xdr:col>
                    <xdr:colOff>619125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2" r:id="rId16" name="Check Box 622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13</xdr:row>
                    <xdr:rowOff>0</xdr:rowOff>
                  </from>
                  <to>
                    <xdr:col>2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3" r:id="rId17" name="Check Box 623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14</xdr:row>
                    <xdr:rowOff>0</xdr:rowOff>
                  </from>
                  <to>
                    <xdr:col>1</xdr:col>
                    <xdr:colOff>333375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" r:id="rId18" name="Check Box 62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14</xdr:row>
                    <xdr:rowOff>0</xdr:rowOff>
                  </from>
                  <to>
                    <xdr:col>1</xdr:col>
                    <xdr:colOff>457200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" r:id="rId19" name="Check Box 625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14</xdr:row>
                    <xdr:rowOff>0</xdr:rowOff>
                  </from>
                  <to>
                    <xdr:col>1</xdr:col>
                    <xdr:colOff>619125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" r:id="rId20" name="Check Box 626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14</xdr:row>
                    <xdr:rowOff>0</xdr:rowOff>
                  </from>
                  <to>
                    <xdr:col>2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7" r:id="rId21" name="Check Box 627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14</xdr:row>
                    <xdr:rowOff>219075</xdr:rowOff>
                  </from>
                  <to>
                    <xdr:col>1</xdr:col>
                    <xdr:colOff>333375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8" r:id="rId22" name="Check Box 62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14</xdr:row>
                    <xdr:rowOff>219075</xdr:rowOff>
                  </from>
                  <to>
                    <xdr:col>1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9" r:id="rId23" name="Check Box 629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14</xdr:row>
                    <xdr:rowOff>219075</xdr:rowOff>
                  </from>
                  <to>
                    <xdr:col>1</xdr:col>
                    <xdr:colOff>619125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0" r:id="rId24" name="Check Box 630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14</xdr:row>
                    <xdr:rowOff>219075</xdr:rowOff>
                  </from>
                  <to>
                    <xdr:col>2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5" r:id="rId25" name="Check Box 635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16</xdr:row>
                    <xdr:rowOff>0</xdr:rowOff>
                  </from>
                  <to>
                    <xdr:col>1</xdr:col>
                    <xdr:colOff>333375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6" r:id="rId26" name="Check Box 636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16</xdr:row>
                    <xdr:rowOff>0</xdr:rowOff>
                  </from>
                  <to>
                    <xdr:col>1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7" r:id="rId27" name="Check Box 637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16</xdr:row>
                    <xdr:rowOff>0</xdr:rowOff>
                  </from>
                  <to>
                    <xdr:col>1</xdr:col>
                    <xdr:colOff>619125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8" r:id="rId28" name="Check Box 638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9" r:id="rId29" name="Check Box 639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16</xdr:row>
                    <xdr:rowOff>219075</xdr:rowOff>
                  </from>
                  <to>
                    <xdr:col>1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0" r:id="rId30" name="Check Box 640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16</xdr:row>
                    <xdr:rowOff>219075</xdr:rowOff>
                  </from>
                  <to>
                    <xdr:col>1</xdr:col>
                    <xdr:colOff>457200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1" r:id="rId31" name="Check Box 641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16</xdr:row>
                    <xdr:rowOff>219075</xdr:rowOff>
                  </from>
                  <to>
                    <xdr:col>1</xdr:col>
                    <xdr:colOff>619125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2" r:id="rId32" name="Check Box 642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16</xdr:row>
                    <xdr:rowOff>219075</xdr:rowOff>
                  </from>
                  <to>
                    <xdr:col>2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3" r:id="rId33" name="Check Box 643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17</xdr:row>
                    <xdr:rowOff>219075</xdr:rowOff>
                  </from>
                  <to>
                    <xdr:col>1</xdr:col>
                    <xdr:colOff>333375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4" r:id="rId34" name="Check Box 64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17</xdr:row>
                    <xdr:rowOff>219075</xdr:rowOff>
                  </from>
                  <to>
                    <xdr:col>1</xdr:col>
                    <xdr:colOff>457200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5" r:id="rId35" name="Check Box 645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17</xdr:row>
                    <xdr:rowOff>219075</xdr:rowOff>
                  </from>
                  <to>
                    <xdr:col>1</xdr:col>
                    <xdr:colOff>619125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6" r:id="rId36" name="Check Box 646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17</xdr:row>
                    <xdr:rowOff>219075</xdr:rowOff>
                  </from>
                  <to>
                    <xdr:col>2</xdr:col>
                    <xdr:colOff>95250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7" r:id="rId37" name="Check Box 647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19</xdr:row>
                    <xdr:rowOff>0</xdr:rowOff>
                  </from>
                  <to>
                    <xdr:col>1</xdr:col>
                    <xdr:colOff>333375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8" r:id="rId38" name="Check Box 64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19</xdr:row>
                    <xdr:rowOff>0</xdr:rowOff>
                  </from>
                  <to>
                    <xdr:col>1</xdr:col>
                    <xdr:colOff>457200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9" r:id="rId39" name="Check Box 649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19</xdr:row>
                    <xdr:rowOff>0</xdr:rowOff>
                  </from>
                  <to>
                    <xdr:col>1</xdr:col>
                    <xdr:colOff>619125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0" r:id="rId40" name="Check Box 650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19</xdr:row>
                    <xdr:rowOff>0</xdr:rowOff>
                  </from>
                  <to>
                    <xdr:col>2</xdr:col>
                    <xdr:colOff>95250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1" r:id="rId41" name="Check Box 651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20</xdr:row>
                    <xdr:rowOff>0</xdr:rowOff>
                  </from>
                  <to>
                    <xdr:col>1</xdr:col>
                    <xdr:colOff>333375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2" r:id="rId42" name="Check Box 65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20</xdr:row>
                    <xdr:rowOff>0</xdr:rowOff>
                  </from>
                  <to>
                    <xdr:col>1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3" r:id="rId43" name="Check Box 653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20</xdr:row>
                    <xdr:rowOff>0</xdr:rowOff>
                  </from>
                  <to>
                    <xdr:col>1</xdr:col>
                    <xdr:colOff>619125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4" r:id="rId44" name="Check Box 654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20</xdr:row>
                    <xdr:rowOff>0</xdr:rowOff>
                  </from>
                  <to>
                    <xdr:col>2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9" r:id="rId45" name="Check Box 659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21</xdr:row>
                    <xdr:rowOff>0</xdr:rowOff>
                  </from>
                  <to>
                    <xdr:col>1</xdr:col>
                    <xdr:colOff>333375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0" r:id="rId46" name="Check Box 660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21</xdr:row>
                    <xdr:rowOff>0</xdr:rowOff>
                  </from>
                  <to>
                    <xdr:col>1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1" r:id="rId47" name="Check Box 661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21</xdr:row>
                    <xdr:rowOff>0</xdr:rowOff>
                  </from>
                  <to>
                    <xdr:col>1</xdr:col>
                    <xdr:colOff>619125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2" r:id="rId48" name="Check Box 662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21</xdr:row>
                    <xdr:rowOff>0</xdr:rowOff>
                  </from>
                  <to>
                    <xdr:col>2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3" r:id="rId49" name="Check Box 663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22</xdr:row>
                    <xdr:rowOff>0</xdr:rowOff>
                  </from>
                  <to>
                    <xdr:col>1</xdr:col>
                    <xdr:colOff>333375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4" r:id="rId50" name="Check Box 66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22</xdr:row>
                    <xdr:rowOff>0</xdr:rowOff>
                  </from>
                  <to>
                    <xdr:col>1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5" r:id="rId51" name="Check Box 665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22</xdr:row>
                    <xdr:rowOff>0</xdr:rowOff>
                  </from>
                  <to>
                    <xdr:col>1</xdr:col>
                    <xdr:colOff>619125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6" r:id="rId52" name="Check Box 666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22</xdr:row>
                    <xdr:rowOff>0</xdr:rowOff>
                  </from>
                  <to>
                    <xdr:col>2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7" r:id="rId53" name="Check Box 667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23</xdr:row>
                    <xdr:rowOff>0</xdr:rowOff>
                  </from>
                  <to>
                    <xdr:col>1</xdr:col>
                    <xdr:colOff>333375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8" r:id="rId54" name="Check Box 66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23</xdr:row>
                    <xdr:rowOff>0</xdr:rowOff>
                  </from>
                  <to>
                    <xdr:col>1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9" r:id="rId55" name="Check Box 669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23</xdr:row>
                    <xdr:rowOff>0</xdr:rowOff>
                  </from>
                  <to>
                    <xdr:col>1</xdr:col>
                    <xdr:colOff>619125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0" r:id="rId56" name="Check Box 670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23</xdr:row>
                    <xdr:rowOff>0</xdr:rowOff>
                  </from>
                  <to>
                    <xdr:col>2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1" r:id="rId57" name="Check Box 671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24</xdr:row>
                    <xdr:rowOff>0</xdr:rowOff>
                  </from>
                  <to>
                    <xdr:col>1</xdr:col>
                    <xdr:colOff>333375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2" r:id="rId58" name="Check Box 67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24</xdr:row>
                    <xdr:rowOff>0</xdr:rowOff>
                  </from>
                  <to>
                    <xdr:col>1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3" r:id="rId59" name="Check Box 673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24</xdr:row>
                    <xdr:rowOff>0</xdr:rowOff>
                  </from>
                  <to>
                    <xdr:col>1</xdr:col>
                    <xdr:colOff>619125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4" r:id="rId60" name="Check Box 674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24</xdr:row>
                    <xdr:rowOff>0</xdr:rowOff>
                  </from>
                  <to>
                    <xdr:col>2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5" r:id="rId61" name="Check Box 675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25</xdr:row>
                    <xdr:rowOff>219075</xdr:rowOff>
                  </from>
                  <to>
                    <xdr:col>1</xdr:col>
                    <xdr:colOff>333375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6" r:id="rId62" name="Check Box 676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25</xdr:row>
                    <xdr:rowOff>219075</xdr:rowOff>
                  </from>
                  <to>
                    <xdr:col>1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7" r:id="rId63" name="Check Box 677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25</xdr:row>
                    <xdr:rowOff>219075</xdr:rowOff>
                  </from>
                  <to>
                    <xdr:col>1</xdr:col>
                    <xdr:colOff>619125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8" r:id="rId64" name="Check Box 678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25</xdr:row>
                    <xdr:rowOff>219075</xdr:rowOff>
                  </from>
                  <to>
                    <xdr:col>2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9" r:id="rId65" name="Check Box 679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27</xdr:row>
                    <xdr:rowOff>0</xdr:rowOff>
                  </from>
                  <to>
                    <xdr:col>1</xdr:col>
                    <xdr:colOff>333375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0" r:id="rId66" name="Check Box 680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27</xdr:row>
                    <xdr:rowOff>0</xdr:rowOff>
                  </from>
                  <to>
                    <xdr:col>1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1" r:id="rId67" name="Check Box 681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27</xdr:row>
                    <xdr:rowOff>0</xdr:rowOff>
                  </from>
                  <to>
                    <xdr:col>1</xdr:col>
                    <xdr:colOff>619125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2" r:id="rId68" name="Check Box 682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3" r:id="rId69" name="Check Box 683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27</xdr:row>
                    <xdr:rowOff>219075</xdr:rowOff>
                  </from>
                  <to>
                    <xdr:col>1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4" r:id="rId70" name="Check Box 68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27</xdr:row>
                    <xdr:rowOff>219075</xdr:rowOff>
                  </from>
                  <to>
                    <xdr:col>1</xdr:col>
                    <xdr:colOff>457200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5" r:id="rId71" name="Check Box 685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27</xdr:row>
                    <xdr:rowOff>219075</xdr:rowOff>
                  </from>
                  <to>
                    <xdr:col>1</xdr:col>
                    <xdr:colOff>619125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6" r:id="rId72" name="Check Box 686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27</xdr:row>
                    <xdr:rowOff>219075</xdr:rowOff>
                  </from>
                  <to>
                    <xdr:col>2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6" r:id="rId73" name="Check Box 726">
              <controlPr defaultSize="0" autoFill="0" autoLine="0" autoPict="0">
                <anchor moveWithCells="1" sizeWithCells="1">
                  <from>
                    <xdr:col>0</xdr:col>
                    <xdr:colOff>619125</xdr:colOff>
                    <xdr:row>25</xdr:row>
                    <xdr:rowOff>0</xdr:rowOff>
                  </from>
                  <to>
                    <xdr:col>1</xdr:col>
                    <xdr:colOff>333375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7" r:id="rId74" name="Check Box 727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25</xdr:row>
                    <xdr:rowOff>0</xdr:rowOff>
                  </from>
                  <to>
                    <xdr:col>1</xdr:col>
                    <xdr:colOff>457200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8" r:id="rId75" name="Check Box 728">
              <controlPr defaultSize="0" autoFill="0" autoLine="0" autoPict="0">
                <anchor moveWithCells="1" sizeWithCells="1">
                  <from>
                    <xdr:col>1</xdr:col>
                    <xdr:colOff>314325</xdr:colOff>
                    <xdr:row>25</xdr:row>
                    <xdr:rowOff>0</xdr:rowOff>
                  </from>
                  <to>
                    <xdr:col>1</xdr:col>
                    <xdr:colOff>619125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9" r:id="rId76" name="Check Box 729">
              <controlPr defaultSize="0" autoFill="0" autoLine="0" autoPict="0">
                <anchor moveWithCells="1" sizeWithCells="1">
                  <from>
                    <xdr:col>1</xdr:col>
                    <xdr:colOff>476250</xdr:colOff>
                    <xdr:row>25</xdr:row>
                    <xdr:rowOff>0</xdr:rowOff>
                  </from>
                  <to>
                    <xdr:col>2</xdr:col>
                    <xdr:colOff>95250</xdr:colOff>
                    <xdr:row>25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'Stammdaten Berufe'!$A$2:$A$48</xm:f>
          </x14:formula1>
          <xm:sqref>G4:I6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1">
    <tabColor theme="6" tint="0.39997558519241921"/>
  </sheetPr>
  <dimension ref="A1:N56"/>
  <sheetViews>
    <sheetView showGridLines="0" zoomScale="130" zoomScaleNormal="130" zoomScaleSheetLayoutView="136" workbookViewId="0"/>
  </sheetViews>
  <sheetFormatPr baseColWidth="10" defaultColWidth="11.42578125" defaultRowHeight="12.75" x14ac:dyDescent="0.2"/>
  <cols>
    <col min="1" max="1" width="9.28515625" style="149" customWidth="1"/>
    <col min="2" max="2" width="10.28515625" style="4" customWidth="1"/>
    <col min="3" max="3" width="10" style="147" customWidth="1"/>
    <col min="4" max="4" width="16.140625" style="148" customWidth="1"/>
    <col min="5" max="5" width="9.140625" style="148" customWidth="1"/>
    <col min="6" max="7" width="10" style="148" customWidth="1"/>
    <col min="8" max="8" width="10.42578125" style="148" customWidth="1"/>
    <col min="9" max="9" width="15.42578125" style="4" customWidth="1"/>
    <col min="10" max="10" width="3.5703125" style="4" customWidth="1"/>
    <col min="11" max="11" width="4" style="4" customWidth="1"/>
    <col min="12" max="16384" width="11.42578125" style="4"/>
  </cols>
  <sheetData>
    <row r="1" spans="1:13" s="16" customFormat="1" ht="36.75" customHeight="1" x14ac:dyDescent="0.2">
      <c r="A1" s="219" t="s">
        <v>119</v>
      </c>
      <c r="C1" s="17"/>
      <c r="D1" s="18"/>
      <c r="E1" s="18"/>
      <c r="F1" s="18"/>
      <c r="G1" s="18"/>
      <c r="H1" s="18"/>
    </row>
    <row r="2" spans="1:13" s="16" customFormat="1" ht="26.25" customHeight="1" x14ac:dyDescent="0.3">
      <c r="A2" s="260" t="s">
        <v>2</v>
      </c>
      <c r="B2" s="246"/>
      <c r="C2" s="247"/>
      <c r="D2" s="21"/>
      <c r="E2" s="22"/>
      <c r="F2" s="22"/>
      <c r="G2" s="151"/>
      <c r="H2" s="26" t="s">
        <v>24</v>
      </c>
      <c r="I2" s="161">
        <f ca="1">TODAY()</f>
        <v>45685</v>
      </c>
    </row>
    <row r="3" spans="1:13" s="16" customFormat="1" ht="8.25" customHeight="1" x14ac:dyDescent="0.35">
      <c r="A3" s="24"/>
      <c r="C3" s="17"/>
      <c r="D3" s="21"/>
      <c r="E3" s="22"/>
      <c r="F3" s="25"/>
      <c r="G3" s="18"/>
      <c r="H3" s="26"/>
      <c r="I3" s="27"/>
    </row>
    <row r="4" spans="1:13" s="16" customFormat="1" ht="14.25" customHeight="1" x14ac:dyDescent="0.25">
      <c r="A4" s="220" t="s">
        <v>17</v>
      </c>
      <c r="C4" s="30"/>
      <c r="E4" s="32" t="s">
        <v>138</v>
      </c>
      <c r="F4" s="31"/>
      <c r="G4" s="433"/>
      <c r="H4" s="433"/>
      <c r="I4" s="433"/>
    </row>
    <row r="5" spans="1:13" s="16" customFormat="1" ht="13.5" customHeight="1" x14ac:dyDescent="0.25">
      <c r="A5" s="30"/>
      <c r="C5" s="17"/>
      <c r="D5" s="18"/>
      <c r="E5" s="485" t="s">
        <v>118</v>
      </c>
      <c r="F5" s="485"/>
      <c r="G5" s="433"/>
      <c r="H5" s="433"/>
      <c r="I5" s="433"/>
    </row>
    <row r="6" spans="1:13" s="16" customFormat="1" ht="13.5" customHeight="1" x14ac:dyDescent="0.25">
      <c r="A6" s="30"/>
      <c r="B6" s="32"/>
      <c r="C6" s="32"/>
      <c r="D6" s="174"/>
      <c r="E6" s="485"/>
      <c r="F6" s="485"/>
      <c r="G6" s="433"/>
      <c r="H6" s="433"/>
      <c r="I6" s="433"/>
    </row>
    <row r="7" spans="1:13" s="34" customFormat="1" ht="6.75" customHeight="1" thickBot="1" x14ac:dyDescent="0.3">
      <c r="A7" s="31"/>
      <c r="B7" s="32"/>
      <c r="C7" s="32"/>
      <c r="D7" s="33"/>
      <c r="E7" s="31"/>
      <c r="F7" s="31"/>
      <c r="G7" s="31"/>
      <c r="H7" s="31"/>
      <c r="I7" s="31"/>
    </row>
    <row r="8" spans="1:13" s="178" customFormat="1" ht="13.5" customHeight="1" thickBot="1" x14ac:dyDescent="0.3">
      <c r="A8" s="175"/>
      <c r="B8" s="176"/>
      <c r="C8" s="176"/>
      <c r="D8" s="176"/>
      <c r="E8" s="221" t="s">
        <v>63</v>
      </c>
      <c r="F8" s="384" t="s">
        <v>4</v>
      </c>
      <c r="G8" s="448" t="s">
        <v>62</v>
      </c>
      <c r="H8" s="449"/>
      <c r="I8" s="177"/>
    </row>
    <row r="9" spans="1:13" s="181" customFormat="1" ht="12.75" customHeight="1" x14ac:dyDescent="0.25">
      <c r="A9" s="483" t="s">
        <v>141</v>
      </c>
      <c r="B9" s="179" t="s">
        <v>0</v>
      </c>
      <c r="C9" s="540" t="s">
        <v>144</v>
      </c>
      <c r="D9" s="541"/>
      <c r="E9" s="222" t="s">
        <v>1</v>
      </c>
      <c r="F9" s="223" t="s">
        <v>4</v>
      </c>
      <c r="G9" s="224" t="s">
        <v>9</v>
      </c>
      <c r="H9" s="224" t="s">
        <v>16</v>
      </c>
      <c r="I9" s="180" t="s">
        <v>3</v>
      </c>
    </row>
    <row r="10" spans="1:13" s="181" customFormat="1" ht="12.75" customHeight="1" x14ac:dyDescent="0.25">
      <c r="A10" s="484"/>
      <c r="B10" s="182"/>
      <c r="C10" s="542"/>
      <c r="D10" s="543"/>
      <c r="E10" s="225">
        <v>45</v>
      </c>
      <c r="F10" s="225" t="s">
        <v>15</v>
      </c>
      <c r="G10" s="225" t="s">
        <v>10</v>
      </c>
      <c r="H10" s="389" t="s">
        <v>59</v>
      </c>
      <c r="I10" s="183"/>
    </row>
    <row r="11" spans="1:13" s="181" customFormat="1" ht="13.5" customHeight="1" thickBot="1" x14ac:dyDescent="0.3">
      <c r="A11" s="484"/>
      <c r="B11" s="184"/>
      <c r="C11" s="544"/>
      <c r="D11" s="545"/>
      <c r="E11" s="262">
        <f>SUM(E12:E31)</f>
        <v>0</v>
      </c>
      <c r="F11" s="263">
        <v>23</v>
      </c>
      <c r="G11" s="263">
        <v>0.7</v>
      </c>
      <c r="H11" s="160" t="s">
        <v>14</v>
      </c>
      <c r="I11" s="187"/>
    </row>
    <row r="12" spans="1:13" s="16" customFormat="1" ht="17.25" customHeight="1" thickBot="1" x14ac:dyDescent="0.25">
      <c r="A12" s="46"/>
      <c r="B12" s="47"/>
      <c r="C12" s="462"/>
      <c r="D12" s="463"/>
      <c r="E12" s="188"/>
      <c r="F12" s="64">
        <f>IF(E12&gt;4.4,23)*1</f>
        <v>0</v>
      </c>
      <c r="G12" s="233"/>
      <c r="H12" s="248"/>
      <c r="I12" s="52">
        <f>IF(E12&gt;=12,540,MROUND((E12),0.5)*45)</f>
        <v>0</v>
      </c>
      <c r="L12" s="53">
        <v>2</v>
      </c>
      <c r="M12" s="54"/>
    </row>
    <row r="13" spans="1:13" s="16" customFormat="1" ht="17.25" customHeight="1" thickBot="1" x14ac:dyDescent="0.25">
      <c r="A13" s="55"/>
      <c r="B13" s="538" t="s">
        <v>17</v>
      </c>
      <c r="C13" s="486"/>
      <c r="D13" s="487"/>
      <c r="E13" s="48"/>
      <c r="F13" s="64">
        <f t="shared" ref="F13:F28" si="0">IF(E13&gt;4.4,23)*1</f>
        <v>0</v>
      </c>
      <c r="G13" s="59"/>
      <c r="H13" s="249"/>
      <c r="I13" s="52">
        <f t="shared" ref="I13:I28" si="1">IF(E13&gt;=12,540,MROUND((E13),0.5)*45)</f>
        <v>0</v>
      </c>
      <c r="L13" s="53">
        <v>1</v>
      </c>
      <c r="M13" s="54"/>
    </row>
    <row r="14" spans="1:13" s="16" customFormat="1" ht="17.25" customHeight="1" thickBot="1" x14ac:dyDescent="0.25">
      <c r="A14" s="55"/>
      <c r="B14" s="539"/>
      <c r="C14" s="455"/>
      <c r="D14" s="456"/>
      <c r="E14" s="57"/>
      <c r="F14" s="64">
        <f t="shared" si="0"/>
        <v>0</v>
      </c>
      <c r="G14" s="59"/>
      <c r="H14" s="249"/>
      <c r="I14" s="52">
        <f t="shared" si="1"/>
        <v>0</v>
      </c>
      <c r="L14" s="53">
        <v>1</v>
      </c>
      <c r="M14" s="54"/>
    </row>
    <row r="15" spans="1:13" s="16" customFormat="1" ht="17.25" customHeight="1" thickBot="1" x14ac:dyDescent="0.25">
      <c r="A15" s="55"/>
      <c r="B15" s="539"/>
      <c r="C15" s="455"/>
      <c r="D15" s="456"/>
      <c r="E15" s="250"/>
      <c r="F15" s="64">
        <f t="shared" si="0"/>
        <v>0</v>
      </c>
      <c r="G15" s="59"/>
      <c r="H15" s="249"/>
      <c r="I15" s="52">
        <f t="shared" si="1"/>
        <v>0</v>
      </c>
      <c r="L15" s="53">
        <v>1</v>
      </c>
      <c r="M15" s="54"/>
    </row>
    <row r="16" spans="1:13" s="16" customFormat="1" ht="17.25" customHeight="1" thickBot="1" x14ac:dyDescent="0.25">
      <c r="A16" s="55"/>
      <c r="B16" s="539"/>
      <c r="C16" s="455"/>
      <c r="D16" s="456"/>
      <c r="E16" s="57"/>
      <c r="F16" s="64">
        <f t="shared" si="0"/>
        <v>0</v>
      </c>
      <c r="G16" s="59"/>
      <c r="H16" s="249"/>
      <c r="I16" s="52">
        <f t="shared" si="1"/>
        <v>0</v>
      </c>
      <c r="L16" s="53">
        <v>1</v>
      </c>
      <c r="M16" s="54"/>
    </row>
    <row r="17" spans="1:14" s="16" customFormat="1" ht="17.25" customHeight="1" thickBot="1" x14ac:dyDescent="0.25">
      <c r="A17" s="55"/>
      <c r="B17" s="539"/>
      <c r="C17" s="455"/>
      <c r="D17" s="456"/>
      <c r="E17" s="63"/>
      <c r="F17" s="64">
        <f t="shared" si="0"/>
        <v>0</v>
      </c>
      <c r="G17" s="59"/>
      <c r="H17" s="249"/>
      <c r="I17" s="52">
        <f t="shared" si="1"/>
        <v>0</v>
      </c>
      <c r="L17" s="53">
        <v>1</v>
      </c>
      <c r="M17" s="54"/>
    </row>
    <row r="18" spans="1:14" s="16" customFormat="1" ht="17.25" customHeight="1" thickBot="1" x14ac:dyDescent="0.25">
      <c r="A18" s="55"/>
      <c r="B18" s="539"/>
      <c r="C18" s="455"/>
      <c r="D18" s="456"/>
      <c r="E18" s="57"/>
      <c r="F18" s="64">
        <f t="shared" si="0"/>
        <v>0</v>
      </c>
      <c r="G18" s="59"/>
      <c r="H18" s="249"/>
      <c r="I18" s="52">
        <f t="shared" si="1"/>
        <v>0</v>
      </c>
      <c r="L18" s="53">
        <v>1</v>
      </c>
      <c r="M18" s="54"/>
    </row>
    <row r="19" spans="1:14" s="16" customFormat="1" ht="17.25" customHeight="1" thickBot="1" x14ac:dyDescent="0.25">
      <c r="A19" s="55"/>
      <c r="B19" s="539"/>
      <c r="C19" s="455"/>
      <c r="D19" s="456"/>
      <c r="E19" s="57"/>
      <c r="F19" s="64">
        <f t="shared" si="0"/>
        <v>0</v>
      </c>
      <c r="G19" s="59"/>
      <c r="H19" s="249"/>
      <c r="I19" s="52">
        <f t="shared" si="1"/>
        <v>0</v>
      </c>
      <c r="L19" s="53">
        <v>1</v>
      </c>
      <c r="M19" s="54"/>
    </row>
    <row r="20" spans="1:14" s="16" customFormat="1" ht="17.25" customHeight="1" thickBot="1" x14ac:dyDescent="0.25">
      <c r="A20" s="55"/>
      <c r="B20" s="539"/>
      <c r="C20" s="455"/>
      <c r="D20" s="456"/>
      <c r="E20" s="57"/>
      <c r="F20" s="64">
        <f t="shared" si="0"/>
        <v>0</v>
      </c>
      <c r="G20" s="59"/>
      <c r="H20" s="249"/>
      <c r="I20" s="52">
        <f t="shared" si="1"/>
        <v>0</v>
      </c>
      <c r="L20" s="53">
        <v>1</v>
      </c>
      <c r="M20" s="54"/>
    </row>
    <row r="21" spans="1:14" s="16" customFormat="1" ht="17.25" customHeight="1" thickBot="1" x14ac:dyDescent="0.25">
      <c r="A21" s="55"/>
      <c r="B21" s="539"/>
      <c r="C21" s="455"/>
      <c r="D21" s="456"/>
      <c r="E21" s="57"/>
      <c r="F21" s="64">
        <f t="shared" si="0"/>
        <v>0</v>
      </c>
      <c r="G21" s="59"/>
      <c r="H21" s="249"/>
      <c r="I21" s="52">
        <f t="shared" si="1"/>
        <v>0</v>
      </c>
      <c r="L21" s="53">
        <v>1</v>
      </c>
      <c r="M21" s="54"/>
    </row>
    <row r="22" spans="1:14" s="16" customFormat="1" ht="17.25" customHeight="1" thickBot="1" x14ac:dyDescent="0.25">
      <c r="A22" s="55"/>
      <c r="B22" s="539"/>
      <c r="C22" s="455"/>
      <c r="D22" s="456"/>
      <c r="E22" s="57"/>
      <c r="F22" s="64">
        <f t="shared" si="0"/>
        <v>0</v>
      </c>
      <c r="G22" s="59"/>
      <c r="H22" s="251"/>
      <c r="I22" s="52">
        <f t="shared" si="1"/>
        <v>0</v>
      </c>
      <c r="L22" s="53">
        <v>1</v>
      </c>
      <c r="M22" s="54"/>
    </row>
    <row r="23" spans="1:14" s="16" customFormat="1" ht="17.25" customHeight="1" thickBot="1" x14ac:dyDescent="0.25">
      <c r="A23" s="55"/>
      <c r="B23" s="539"/>
      <c r="C23" s="455"/>
      <c r="D23" s="456"/>
      <c r="E23" s="57"/>
      <c r="F23" s="64">
        <f t="shared" si="0"/>
        <v>0</v>
      </c>
      <c r="G23" s="59"/>
      <c r="H23" s="251"/>
      <c r="I23" s="52">
        <f t="shared" si="1"/>
        <v>0</v>
      </c>
      <c r="L23" s="53">
        <v>1</v>
      </c>
      <c r="M23" s="54"/>
    </row>
    <row r="24" spans="1:14" s="16" customFormat="1" ht="17.25" customHeight="1" thickBot="1" x14ac:dyDescent="0.25">
      <c r="A24" s="55"/>
      <c r="B24" s="539"/>
      <c r="C24" s="455"/>
      <c r="D24" s="456"/>
      <c r="E24" s="57"/>
      <c r="F24" s="64">
        <f t="shared" si="0"/>
        <v>0</v>
      </c>
      <c r="G24" s="59"/>
      <c r="H24" s="249"/>
      <c r="I24" s="52">
        <f t="shared" si="1"/>
        <v>0</v>
      </c>
      <c r="L24" s="53">
        <v>1</v>
      </c>
      <c r="M24" s="54"/>
    </row>
    <row r="25" spans="1:14" s="16" customFormat="1" ht="17.25" customHeight="1" thickBot="1" x14ac:dyDescent="0.25">
      <c r="A25" s="55"/>
      <c r="B25" s="539"/>
      <c r="C25" s="455"/>
      <c r="D25" s="456"/>
      <c r="E25" s="250"/>
      <c r="F25" s="64">
        <f t="shared" si="0"/>
        <v>0</v>
      </c>
      <c r="G25" s="59"/>
      <c r="H25" s="251"/>
      <c r="I25" s="52">
        <f t="shared" si="1"/>
        <v>0</v>
      </c>
      <c r="L25" s="53">
        <v>1</v>
      </c>
      <c r="M25" s="54"/>
    </row>
    <row r="26" spans="1:14" s="16" customFormat="1" ht="17.25" customHeight="1" thickBot="1" x14ac:dyDescent="0.25">
      <c r="A26" s="55"/>
      <c r="B26" s="539"/>
      <c r="C26" s="455"/>
      <c r="D26" s="456"/>
      <c r="E26" s="57"/>
      <c r="F26" s="64">
        <f t="shared" si="0"/>
        <v>0</v>
      </c>
      <c r="G26" s="59"/>
      <c r="H26" s="251"/>
      <c r="I26" s="52">
        <f t="shared" si="1"/>
        <v>0</v>
      </c>
      <c r="L26" s="53">
        <v>1</v>
      </c>
      <c r="M26" s="54"/>
    </row>
    <row r="27" spans="1:14" s="16" customFormat="1" ht="17.25" customHeight="1" thickBot="1" x14ac:dyDescent="0.25">
      <c r="A27" s="55"/>
      <c r="B27" s="539"/>
      <c r="C27" s="455"/>
      <c r="D27" s="456"/>
      <c r="E27" s="57"/>
      <c r="F27" s="64">
        <f t="shared" si="0"/>
        <v>0</v>
      </c>
      <c r="G27" s="59"/>
      <c r="H27" s="249"/>
      <c r="I27" s="52">
        <f t="shared" si="1"/>
        <v>0</v>
      </c>
      <c r="L27" s="53">
        <v>1</v>
      </c>
      <c r="M27" s="54"/>
    </row>
    <row r="28" spans="1:14" s="16" customFormat="1" ht="17.25" customHeight="1" thickBot="1" x14ac:dyDescent="0.25">
      <c r="A28" s="61"/>
      <c r="B28" s="62"/>
      <c r="C28" s="481"/>
      <c r="D28" s="482"/>
      <c r="E28" s="250"/>
      <c r="F28" s="64">
        <f t="shared" si="0"/>
        <v>0</v>
      </c>
      <c r="G28" s="191"/>
      <c r="H28" s="251"/>
      <c r="I28" s="52">
        <f t="shared" si="1"/>
        <v>0</v>
      </c>
      <c r="L28" s="53">
        <v>1</v>
      </c>
      <c r="M28" s="54"/>
    </row>
    <row r="29" spans="1:14" s="16" customFormat="1" ht="24" customHeight="1" thickBot="1" x14ac:dyDescent="0.25">
      <c r="A29" s="452" t="s">
        <v>145</v>
      </c>
      <c r="B29" s="453"/>
      <c r="C29" s="453"/>
      <c r="D29" s="453"/>
      <c r="E29" s="453"/>
      <c r="F29" s="453"/>
      <c r="G29" s="453"/>
      <c r="H29" s="454"/>
      <c r="I29" s="52">
        <f t="shared" ref="I29" si="2">IF(E29&gt;=8,380,MROUND((E29),0.5)*45)</f>
        <v>0</v>
      </c>
      <c r="L29" s="54"/>
      <c r="M29" s="54"/>
    </row>
    <row r="30" spans="1:14" s="16" customFormat="1" ht="17.25" customHeight="1" x14ac:dyDescent="0.2">
      <c r="A30" s="55"/>
      <c r="B30" s="164" t="s">
        <v>12</v>
      </c>
      <c r="C30" s="68"/>
      <c r="D30" s="162" t="s">
        <v>19</v>
      </c>
      <c r="E30" s="69"/>
      <c r="F30" s="70" t="b">
        <v>1</v>
      </c>
      <c r="G30" s="59"/>
      <c r="H30" s="71"/>
      <c r="I30" s="52">
        <f>IF(L30=TRUE,N30,0)</f>
        <v>0</v>
      </c>
      <c r="L30" s="53" t="b">
        <v>0</v>
      </c>
      <c r="M30" s="54">
        <f>IF(L30=TRUE,190,0)</f>
        <v>0</v>
      </c>
      <c r="N30" s="54">
        <f>IF(Chefexperte!$F$32=FALSE,190,0)</f>
        <v>190</v>
      </c>
    </row>
    <row r="31" spans="1:14" s="16" customFormat="1" ht="17.25" customHeight="1" thickBot="1" x14ac:dyDescent="0.25">
      <c r="A31" s="189"/>
      <c r="B31" s="163" t="s">
        <v>28</v>
      </c>
      <c r="C31" s="72"/>
      <c r="D31" s="264" t="s">
        <v>20</v>
      </c>
      <c r="E31" s="250"/>
      <c r="F31" s="64"/>
      <c r="G31" s="252"/>
      <c r="H31" s="253"/>
      <c r="I31" s="254">
        <f>IF(E31&gt;=8,360,E31*45)</f>
        <v>0</v>
      </c>
      <c r="L31" s="54">
        <v>1</v>
      </c>
      <c r="M31" s="54"/>
    </row>
    <row r="32" spans="1:14" s="16" customFormat="1" ht="17.25" customHeight="1" thickBot="1" x14ac:dyDescent="0.3">
      <c r="A32" s="166" t="s">
        <v>157</v>
      </c>
      <c r="C32" s="17"/>
      <c r="D32" s="255"/>
      <c r="E32" s="255"/>
      <c r="F32" s="256"/>
      <c r="G32" s="257">
        <f>SUM(G12:G30)</f>
        <v>0</v>
      </c>
      <c r="H32" s="200"/>
      <c r="I32" s="385">
        <f>SUM(I12:I31)</f>
        <v>0</v>
      </c>
      <c r="L32" s="201"/>
      <c r="M32" s="54"/>
    </row>
    <row r="33" spans="1:14" s="16" customFormat="1" ht="17.25" customHeight="1" thickTop="1" x14ac:dyDescent="0.25">
      <c r="A33" s="167" t="s">
        <v>126</v>
      </c>
      <c r="C33" s="17"/>
      <c r="D33" s="87"/>
      <c r="E33" s="18"/>
      <c r="F33" s="83"/>
      <c r="G33" s="83"/>
      <c r="H33" s="88"/>
      <c r="I33" s="89">
        <f>SUM((H12:H31))</f>
        <v>0</v>
      </c>
      <c r="L33" s="54"/>
      <c r="M33" s="54"/>
    </row>
    <row r="34" spans="1:14" s="16" customFormat="1" ht="17.25" customHeight="1" x14ac:dyDescent="0.25">
      <c r="A34" s="167" t="s">
        <v>11</v>
      </c>
      <c r="C34" s="17"/>
      <c r="D34" s="18"/>
      <c r="E34" s="18"/>
      <c r="F34" s="83"/>
      <c r="G34" s="88"/>
      <c r="H34" s="90"/>
      <c r="I34" s="91">
        <f>SUM(G12:G31)*G11</f>
        <v>0</v>
      </c>
      <c r="L34" s="54"/>
      <c r="M34" s="54"/>
    </row>
    <row r="35" spans="1:14" s="16" customFormat="1" ht="17.25" customHeight="1" x14ac:dyDescent="0.25">
      <c r="A35" s="167" t="s">
        <v>5</v>
      </c>
      <c r="C35" s="87"/>
      <c r="D35" s="18"/>
      <c r="E35" s="18"/>
      <c r="F35" s="88"/>
      <c r="G35" s="92"/>
      <c r="H35" s="93"/>
      <c r="I35" s="91">
        <f>SUM(F12:F31)</f>
        <v>0</v>
      </c>
      <c r="L35" s="54"/>
      <c r="M35" s="54"/>
    </row>
    <row r="36" spans="1:14" s="16" customFormat="1" ht="17.25" customHeight="1" x14ac:dyDescent="0.2">
      <c r="A36" s="86"/>
      <c r="C36" s="87"/>
      <c r="D36" s="18"/>
      <c r="E36" s="18"/>
      <c r="F36" s="18"/>
      <c r="G36" s="203"/>
      <c r="H36" s="204"/>
      <c r="I36" s="205"/>
      <c r="L36" s="54">
        <f>IF(AND(M37=3,G37&gt;346),N37,G38)</f>
        <v>0</v>
      </c>
      <c r="M36" s="54"/>
    </row>
    <row r="37" spans="1:14" s="16" customFormat="1" ht="17.25" customHeight="1" thickBot="1" x14ac:dyDescent="0.3">
      <c r="A37" s="167" t="s">
        <v>146</v>
      </c>
      <c r="C37" s="17"/>
      <c r="D37" s="169" t="s">
        <v>21</v>
      </c>
      <c r="E37" s="95"/>
      <c r="F37" s="170" t="s">
        <v>33</v>
      </c>
      <c r="G37" s="502"/>
      <c r="H37" s="503"/>
      <c r="I37" s="206">
        <f>IF(L36&lt;N37,L36,N37)</f>
        <v>0</v>
      </c>
      <c r="L37" s="54"/>
      <c r="M37" s="53">
        <v>1</v>
      </c>
      <c r="N37" s="98" t="b">
        <f>IF(M37=2,173,IF(M37=3,346,IF(M37=4,519,IF(M37=5,692))))</f>
        <v>0</v>
      </c>
    </row>
    <row r="38" spans="1:14" ht="17.25" customHeight="1" thickBot="1" x14ac:dyDescent="0.3">
      <c r="A38" s="76" t="s">
        <v>135</v>
      </c>
      <c r="B38" s="16"/>
      <c r="C38" s="17"/>
      <c r="D38" s="94"/>
      <c r="E38" s="18"/>
      <c r="F38" s="18"/>
      <c r="G38" s="99">
        <f>IF(AND(M37&gt;1,G37&gt;0),G37+M37*23-23,0)</f>
        <v>0</v>
      </c>
      <c r="H38" s="18"/>
      <c r="I38" s="385">
        <f>SUM(I33:I37)</f>
        <v>0</v>
      </c>
      <c r="L38" s="108">
        <v>1</v>
      </c>
      <c r="M38" s="103"/>
    </row>
    <row r="39" spans="1:14" ht="17.25" customHeight="1" thickTop="1" thickBot="1" x14ac:dyDescent="0.25">
      <c r="A39" s="86"/>
      <c r="B39" s="16"/>
      <c r="C39" s="17"/>
      <c r="D39" s="18"/>
      <c r="E39" s="18"/>
      <c r="F39" s="128"/>
      <c r="G39" s="99">
        <f>IF(AND(M37&gt;1,G37&gt;0),G37+M37*23-23,0)</f>
        <v>0</v>
      </c>
      <c r="H39" s="207"/>
      <c r="I39" s="208"/>
      <c r="L39" s="108">
        <v>2</v>
      </c>
      <c r="M39" s="103"/>
    </row>
    <row r="40" spans="1:14" ht="17.25" customHeight="1" thickBot="1" x14ac:dyDescent="0.3">
      <c r="A40" s="209"/>
      <c r="B40" s="210"/>
      <c r="C40" s="114"/>
      <c r="D40" s="115"/>
      <c r="E40" s="115"/>
      <c r="F40" s="115"/>
      <c r="G40" s="35" t="s">
        <v>50</v>
      </c>
      <c r="H40" s="18"/>
      <c r="I40" s="381">
        <f>(I32+I38)</f>
        <v>0</v>
      </c>
      <c r="L40" s="103">
        <v>3</v>
      </c>
      <c r="M40" s="116"/>
    </row>
    <row r="41" spans="1:14" ht="3.75" customHeight="1" thickTop="1" thickBot="1" x14ac:dyDescent="0.25">
      <c r="A41" s="237"/>
      <c r="B41" s="214"/>
      <c r="C41" s="215"/>
      <c r="D41" s="216"/>
      <c r="E41" s="216"/>
      <c r="F41" s="216"/>
      <c r="G41" s="216"/>
      <c r="H41" s="216"/>
      <c r="I41" s="238"/>
      <c r="L41" s="4">
        <v>4</v>
      </c>
    </row>
    <row r="42" spans="1:14" ht="14.25" customHeight="1" thickBot="1" x14ac:dyDescent="0.3">
      <c r="A42" s="122" t="s">
        <v>148</v>
      </c>
      <c r="B42" s="123"/>
      <c r="C42" s="124"/>
      <c r="D42" s="125"/>
      <c r="E42" s="122" t="s">
        <v>150</v>
      </c>
      <c r="F42" s="126"/>
      <c r="G42" s="125"/>
      <c r="H42" s="125"/>
      <c r="I42" s="127"/>
    </row>
    <row r="43" spans="1:14" ht="14.45" customHeight="1" x14ac:dyDescent="0.25">
      <c r="A43" s="86" t="s">
        <v>127</v>
      </c>
      <c r="B43" s="128"/>
      <c r="C43" s="522">
        <f>'PEX und CPEX'!$C$44</f>
        <v>0</v>
      </c>
      <c r="D43" s="537"/>
      <c r="E43" s="18" t="s">
        <v>132</v>
      </c>
      <c r="F43" s="18"/>
      <c r="G43" s="18"/>
      <c r="H43" s="504">
        <f>'PEX und CPEX'!$H$44</f>
        <v>0</v>
      </c>
      <c r="I43" s="505"/>
    </row>
    <row r="44" spans="1:14" ht="14.45" customHeight="1" x14ac:dyDescent="0.25">
      <c r="A44" s="86" t="s">
        <v>130</v>
      </c>
      <c r="B44" s="128"/>
      <c r="C44" s="494">
        <f>'PEX und CPEX'!$C$45</f>
        <v>0</v>
      </c>
      <c r="D44" s="528"/>
      <c r="E44" s="18" t="s">
        <v>133</v>
      </c>
      <c r="F44" s="18"/>
      <c r="G44" s="18"/>
      <c r="H44" s="500">
        <f>'PEX und CPEX'!$H$45</f>
        <v>0</v>
      </c>
      <c r="I44" s="501"/>
    </row>
    <row r="45" spans="1:14" ht="14.45" customHeight="1" x14ac:dyDescent="0.25">
      <c r="A45" s="86" t="s">
        <v>128</v>
      </c>
      <c r="B45" s="129"/>
      <c r="C45" s="494">
        <f>'PEX und CPEX'!$C$46</f>
        <v>0</v>
      </c>
      <c r="D45" s="528"/>
      <c r="E45" s="464" t="s">
        <v>134</v>
      </c>
      <c r="F45" s="464"/>
      <c r="G45" s="464"/>
      <c r="H45" s="510">
        <f>'PEX und CPEX'!$H$46</f>
        <v>0</v>
      </c>
      <c r="I45" s="511"/>
    </row>
    <row r="46" spans="1:14" ht="14.45" customHeight="1" thickBot="1" x14ac:dyDescent="0.3">
      <c r="A46" s="86" t="s">
        <v>129</v>
      </c>
      <c r="B46" s="212"/>
      <c r="C46" s="529">
        <f>'PEX und CPEX'!$C$47</f>
        <v>0</v>
      </c>
      <c r="D46" s="530"/>
      <c r="E46" s="464"/>
      <c r="F46" s="464"/>
      <c r="G46" s="464"/>
      <c r="H46" s="512"/>
      <c r="I46" s="513"/>
    </row>
    <row r="47" spans="1:14" ht="14.45" customHeight="1" thickBot="1" x14ac:dyDescent="0.3">
      <c r="A47" s="122" t="s">
        <v>155</v>
      </c>
      <c r="B47" s="130"/>
      <c r="C47" s="131"/>
      <c r="D47" s="213"/>
      <c r="E47" s="133"/>
      <c r="F47" s="18"/>
      <c r="G47" s="18"/>
      <c r="H47" s="514"/>
      <c r="I47" s="515"/>
    </row>
    <row r="48" spans="1:14" ht="14.45" customHeight="1" x14ac:dyDescent="0.25">
      <c r="A48" s="479" t="s">
        <v>149</v>
      </c>
      <c r="B48" s="480"/>
      <c r="C48" s="496">
        <f>'PEX und CPEX'!$C$49</f>
        <v>0</v>
      </c>
      <c r="D48" s="497"/>
      <c r="E48" s="133" t="s">
        <v>6</v>
      </c>
      <c r="F48" s="18"/>
      <c r="G48" s="18"/>
      <c r="H48" s="506"/>
      <c r="I48" s="507"/>
    </row>
    <row r="49" spans="1:9" ht="14.45" customHeight="1" x14ac:dyDescent="0.25">
      <c r="A49" s="86" t="s">
        <v>131</v>
      </c>
      <c r="B49" s="258" t="b">
        <v>1</v>
      </c>
      <c r="C49" s="496">
        <f>'PEX und CPEX'!$C$50</f>
        <v>0</v>
      </c>
      <c r="D49" s="497"/>
      <c r="E49" s="18"/>
      <c r="F49" s="18"/>
      <c r="G49" s="18"/>
      <c r="H49" s="508"/>
      <c r="I49" s="509"/>
    </row>
    <row r="50" spans="1:9" ht="14.45" customHeight="1" x14ac:dyDescent="0.25">
      <c r="A50" s="86" t="s">
        <v>129</v>
      </c>
      <c r="B50" s="258"/>
      <c r="C50" s="496">
        <f>'PEX und CPEX'!$C$51</f>
        <v>0</v>
      </c>
      <c r="D50" s="497"/>
      <c r="E50" s="18"/>
      <c r="F50" s="18"/>
      <c r="G50" s="18"/>
      <c r="H50" s="419"/>
      <c r="I50" s="420"/>
    </row>
    <row r="51" spans="1:9" ht="14.45" customHeight="1" x14ac:dyDescent="0.25">
      <c r="A51" s="86" t="s">
        <v>132</v>
      </c>
      <c r="B51" s="134"/>
      <c r="C51" s="496">
        <f>'PEX und CPEX'!$C$52</f>
        <v>0</v>
      </c>
      <c r="D51" s="497"/>
      <c r="E51" s="18" t="s">
        <v>7</v>
      </c>
      <c r="F51" s="18"/>
      <c r="G51" s="18"/>
      <c r="H51" s="415"/>
      <c r="I51" s="416"/>
    </row>
    <row r="52" spans="1:9" ht="14.45" customHeight="1" x14ac:dyDescent="0.25">
      <c r="A52" s="86" t="s">
        <v>133</v>
      </c>
      <c r="B52" s="138"/>
      <c r="C52" s="500">
        <f>'PEX und CPEX'!$C$53</f>
        <v>0</v>
      </c>
      <c r="D52" s="501"/>
      <c r="E52" s="18"/>
      <c r="F52" s="18"/>
      <c r="G52" s="18"/>
      <c r="H52" s="417"/>
      <c r="I52" s="418"/>
    </row>
    <row r="53" spans="1:9" ht="5.25" customHeight="1" thickBot="1" x14ac:dyDescent="0.25">
      <c r="A53" s="392"/>
      <c r="B53" s="214"/>
      <c r="C53" s="215"/>
      <c r="D53" s="216"/>
      <c r="E53" s="216"/>
      <c r="F53" s="216"/>
      <c r="G53" s="216"/>
      <c r="H53" s="216"/>
      <c r="I53" s="393"/>
    </row>
    <row r="54" spans="1:9" x14ac:dyDescent="0.2">
      <c r="A54" s="217"/>
      <c r="B54" s="218"/>
    </row>
    <row r="56" spans="1:9" x14ac:dyDescent="0.2">
      <c r="B56" s="259"/>
    </row>
  </sheetData>
  <sheetProtection algorithmName="SHA-512" hashValue="dzV3HsQrnQPluBt0eLc4i6BrYQ0oK0jU+ZezF/cQWOoftNCTOnfSEBzLxqQgLzTylBW2tGg2LP3PfEBav2iHXw==" saltValue="Jfw+KoPndnTUTpkBeB290A==" spinCount="100000" sheet="1" objects="1" scenarios="1"/>
  <mergeCells count="43">
    <mergeCell ref="G4:I6"/>
    <mergeCell ref="E5:F6"/>
    <mergeCell ref="C9:D11"/>
    <mergeCell ref="A48:B48"/>
    <mergeCell ref="A9:A11"/>
    <mergeCell ref="C19:D19"/>
    <mergeCell ref="C20:D20"/>
    <mergeCell ref="C15:D15"/>
    <mergeCell ref="H48:I49"/>
    <mergeCell ref="C49:D49"/>
    <mergeCell ref="C48:D48"/>
    <mergeCell ref="H44:I44"/>
    <mergeCell ref="G37:H37"/>
    <mergeCell ref="H43:I43"/>
    <mergeCell ref="C21:D21"/>
    <mergeCell ref="C22:D22"/>
    <mergeCell ref="C52:D52"/>
    <mergeCell ref="C17:D17"/>
    <mergeCell ref="C12:D12"/>
    <mergeCell ref="G8:H8"/>
    <mergeCell ref="C16:D16"/>
    <mergeCell ref="E45:G45"/>
    <mergeCell ref="H45:I45"/>
    <mergeCell ref="E46:G46"/>
    <mergeCell ref="H46:I46"/>
    <mergeCell ref="H47:I47"/>
    <mergeCell ref="C27:D27"/>
    <mergeCell ref="C28:D28"/>
    <mergeCell ref="C51:D51"/>
    <mergeCell ref="C45:D45"/>
    <mergeCell ref="C46:D46"/>
    <mergeCell ref="C50:D50"/>
    <mergeCell ref="C43:D43"/>
    <mergeCell ref="C44:D44"/>
    <mergeCell ref="C23:D23"/>
    <mergeCell ref="C24:D24"/>
    <mergeCell ref="C25:D25"/>
    <mergeCell ref="C26:D26"/>
    <mergeCell ref="A29:H29"/>
    <mergeCell ref="B13:B27"/>
    <mergeCell ref="C18:D18"/>
    <mergeCell ref="C13:D13"/>
    <mergeCell ref="C14:D14"/>
  </mergeCells>
  <phoneticPr fontId="1" type="noConversion"/>
  <conditionalFormatting sqref="E11">
    <cfRule type="cellIs" dxfId="19" priority="9" stopIfTrue="1" operator="lessThanOrEqual">
      <formula>0</formula>
    </cfRule>
  </conditionalFormatting>
  <conditionalFormatting sqref="F12:F28 C30:F30">
    <cfRule type="cellIs" dxfId="18" priority="10" stopIfTrue="1" operator="lessThanOrEqual">
      <formula>0</formula>
    </cfRule>
  </conditionalFormatting>
  <conditionalFormatting sqref="F31">
    <cfRule type="cellIs" dxfId="17" priority="7" stopIfTrue="1" operator="lessThanOrEqual">
      <formula>0</formula>
    </cfRule>
  </conditionalFormatting>
  <conditionalFormatting sqref="I12:I40">
    <cfRule type="cellIs" dxfId="16" priority="3" stopIfTrue="1" operator="lessThanOrEqual">
      <formula>0</formula>
    </cfRule>
  </conditionalFormatting>
  <conditionalFormatting sqref="I37">
    <cfRule type="containsText" dxfId="15" priority="1" operator="containsText" text="FALSCH">
      <formula>NOT(ISERROR(SEARCH("FALSCH",I37)))</formula>
    </cfRule>
    <cfRule type="containsErrors" dxfId="14" priority="2">
      <formula>ISERROR(I37)</formula>
    </cfRule>
  </conditionalFormatting>
  <dataValidations count="1">
    <dataValidation type="textLength" operator="equal" allowBlank="1" showInputMessage="1" showErrorMessage="1" error="IBAN überprüfen!" prompt="CH00 0000 0000 0000 0000 0" sqref="C52:D52 H44:I44" xr:uid="{00000000-0002-0000-0400-000000000000}">
      <formula1>26</formula1>
    </dataValidation>
  </dataValidations>
  <pageMargins left="0.59055118110236227" right="0.43307086614173229" top="0.31496062992125984" bottom="0.31496062992125984" header="0.51181102362204722" footer="0.51181102362204722"/>
  <pageSetup paperSize="9" scale="91" orientation="portrait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8" r:id="rId4" name="Check Box 26">
              <controlPr defaultSize="0" autoFill="0" autoLine="0" autoPict="0">
                <anchor moveWithCells="1">
                  <from>
                    <xdr:col>1</xdr:col>
                    <xdr:colOff>571500</xdr:colOff>
                    <xdr:row>14</xdr:row>
                    <xdr:rowOff>114300</xdr:rowOff>
                  </from>
                  <to>
                    <xdr:col>1</xdr:col>
                    <xdr:colOff>571500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5" name="Check Box 27">
              <controlPr defaultSize="0" autoFill="0" autoLine="0" autoPict="0">
                <anchor moveWithCells="1">
                  <from>
                    <xdr:col>1</xdr:col>
                    <xdr:colOff>571500</xdr:colOff>
                    <xdr:row>14</xdr:row>
                    <xdr:rowOff>114300</xdr:rowOff>
                  </from>
                  <to>
                    <xdr:col>1</xdr:col>
                    <xdr:colOff>571500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6" name="Check Box 170">
              <controlPr defaultSize="0" autoFill="0" autoLine="0" autoPict="0">
                <anchor moveWithCells="1">
                  <from>
                    <xdr:col>1</xdr:col>
                    <xdr:colOff>571500</xdr:colOff>
                    <xdr:row>22</xdr:row>
                    <xdr:rowOff>123825</xdr:rowOff>
                  </from>
                  <to>
                    <xdr:col>1</xdr:col>
                    <xdr:colOff>571500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7" name="Check Box 171">
              <controlPr defaultSize="0" autoFill="0" autoLine="0" autoPict="0">
                <anchor moveWithCells="1">
                  <from>
                    <xdr:col>1</xdr:col>
                    <xdr:colOff>571500</xdr:colOff>
                    <xdr:row>22</xdr:row>
                    <xdr:rowOff>123825</xdr:rowOff>
                  </from>
                  <to>
                    <xdr:col>1</xdr:col>
                    <xdr:colOff>571500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8" name="Check Box 176">
              <controlPr defaultSize="0" autoFill="0" autoLine="0" autoPict="0">
                <anchor moveWithCells="1">
                  <from>
                    <xdr:col>1</xdr:col>
                    <xdr:colOff>571500</xdr:colOff>
                    <xdr:row>22</xdr:row>
                    <xdr:rowOff>123825</xdr:rowOff>
                  </from>
                  <to>
                    <xdr:col>1</xdr:col>
                    <xdr:colOff>571500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9" name="Check Box 177">
              <controlPr defaultSize="0" autoFill="0" autoLine="0" autoPict="0">
                <anchor moveWithCells="1">
                  <from>
                    <xdr:col>1</xdr:col>
                    <xdr:colOff>571500</xdr:colOff>
                    <xdr:row>22</xdr:row>
                    <xdr:rowOff>123825</xdr:rowOff>
                  </from>
                  <to>
                    <xdr:col>1</xdr:col>
                    <xdr:colOff>571500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10" name="Drop Down 440">
              <controlPr locked="0" defaultSize="0" autoLine="0" autoPict="0">
                <anchor moveWithCells="1">
                  <from>
                    <xdr:col>4</xdr:col>
                    <xdr:colOff>57150</xdr:colOff>
                    <xdr:row>36</xdr:row>
                    <xdr:rowOff>28575</xdr:rowOff>
                  </from>
                  <to>
                    <xdr:col>4</xdr:col>
                    <xdr:colOff>352425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11" name="Check Box 549">
              <controlPr locked="0" defaultSize="0" autoFill="0" autoLine="0" autoPict="0" altText="Sitzung_x000a_">
                <anchor moveWithCells="1">
                  <from>
                    <xdr:col>4</xdr:col>
                    <xdr:colOff>200025</xdr:colOff>
                    <xdr:row>28</xdr:row>
                    <xdr:rowOff>295275</xdr:rowOff>
                  </from>
                  <to>
                    <xdr:col>4</xdr:col>
                    <xdr:colOff>504825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'Stammdaten Berufe'!$A$2:$A$48</xm:f>
          </x14:formula1>
          <xm:sqref>G4:I6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tabColor theme="7" tint="0.39997558519241921"/>
  </sheetPr>
  <dimension ref="A1:N57"/>
  <sheetViews>
    <sheetView showGridLines="0" zoomScale="130" zoomScaleNormal="130" workbookViewId="0"/>
  </sheetViews>
  <sheetFormatPr baseColWidth="10" defaultColWidth="11.42578125" defaultRowHeight="12.75" x14ac:dyDescent="0.2"/>
  <cols>
    <col min="1" max="1" width="10.42578125" style="87" customWidth="1"/>
    <col min="2" max="2" width="10.28515625" style="16" customWidth="1"/>
    <col min="3" max="3" width="10" style="17" customWidth="1"/>
    <col min="4" max="4" width="16.140625" style="18" customWidth="1"/>
    <col min="5" max="5" width="8.7109375" style="18" customWidth="1"/>
    <col min="6" max="6" width="8" style="18" customWidth="1"/>
    <col min="7" max="7" width="10.28515625" style="18" customWidth="1"/>
    <col min="8" max="8" width="10" style="18" customWidth="1"/>
    <col min="9" max="9" width="15.42578125" style="16" customWidth="1"/>
    <col min="10" max="10" width="3.5703125" style="16" customWidth="1"/>
    <col min="11" max="11" width="4" style="16" customWidth="1"/>
    <col min="12" max="12" width="17" style="16" customWidth="1"/>
    <col min="13" max="16384" width="11.42578125" style="16"/>
  </cols>
  <sheetData>
    <row r="1" spans="1:13" ht="36.75" customHeight="1" x14ac:dyDescent="0.2">
      <c r="A1" s="219" t="s">
        <v>119</v>
      </c>
    </row>
    <row r="2" spans="1:13" ht="26.25" customHeight="1" x14ac:dyDescent="0.3">
      <c r="A2" s="344" t="s">
        <v>22</v>
      </c>
      <c r="B2" s="265"/>
      <c r="C2" s="266"/>
      <c r="D2" s="21"/>
      <c r="E2" s="22"/>
      <c r="F2" s="22"/>
      <c r="G2" s="404"/>
      <c r="H2" s="26" t="s">
        <v>24</v>
      </c>
      <c r="I2" s="161">
        <f ca="1">TODAY()</f>
        <v>45685</v>
      </c>
    </row>
    <row r="3" spans="1:13" ht="8.25" customHeight="1" x14ac:dyDescent="0.35">
      <c r="A3" s="24"/>
      <c r="D3" s="21"/>
      <c r="E3" s="22"/>
      <c r="F3" s="25"/>
      <c r="H3" s="26"/>
      <c r="I3" s="27"/>
    </row>
    <row r="4" spans="1:13" ht="14.25" customHeight="1" x14ac:dyDescent="0.25">
      <c r="A4" s="391" t="s">
        <v>56</v>
      </c>
      <c r="C4" s="267"/>
      <c r="D4" s="268"/>
      <c r="E4" s="343"/>
      <c r="F4" s="267"/>
      <c r="G4" s="450"/>
      <c r="H4" s="450"/>
      <c r="I4" s="450"/>
    </row>
    <row r="5" spans="1:13" ht="14.25" customHeight="1" x14ac:dyDescent="0.3">
      <c r="A5" s="29"/>
      <c r="C5" s="267"/>
      <c r="D5" s="268"/>
      <c r="E5" s="269"/>
      <c r="F5" s="267"/>
      <c r="G5" s="128"/>
      <c r="H5" s="128"/>
      <c r="I5" s="128"/>
    </row>
    <row r="6" spans="1:13" ht="14.25" customHeight="1" x14ac:dyDescent="0.3">
      <c r="A6" s="29"/>
      <c r="C6" s="267"/>
      <c r="D6" s="572" t="s">
        <v>57</v>
      </c>
      <c r="E6" s="572"/>
      <c r="F6" s="572"/>
      <c r="G6" s="572"/>
      <c r="H6" s="572"/>
      <c r="I6" s="572"/>
    </row>
    <row r="7" spans="1:13" ht="14.25" customHeight="1" x14ac:dyDescent="0.25">
      <c r="A7" s="30"/>
      <c r="C7" s="267"/>
      <c r="D7" s="30"/>
      <c r="E7" s="269"/>
      <c r="F7" s="267"/>
      <c r="G7" s="128"/>
      <c r="H7" s="128"/>
      <c r="I7" s="128"/>
    </row>
    <row r="8" spans="1:13" ht="13.5" customHeight="1" x14ac:dyDescent="0.25">
      <c r="A8" s="30"/>
      <c r="C8" s="267"/>
      <c r="D8" s="32" t="s">
        <v>137</v>
      </c>
      <c r="E8" s="270"/>
      <c r="F8" s="390" t="s">
        <v>138</v>
      </c>
      <c r="G8" s="433"/>
      <c r="H8" s="433"/>
      <c r="I8" s="433"/>
    </row>
    <row r="9" spans="1:13" ht="13.5" customHeight="1" x14ac:dyDescent="0.25">
      <c r="A9" s="30"/>
      <c r="B9" s="32"/>
      <c r="C9" s="267"/>
      <c r="D9" s="268"/>
      <c r="E9" s="485" t="s">
        <v>118</v>
      </c>
      <c r="F9" s="485"/>
      <c r="G9" s="433"/>
      <c r="H9" s="433"/>
      <c r="I9" s="433"/>
    </row>
    <row r="10" spans="1:13" ht="13.5" customHeight="1" thickBot="1" x14ac:dyDescent="0.3">
      <c r="A10" s="30"/>
      <c r="B10" s="32"/>
      <c r="C10" s="267"/>
      <c r="D10" s="268"/>
      <c r="E10" s="485"/>
      <c r="F10" s="485"/>
      <c r="G10" s="433"/>
      <c r="H10" s="433"/>
      <c r="I10" s="433"/>
    </row>
    <row r="11" spans="1:13" s="34" customFormat="1" ht="12" customHeight="1" thickBot="1" x14ac:dyDescent="0.3">
      <c r="A11" s="31"/>
      <c r="B11" s="32"/>
      <c r="C11" s="32"/>
      <c r="D11" s="32"/>
      <c r="E11" s="35"/>
      <c r="F11" s="31"/>
      <c r="G11" s="564" t="s">
        <v>62</v>
      </c>
      <c r="H11" s="565"/>
      <c r="I11" s="35"/>
    </row>
    <row r="12" spans="1:13" s="39" customFormat="1" ht="12.75" customHeight="1" x14ac:dyDescent="0.25">
      <c r="A12" s="552" t="s">
        <v>142</v>
      </c>
      <c r="B12" s="573" t="s">
        <v>138</v>
      </c>
      <c r="C12" s="574"/>
      <c r="D12" s="554"/>
      <c r="E12" s="559"/>
      <c r="F12" s="560"/>
      <c r="G12" s="158" t="s">
        <v>9</v>
      </c>
      <c r="H12" s="158" t="s">
        <v>16</v>
      </c>
      <c r="I12" s="38" t="s">
        <v>3</v>
      </c>
    </row>
    <row r="13" spans="1:13" s="39" customFormat="1" ht="12.75" customHeight="1" x14ac:dyDescent="0.25">
      <c r="A13" s="553"/>
      <c r="B13" s="561"/>
      <c r="C13" s="562"/>
      <c r="D13" s="555"/>
      <c r="E13" s="568"/>
      <c r="F13" s="569"/>
      <c r="G13" s="159" t="s">
        <v>10</v>
      </c>
      <c r="H13" s="389" t="s">
        <v>59</v>
      </c>
      <c r="I13" s="41"/>
    </row>
    <row r="14" spans="1:13" s="39" customFormat="1" ht="13.5" customHeight="1" thickBot="1" x14ac:dyDescent="0.3">
      <c r="A14" s="553"/>
      <c r="B14" s="556"/>
      <c r="C14" s="563"/>
      <c r="D14" s="556"/>
      <c r="E14" s="271"/>
      <c r="F14" s="272"/>
      <c r="G14" s="241">
        <v>0.7</v>
      </c>
      <c r="H14" s="160" t="s">
        <v>14</v>
      </c>
      <c r="I14" s="273"/>
    </row>
    <row r="15" spans="1:13" ht="18" customHeight="1" thickBot="1" x14ac:dyDescent="0.25">
      <c r="A15" s="274"/>
      <c r="B15" s="557">
        <f>G8</f>
        <v>0</v>
      </c>
      <c r="C15" s="558"/>
      <c r="D15" s="575" t="s">
        <v>26</v>
      </c>
      <c r="E15" s="576"/>
      <c r="F15" s="576"/>
      <c r="G15" s="576"/>
      <c r="H15" s="577"/>
      <c r="I15" s="275">
        <f>E8*20</f>
        <v>0</v>
      </c>
      <c r="L15" s="53">
        <v>2</v>
      </c>
      <c r="M15" s="54"/>
    </row>
    <row r="16" spans="1:13" ht="18" customHeight="1" thickBot="1" x14ac:dyDescent="0.25">
      <c r="A16" s="276"/>
      <c r="B16" s="277"/>
      <c r="C16" s="278"/>
      <c r="D16" s="345" t="s">
        <v>23</v>
      </c>
      <c r="E16" s="279"/>
      <c r="F16" s="279"/>
      <c r="G16" s="280"/>
      <c r="H16" s="281"/>
      <c r="I16" s="282" t="str">
        <f>IF(E8&gt;100,2000,IF(E8&gt;75,1750,IF(E8&gt;50,1500,IF(E8&gt;25,1250,IF(E8&gt;5,1000,IF(E8&gt;0,500,""))))))</f>
        <v/>
      </c>
      <c r="J16" s="283"/>
      <c r="K16" s="283"/>
      <c r="L16" s="283"/>
      <c r="M16" s="54"/>
    </row>
    <row r="17" spans="1:13" ht="18" customHeight="1" thickBot="1" x14ac:dyDescent="0.25">
      <c r="A17" s="284"/>
      <c r="B17" s="346" t="s">
        <v>12</v>
      </c>
      <c r="C17" s="285"/>
      <c r="D17" s="550" t="s">
        <v>49</v>
      </c>
      <c r="E17" s="551"/>
      <c r="F17" s="286" t="b">
        <v>0</v>
      </c>
      <c r="G17" s="287"/>
      <c r="H17" s="288"/>
      <c r="I17" s="52">
        <f>IF(F17=TRUE,380,0)</f>
        <v>0</v>
      </c>
      <c r="L17" s="54"/>
      <c r="M17" s="54"/>
    </row>
    <row r="18" spans="1:13" ht="18" customHeight="1" thickBot="1" x14ac:dyDescent="0.25">
      <c r="A18" s="284"/>
      <c r="B18" s="347" t="s">
        <v>61</v>
      </c>
      <c r="C18" s="285"/>
      <c r="D18" s="551" t="s">
        <v>49</v>
      </c>
      <c r="E18" s="551"/>
      <c r="F18" s="286" t="b">
        <v>0</v>
      </c>
      <c r="G18" s="290"/>
      <c r="H18" s="288"/>
      <c r="I18" s="52">
        <f>IF(F18=TRUE,380,0)</f>
        <v>0</v>
      </c>
      <c r="L18" s="54"/>
      <c r="M18" s="54"/>
    </row>
    <row r="19" spans="1:13" ht="18" customHeight="1" thickBot="1" x14ac:dyDescent="0.25">
      <c r="A19" s="291"/>
      <c r="B19" s="347" t="s">
        <v>61</v>
      </c>
      <c r="C19" s="292"/>
      <c r="D19" s="580" t="s">
        <v>49</v>
      </c>
      <c r="E19" s="581"/>
      <c r="F19" s="293" t="b">
        <v>0</v>
      </c>
      <c r="G19" s="294"/>
      <c r="H19" s="295"/>
      <c r="I19" s="52">
        <f>IF(F19=TRUE,380,0)</f>
        <v>0</v>
      </c>
      <c r="L19" s="54"/>
      <c r="M19" s="54"/>
    </row>
    <row r="20" spans="1:13" ht="18" customHeight="1" thickBot="1" x14ac:dyDescent="0.25">
      <c r="A20" s="296"/>
      <c r="B20" s="289"/>
      <c r="C20" s="297"/>
      <c r="D20" s="298"/>
      <c r="E20" s="299"/>
      <c r="F20" s="300"/>
      <c r="G20" s="301"/>
      <c r="H20" s="302"/>
      <c r="I20" s="67"/>
      <c r="L20" s="54"/>
      <c r="M20" s="54"/>
    </row>
    <row r="21" spans="1:13" ht="18" customHeight="1" thickBot="1" x14ac:dyDescent="0.25">
      <c r="A21" s="548" t="s">
        <v>152</v>
      </c>
      <c r="B21" s="549"/>
      <c r="C21" s="549"/>
      <c r="D21" s="350" t="s">
        <v>36</v>
      </c>
      <c r="E21" s="396" t="s">
        <v>55</v>
      </c>
      <c r="F21" s="304"/>
      <c r="G21" s="305"/>
      <c r="H21" s="306"/>
      <c r="I21" s="67">
        <f>F21*5</f>
        <v>0</v>
      </c>
      <c r="L21" s="54"/>
      <c r="M21" s="54"/>
    </row>
    <row r="22" spans="1:13" ht="18" customHeight="1" thickBot="1" x14ac:dyDescent="0.25">
      <c r="A22" s="348" t="s">
        <v>54</v>
      </c>
      <c r="B22" s="307"/>
      <c r="C22" s="308"/>
      <c r="D22" s="349" t="s">
        <v>25</v>
      </c>
      <c r="E22" s="349" t="s">
        <v>55</v>
      </c>
      <c r="F22" s="309"/>
      <c r="G22" s="310"/>
      <c r="H22" s="311"/>
      <c r="I22" s="67">
        <f>F22*2.5</f>
        <v>0</v>
      </c>
      <c r="L22" s="54"/>
      <c r="M22" s="54"/>
    </row>
    <row r="23" spans="1:13" ht="18" customHeight="1" x14ac:dyDescent="0.2">
      <c r="A23" s="312"/>
      <c r="B23" s="77"/>
      <c r="C23" s="78"/>
      <c r="D23" s="313"/>
      <c r="E23" s="303"/>
      <c r="F23" s="314"/>
      <c r="G23" s="315"/>
      <c r="H23" s="316"/>
      <c r="I23" s="317"/>
      <c r="L23" s="54"/>
      <c r="M23" s="54"/>
    </row>
    <row r="24" spans="1:13" ht="14.25" customHeight="1" x14ac:dyDescent="0.3">
      <c r="A24" s="29"/>
      <c r="C24" s="267"/>
      <c r="D24" s="572" t="s">
        <v>17</v>
      </c>
      <c r="E24" s="572"/>
      <c r="F24" s="572"/>
      <c r="G24" s="572"/>
      <c r="H24" s="572"/>
      <c r="I24" s="572"/>
    </row>
    <row r="25" spans="1:13" ht="14.25" customHeight="1" x14ac:dyDescent="0.3">
      <c r="A25" s="29"/>
      <c r="C25" s="267"/>
      <c r="D25" s="220"/>
      <c r="E25" s="269"/>
      <c r="F25" s="267"/>
      <c r="G25" s="128"/>
      <c r="H25" s="128"/>
      <c r="I25" s="128"/>
    </row>
    <row r="26" spans="1:13" ht="13.5" customHeight="1" x14ac:dyDescent="0.25">
      <c r="A26" s="318"/>
      <c r="B26" s="77"/>
      <c r="C26" s="78"/>
      <c r="D26" s="32" t="s">
        <v>137</v>
      </c>
      <c r="E26" s="270"/>
      <c r="F26" s="390" t="s">
        <v>138</v>
      </c>
      <c r="G26" s="433"/>
      <c r="H26" s="433"/>
      <c r="I26" s="433"/>
      <c r="L26" s="54"/>
      <c r="M26" s="54"/>
    </row>
    <row r="27" spans="1:13" ht="13.5" customHeight="1" x14ac:dyDescent="0.25">
      <c r="A27" s="318"/>
      <c r="B27" s="77"/>
      <c r="C27" s="78"/>
      <c r="D27" s="32"/>
      <c r="E27" s="485" t="s">
        <v>118</v>
      </c>
      <c r="F27" s="485"/>
      <c r="G27" s="433"/>
      <c r="H27" s="433"/>
      <c r="I27" s="433"/>
      <c r="L27" s="54"/>
      <c r="M27" s="54"/>
    </row>
    <row r="28" spans="1:13" ht="13.5" customHeight="1" x14ac:dyDescent="0.25">
      <c r="A28" s="318"/>
      <c r="B28" s="77"/>
      <c r="C28" s="78"/>
      <c r="D28" s="268"/>
      <c r="E28" s="485"/>
      <c r="F28" s="485"/>
      <c r="G28" s="433"/>
      <c r="H28" s="433"/>
      <c r="I28" s="433"/>
      <c r="L28" s="54"/>
      <c r="M28" s="54"/>
    </row>
    <row r="29" spans="1:13" ht="6.75" customHeight="1" thickBot="1" x14ac:dyDescent="0.3">
      <c r="A29" s="405"/>
      <c r="B29" s="77"/>
      <c r="C29" s="406"/>
      <c r="D29" s="268"/>
      <c r="E29" s="408"/>
      <c r="F29" s="408"/>
      <c r="G29" s="407"/>
      <c r="H29" s="407"/>
      <c r="I29" s="407"/>
      <c r="L29" s="54"/>
      <c r="M29" s="54"/>
    </row>
    <row r="30" spans="1:13" ht="19.5" customHeight="1" thickBot="1" x14ac:dyDescent="0.25">
      <c r="A30" s="319"/>
      <c r="B30" s="557">
        <f>G26</f>
        <v>0</v>
      </c>
      <c r="C30" s="558"/>
      <c r="D30" s="582" t="s">
        <v>26</v>
      </c>
      <c r="E30" s="583"/>
      <c r="F30" s="583"/>
      <c r="G30" s="583"/>
      <c r="H30" s="584"/>
      <c r="I30" s="275">
        <f>E26*20</f>
        <v>0</v>
      </c>
      <c r="L30" s="53">
        <v>1</v>
      </c>
      <c r="M30" s="54"/>
    </row>
    <row r="31" spans="1:13" ht="18" customHeight="1" thickBot="1" x14ac:dyDescent="0.25">
      <c r="A31" s="320"/>
      <c r="B31" s="321"/>
      <c r="C31" s="322"/>
      <c r="D31" s="352" t="s">
        <v>23</v>
      </c>
      <c r="E31" s="352"/>
      <c r="F31" s="352"/>
      <c r="G31" s="353"/>
      <c r="H31" s="354"/>
      <c r="I31" s="282" t="str">
        <f>IF(E26&gt;100,2000,IF(E26&gt;75,1750,IF(E26&gt;50,1500,IF(E26&gt;25,1250,IF(E26&gt;5,1000,IF(E26&gt;0,500,""))))))</f>
        <v/>
      </c>
      <c r="J31" s="283"/>
      <c r="K31" s="283"/>
      <c r="L31" s="283"/>
      <c r="M31" s="54"/>
    </row>
    <row r="32" spans="1:13" ht="18" customHeight="1" thickBot="1" x14ac:dyDescent="0.25">
      <c r="A32" s="323"/>
      <c r="B32" s="351" t="s">
        <v>12</v>
      </c>
      <c r="C32" s="292"/>
      <c r="D32" s="570" t="s">
        <v>49</v>
      </c>
      <c r="E32" s="571"/>
      <c r="F32" s="324" t="b">
        <v>0</v>
      </c>
      <c r="G32" s="325"/>
      <c r="H32" s="295"/>
      <c r="I32" s="52">
        <f>IF(F32=TRUE,380,0)</f>
        <v>0</v>
      </c>
      <c r="L32" s="54"/>
      <c r="M32" s="54"/>
    </row>
    <row r="33" spans="1:14" ht="18" customHeight="1" x14ac:dyDescent="0.2">
      <c r="A33" s="326"/>
      <c r="B33" s="327"/>
      <c r="C33" s="328"/>
      <c r="D33" s="79"/>
      <c r="E33" s="329"/>
      <c r="F33" s="330"/>
      <c r="G33" s="331">
        <f>SUM(G17:G32)</f>
        <v>0</v>
      </c>
      <c r="H33" s="332"/>
      <c r="I33" s="333"/>
      <c r="L33" s="54">
        <v>1</v>
      </c>
      <c r="M33" s="54"/>
    </row>
    <row r="34" spans="1:14" ht="17.25" customHeight="1" thickBot="1" x14ac:dyDescent="0.3">
      <c r="A34" s="76" t="s">
        <v>158</v>
      </c>
      <c r="F34" s="334"/>
      <c r="G34" s="83"/>
      <c r="H34" s="200"/>
      <c r="I34" s="386">
        <f>SUM(I15:I33)</f>
        <v>0</v>
      </c>
      <c r="L34" s="201"/>
      <c r="M34" s="54"/>
    </row>
    <row r="35" spans="1:14" ht="17.25" customHeight="1" thickTop="1" x14ac:dyDescent="0.25">
      <c r="A35" s="167" t="s">
        <v>126</v>
      </c>
      <c r="D35" s="87"/>
      <c r="F35" s="334"/>
      <c r="G35" s="83"/>
      <c r="H35" s="88"/>
      <c r="I35" s="335">
        <f>SUM((H15:H33))</f>
        <v>0</v>
      </c>
      <c r="L35" s="54"/>
      <c r="M35" s="54"/>
    </row>
    <row r="36" spans="1:14" ht="17.25" customHeight="1" x14ac:dyDescent="0.25">
      <c r="A36" s="167" t="s">
        <v>11</v>
      </c>
      <c r="F36" s="334"/>
      <c r="G36" s="88"/>
      <c r="H36" s="90"/>
      <c r="I36" s="91">
        <f>SUM(G15:G32)*G14</f>
        <v>0</v>
      </c>
      <c r="L36" s="54">
        <f>IF(AND(M37=3,G38&gt;346),N37,G38)</f>
        <v>0</v>
      </c>
      <c r="M36" s="54"/>
      <c r="N36" s="54"/>
    </row>
    <row r="37" spans="1:14" ht="17.25" customHeight="1" thickBot="1" x14ac:dyDescent="0.3">
      <c r="A37" s="167" t="s">
        <v>146</v>
      </c>
      <c r="D37" s="168" t="s">
        <v>21</v>
      </c>
      <c r="E37" s="95"/>
      <c r="F37" s="170" t="s">
        <v>33</v>
      </c>
      <c r="G37" s="546"/>
      <c r="H37" s="547"/>
      <c r="I37" s="336">
        <f>IF(L36&lt;N37,L36,N37)</f>
        <v>0</v>
      </c>
      <c r="L37" s="53"/>
      <c r="M37" s="53">
        <v>1</v>
      </c>
      <c r="N37" s="28" t="b">
        <f>IF(M37=2,173,IF(M37=3,346,IF(M37=4,519,IF(M37=5,692))))</f>
        <v>0</v>
      </c>
    </row>
    <row r="38" spans="1:14" ht="17.25" customHeight="1" thickBot="1" x14ac:dyDescent="0.3">
      <c r="A38" s="76" t="s">
        <v>136</v>
      </c>
      <c r="D38" s="94"/>
      <c r="F38" s="99">
        <f>IF(AND(L36&gt;1,F36&gt;0),F36+L36*23-23,0)</f>
        <v>0</v>
      </c>
      <c r="G38" s="337">
        <f>IF(AND(M37&gt;1,G37&gt;0),G37+M37*23-23,0)</f>
        <v>0</v>
      </c>
      <c r="H38" s="338"/>
      <c r="I38" s="385">
        <f>SUM(I35:I37)</f>
        <v>0</v>
      </c>
      <c r="L38" s="53">
        <v>1</v>
      </c>
      <c r="M38" s="54"/>
    </row>
    <row r="39" spans="1:14" ht="17.25" customHeight="1" thickTop="1" x14ac:dyDescent="0.25">
      <c r="A39" s="167" t="s">
        <v>27</v>
      </c>
      <c r="F39" s="566"/>
      <c r="G39" s="566"/>
      <c r="H39" s="567"/>
      <c r="I39" s="387"/>
      <c r="L39" s="53">
        <v>2</v>
      </c>
      <c r="M39" s="54"/>
    </row>
    <row r="40" spans="1:14" ht="17.25" customHeight="1" thickBot="1" x14ac:dyDescent="0.3">
      <c r="A40" s="86"/>
      <c r="C40" s="104"/>
      <c r="D40" s="105"/>
      <c r="E40" s="105"/>
      <c r="F40" s="105"/>
      <c r="G40" s="106"/>
      <c r="I40" s="107">
        <f>(I34+I38)</f>
        <v>0</v>
      </c>
      <c r="L40" s="53">
        <v>3</v>
      </c>
      <c r="M40" s="54"/>
    </row>
    <row r="41" spans="1:14" ht="17.25" customHeight="1" thickTop="1" thickBot="1" x14ac:dyDescent="0.3">
      <c r="A41" s="209"/>
      <c r="B41" s="210"/>
      <c r="C41" s="114"/>
      <c r="D41" s="115"/>
      <c r="E41" s="115"/>
      <c r="F41" s="115"/>
      <c r="G41" s="35" t="s">
        <v>50</v>
      </c>
      <c r="I41" s="381">
        <f>I34+I38+I39</f>
        <v>0</v>
      </c>
      <c r="L41" s="54"/>
      <c r="M41" s="339"/>
    </row>
    <row r="42" spans="1:14" ht="3.75" customHeight="1" thickTop="1" thickBot="1" x14ac:dyDescent="0.25">
      <c r="A42" s="237"/>
      <c r="B42" s="214"/>
      <c r="C42" s="215"/>
      <c r="D42" s="216"/>
      <c r="E42" s="216"/>
      <c r="F42" s="216"/>
      <c r="G42" s="216"/>
      <c r="H42" s="216"/>
      <c r="I42" s="238"/>
    </row>
    <row r="43" spans="1:14" ht="14.25" customHeight="1" thickBot="1" x14ac:dyDescent="0.3">
      <c r="A43" s="122" t="s">
        <v>148</v>
      </c>
      <c r="B43" s="123"/>
      <c r="C43" s="124"/>
      <c r="D43" s="125"/>
      <c r="E43" s="122" t="s">
        <v>150</v>
      </c>
      <c r="F43" s="126"/>
      <c r="G43" s="125"/>
      <c r="H43" s="125"/>
      <c r="I43" s="127"/>
    </row>
    <row r="44" spans="1:14" ht="14.45" customHeight="1" x14ac:dyDescent="0.25">
      <c r="A44" s="86" t="s">
        <v>127</v>
      </c>
      <c r="B44" s="128"/>
      <c r="C44" s="522">
        <f>'PEX und CPEX'!$C$44</f>
        <v>0</v>
      </c>
      <c r="D44" s="537"/>
      <c r="E44" s="18" t="s">
        <v>132</v>
      </c>
      <c r="H44" s="504">
        <f>'PEX und CPEX'!$H$44</f>
        <v>0</v>
      </c>
      <c r="I44" s="505"/>
    </row>
    <row r="45" spans="1:14" ht="14.45" customHeight="1" x14ac:dyDescent="0.25">
      <c r="A45" s="86" t="s">
        <v>130</v>
      </c>
      <c r="B45" s="128"/>
      <c r="C45" s="494">
        <f>'PEX und CPEX'!$C$45</f>
        <v>0</v>
      </c>
      <c r="D45" s="528"/>
      <c r="E45" s="18" t="s">
        <v>133</v>
      </c>
      <c r="H45" s="500">
        <f>'PEX und CPEX'!$H$45</f>
        <v>0</v>
      </c>
      <c r="I45" s="501"/>
    </row>
    <row r="46" spans="1:14" ht="14.45" customHeight="1" x14ac:dyDescent="0.25">
      <c r="A46" s="86" t="s">
        <v>128</v>
      </c>
      <c r="B46" s="129"/>
      <c r="C46" s="494">
        <f>'PEX und CPEX'!$C$46</f>
        <v>0</v>
      </c>
      <c r="D46" s="528"/>
      <c r="E46" s="464" t="s">
        <v>134</v>
      </c>
      <c r="F46" s="464"/>
      <c r="G46" s="464"/>
      <c r="H46" s="510">
        <f>'PEX und CPEX'!$H$46</f>
        <v>0</v>
      </c>
      <c r="I46" s="511"/>
    </row>
    <row r="47" spans="1:14" ht="14.45" customHeight="1" thickBot="1" x14ac:dyDescent="0.3">
      <c r="A47" s="86" t="s">
        <v>129</v>
      </c>
      <c r="B47" s="212"/>
      <c r="C47" s="529">
        <f>'PEX und CPEX'!$C$47</f>
        <v>0</v>
      </c>
      <c r="D47" s="530"/>
      <c r="E47" s="464"/>
      <c r="F47" s="464"/>
      <c r="G47" s="464"/>
      <c r="H47" s="512"/>
      <c r="I47" s="513"/>
    </row>
    <row r="48" spans="1:14" ht="14.45" customHeight="1" thickBot="1" x14ac:dyDescent="0.3">
      <c r="A48" s="122" t="s">
        <v>155</v>
      </c>
      <c r="B48" s="130"/>
      <c r="C48" s="131"/>
      <c r="D48" s="213"/>
      <c r="E48" s="133"/>
      <c r="H48" s="514"/>
      <c r="I48" s="515"/>
    </row>
    <row r="49" spans="1:9" ht="14.45" customHeight="1" x14ac:dyDescent="0.25">
      <c r="A49" s="479" t="s">
        <v>149</v>
      </c>
      <c r="B49" s="480"/>
      <c r="C49" s="496">
        <f>'PEX und CPEX'!$C$49</f>
        <v>0</v>
      </c>
      <c r="D49" s="497"/>
      <c r="E49" s="133" t="s">
        <v>6</v>
      </c>
      <c r="H49" s="506"/>
      <c r="I49" s="507"/>
    </row>
    <row r="50" spans="1:9" ht="14.45" customHeight="1" x14ac:dyDescent="0.25">
      <c r="A50" s="86" t="s">
        <v>131</v>
      </c>
      <c r="B50" s="128"/>
      <c r="C50" s="496">
        <f>'PEX und CPEX'!$C$50</f>
        <v>0</v>
      </c>
      <c r="D50" s="497"/>
      <c r="H50" s="508"/>
      <c r="I50" s="509"/>
    </row>
    <row r="51" spans="1:9" ht="14.45" customHeight="1" x14ac:dyDescent="0.25">
      <c r="A51" s="86" t="s">
        <v>129</v>
      </c>
      <c r="B51" s="128"/>
      <c r="C51" s="496">
        <f>'PEX und CPEX'!$C$51</f>
        <v>0</v>
      </c>
      <c r="D51" s="497"/>
      <c r="H51" s="419"/>
      <c r="I51" s="420"/>
    </row>
    <row r="52" spans="1:9" ht="14.45" customHeight="1" x14ac:dyDescent="0.25">
      <c r="A52" s="86" t="s">
        <v>132</v>
      </c>
      <c r="B52" s="134"/>
      <c r="C52" s="585">
        <f>'PEX und CPEX'!$C$52</f>
        <v>0</v>
      </c>
      <c r="D52" s="586"/>
      <c r="E52" s="18" t="s">
        <v>7</v>
      </c>
      <c r="H52" s="415"/>
      <c r="I52" s="416"/>
    </row>
    <row r="53" spans="1:9" ht="14.45" customHeight="1" x14ac:dyDescent="0.25">
      <c r="A53" s="86" t="s">
        <v>133</v>
      </c>
      <c r="B53" s="138"/>
      <c r="C53" s="500">
        <f>'PEX und CPEX'!$C$53</f>
        <v>0</v>
      </c>
      <c r="D53" s="501"/>
      <c r="H53" s="417"/>
      <c r="I53" s="418"/>
    </row>
    <row r="54" spans="1:9" ht="3.75" customHeight="1" thickBot="1" x14ac:dyDescent="0.25">
      <c r="A54" s="392"/>
      <c r="B54" s="214"/>
      <c r="C54" s="215"/>
      <c r="D54" s="216"/>
      <c r="E54" s="216"/>
      <c r="F54" s="216"/>
      <c r="G54" s="216"/>
      <c r="H54" s="216"/>
      <c r="I54" s="393"/>
    </row>
    <row r="55" spans="1:9" x14ac:dyDescent="0.2">
      <c r="A55" s="340"/>
      <c r="B55" s="341"/>
      <c r="C55" s="341"/>
    </row>
    <row r="56" spans="1:9" x14ac:dyDescent="0.2">
      <c r="A56" s="342"/>
      <c r="C56" s="341"/>
      <c r="D56" s="341"/>
      <c r="E56" s="341"/>
    </row>
    <row r="57" spans="1:9" x14ac:dyDescent="0.2">
      <c r="C57" s="578"/>
      <c r="D57" s="579"/>
    </row>
  </sheetData>
  <sheetProtection algorithmName="SHA-512" hashValue="m9pYBY+o0Uwv4mVHKsGgj0AMnGOfvzPObxe4sTEdKpKquZ0JDEf2T3neMwnU+qaTXFbgApQqHkzmEAaDks+Kwg==" saltValue="TEdJR2FXnuVR6UyNZIwCkA==" spinCount="100000" sheet="1" objects="1" scenarios="1"/>
  <mergeCells count="45">
    <mergeCell ref="C57:D57"/>
    <mergeCell ref="D19:E19"/>
    <mergeCell ref="D30:H30"/>
    <mergeCell ref="C46:D46"/>
    <mergeCell ref="C47:D47"/>
    <mergeCell ref="C45:D45"/>
    <mergeCell ref="C44:D44"/>
    <mergeCell ref="E47:G47"/>
    <mergeCell ref="H47:I47"/>
    <mergeCell ref="E46:G46"/>
    <mergeCell ref="H46:I46"/>
    <mergeCell ref="C53:D53"/>
    <mergeCell ref="H49:I50"/>
    <mergeCell ref="H48:I48"/>
    <mergeCell ref="C49:D49"/>
    <mergeCell ref="C52:D52"/>
    <mergeCell ref="G4:I4"/>
    <mergeCell ref="G11:H11"/>
    <mergeCell ref="C50:D50"/>
    <mergeCell ref="H45:I45"/>
    <mergeCell ref="F39:H39"/>
    <mergeCell ref="H44:I44"/>
    <mergeCell ref="E13:F13"/>
    <mergeCell ref="D32:E32"/>
    <mergeCell ref="D18:E18"/>
    <mergeCell ref="D6:I6"/>
    <mergeCell ref="G8:I10"/>
    <mergeCell ref="E9:F10"/>
    <mergeCell ref="D24:I24"/>
    <mergeCell ref="B12:C12"/>
    <mergeCell ref="D15:H15"/>
    <mergeCell ref="A12:A14"/>
    <mergeCell ref="D12:D14"/>
    <mergeCell ref="B15:C15"/>
    <mergeCell ref="B30:C30"/>
    <mergeCell ref="E12:F12"/>
    <mergeCell ref="B13:C13"/>
    <mergeCell ref="B14:C14"/>
    <mergeCell ref="C51:D51"/>
    <mergeCell ref="A49:B49"/>
    <mergeCell ref="G37:H37"/>
    <mergeCell ref="A21:C21"/>
    <mergeCell ref="D17:E17"/>
    <mergeCell ref="G26:I28"/>
    <mergeCell ref="E27:F28"/>
  </mergeCells>
  <phoneticPr fontId="1" type="noConversion"/>
  <conditionalFormatting sqref="C17:D19 F17:F23">
    <cfRule type="cellIs" dxfId="13" priority="2" stopIfTrue="1" operator="lessThanOrEqual">
      <formula>0</formula>
    </cfRule>
  </conditionalFormatting>
  <conditionalFormatting sqref="C32:D32">
    <cfRule type="cellIs" dxfId="12" priority="18" stopIfTrue="1" operator="lessThanOrEqual">
      <formula>0</formula>
    </cfRule>
  </conditionalFormatting>
  <conditionalFormatting sqref="E14">
    <cfRule type="cellIs" dxfId="11" priority="27" stopIfTrue="1" operator="lessThanOrEqual">
      <formula>0</formula>
    </cfRule>
  </conditionalFormatting>
  <conditionalFormatting sqref="F32:F33">
    <cfRule type="cellIs" dxfId="10" priority="17" stopIfTrue="1" operator="lessThanOrEqual">
      <formula>0</formula>
    </cfRule>
  </conditionalFormatting>
  <conditionalFormatting sqref="G21">
    <cfRule type="cellIs" dxfId="9" priority="21" stopIfTrue="1" operator="lessThanOrEqual">
      <formula>0</formula>
    </cfRule>
  </conditionalFormatting>
  <conditionalFormatting sqref="I15">
    <cfRule type="cellIs" dxfId="8" priority="24" stopIfTrue="1" operator="lessThanOrEqual">
      <formula>0</formula>
    </cfRule>
  </conditionalFormatting>
  <conditionalFormatting sqref="I17:I23">
    <cfRule type="cellIs" dxfId="7" priority="1" stopIfTrue="1" operator="lessThanOrEqual">
      <formula>0</formula>
    </cfRule>
  </conditionalFormatting>
  <conditionalFormatting sqref="I30">
    <cfRule type="cellIs" dxfId="6" priority="19" stopIfTrue="1" operator="lessThanOrEqual">
      <formula>0</formula>
    </cfRule>
  </conditionalFormatting>
  <conditionalFormatting sqref="I32:I41">
    <cfRule type="cellIs" dxfId="5" priority="7" stopIfTrue="1" operator="lessThanOrEqual">
      <formula>0</formula>
    </cfRule>
  </conditionalFormatting>
  <conditionalFormatting sqref="I37">
    <cfRule type="containsText" dxfId="4" priority="5" operator="containsText" text="FALSCH">
      <formula>NOT(ISERROR(SEARCH("FALSCH",I37)))</formula>
    </cfRule>
    <cfRule type="containsErrors" dxfId="3" priority="6">
      <formula>ISERROR(I37)</formula>
    </cfRule>
  </conditionalFormatting>
  <dataValidations count="1">
    <dataValidation type="textLength" operator="equal" allowBlank="1" showInputMessage="1" showErrorMessage="1" error="IBAN überprüfen!" prompt="CH00 0000 0000 0000 0000 0" sqref="C53:D53 H45:I45" xr:uid="{00000000-0002-0000-0500-000000000000}">
      <formula1>26</formula1>
    </dataValidation>
  </dataValidations>
  <pageMargins left="0.59055118110236227" right="0.43307086614173229" top="0.31496062992125984" bottom="0.31496062992125984" header="0.31496062992125984" footer="0.31496062992125984"/>
  <pageSetup paperSize="9" scale="91" orientation="portrait" r:id="rId1"/>
  <rowBreaks count="1" manualBreakCount="1">
    <brk id="56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88" r:id="rId4" name="Drop Down 252">
              <controlPr locked="0" defaultSize="0" autoLine="0" autoPict="0">
                <anchor moveWithCells="1">
                  <from>
                    <xdr:col>4</xdr:col>
                    <xdr:colOff>85725</xdr:colOff>
                    <xdr:row>36</xdr:row>
                    <xdr:rowOff>19050</xdr:rowOff>
                  </from>
                  <to>
                    <xdr:col>4</xdr:col>
                    <xdr:colOff>381000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6" r:id="rId5" name="Check Box 810">
              <controlPr locked="0" defaultSize="0" autoFill="0" autoLine="0" autoPict="0" altText="Sitzung_x000a_">
                <anchor moveWithCells="1">
                  <from>
                    <xdr:col>4</xdr:col>
                    <xdr:colOff>161925</xdr:colOff>
                    <xdr:row>16</xdr:row>
                    <xdr:rowOff>0</xdr:rowOff>
                  </from>
                  <to>
                    <xdr:col>4</xdr:col>
                    <xdr:colOff>447675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6" r:id="rId6" name="Check Box 820">
              <controlPr locked="0" defaultSize="0" autoFill="0" autoLine="0" autoPict="0" altText="Sitzung_x000a_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4</xdr:col>
                    <xdr:colOff>466725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9" r:id="rId7" name="Check Box 843">
              <controlPr locked="0" defaultSize="0" autoFill="0" autoLine="0" autoPict="0" altText="Sitzung_x000a_">
                <anchor moveWithCells="1">
                  <from>
                    <xdr:col>4</xdr:col>
                    <xdr:colOff>161925</xdr:colOff>
                    <xdr:row>17</xdr:row>
                    <xdr:rowOff>0</xdr:rowOff>
                  </from>
                  <to>
                    <xdr:col>4</xdr:col>
                    <xdr:colOff>447675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0" r:id="rId8" name="Check Box 844">
              <controlPr locked="0" defaultSize="0" autoFill="0" autoLine="0" autoPict="0" altText="Sitzung_x000a_">
                <anchor moveWithCells="1">
                  <from>
                    <xdr:col>4</xdr:col>
                    <xdr:colOff>161925</xdr:colOff>
                    <xdr:row>18</xdr:row>
                    <xdr:rowOff>0</xdr:rowOff>
                  </from>
                  <to>
                    <xdr:col>4</xdr:col>
                    <xdr:colOff>447675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'Stammdaten Berufe'!$A$2:$A$48</xm:f>
          </x14:formula1>
          <xm:sqref>G8:I10 G26:G27 G29:I29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FFFF00"/>
  </sheetPr>
  <dimension ref="A1:M58"/>
  <sheetViews>
    <sheetView showGridLines="0" zoomScale="120" zoomScaleNormal="120" zoomScalePageLayoutView="135" workbookViewId="0"/>
  </sheetViews>
  <sheetFormatPr baseColWidth="10" defaultColWidth="11.42578125" defaultRowHeight="12.75" x14ac:dyDescent="0.2"/>
  <cols>
    <col min="1" max="1" width="12.28515625" style="149" customWidth="1"/>
    <col min="2" max="2" width="10.28515625" style="4" customWidth="1"/>
    <col min="3" max="3" width="10" style="147" customWidth="1"/>
    <col min="4" max="4" width="16.140625" style="148" customWidth="1"/>
    <col min="5" max="8" width="8.7109375" style="148" customWidth="1"/>
    <col min="9" max="9" width="14.28515625" style="4" customWidth="1"/>
    <col min="10" max="10" width="3.5703125" style="4" customWidth="1"/>
    <col min="11" max="11" width="4" style="4" customWidth="1"/>
    <col min="12" max="16384" width="11.42578125" style="4"/>
  </cols>
  <sheetData>
    <row r="1" spans="1:13" s="16" customFormat="1" ht="36.75" customHeight="1" x14ac:dyDescent="0.2">
      <c r="A1" s="219" t="s">
        <v>119</v>
      </c>
      <c r="C1" s="17"/>
      <c r="D1" s="18"/>
      <c r="E1" s="18"/>
      <c r="F1" s="18"/>
      <c r="G1" s="18"/>
      <c r="H1" s="18"/>
    </row>
    <row r="2" spans="1:13" s="16" customFormat="1" ht="26.25" customHeight="1" x14ac:dyDescent="0.3">
      <c r="A2" s="379" t="s">
        <v>51</v>
      </c>
      <c r="B2" s="355"/>
      <c r="C2" s="356"/>
      <c r="D2" s="21"/>
      <c r="E2" s="21"/>
      <c r="F2" s="22"/>
      <c r="G2" s="23"/>
      <c r="H2" s="26" t="s">
        <v>24</v>
      </c>
      <c r="I2" s="161">
        <f ca="1">TODAY()</f>
        <v>45685</v>
      </c>
    </row>
    <row r="3" spans="1:13" s="16" customFormat="1" ht="8.25" customHeight="1" x14ac:dyDescent="0.35">
      <c r="A3" s="24"/>
      <c r="C3" s="17"/>
      <c r="D3" s="21"/>
      <c r="E3" s="22"/>
      <c r="F3" s="25"/>
      <c r="G3" s="18"/>
      <c r="H3" s="26"/>
      <c r="I3" s="27"/>
    </row>
    <row r="4" spans="1:13" s="16" customFormat="1" ht="14.25" customHeight="1" x14ac:dyDescent="0.25">
      <c r="A4" s="220"/>
      <c r="C4" s="30"/>
      <c r="E4" s="32" t="s">
        <v>138</v>
      </c>
      <c r="F4" s="31"/>
      <c r="G4" s="433"/>
      <c r="H4" s="433"/>
      <c r="I4" s="433"/>
    </row>
    <row r="5" spans="1:13" s="16" customFormat="1" ht="13.5" customHeight="1" x14ac:dyDescent="0.25">
      <c r="A5" s="30"/>
      <c r="C5" s="17"/>
      <c r="D5" s="18"/>
      <c r="E5" s="485" t="s">
        <v>118</v>
      </c>
      <c r="F5" s="485"/>
      <c r="G5" s="433"/>
      <c r="H5" s="433"/>
      <c r="I5" s="433"/>
    </row>
    <row r="6" spans="1:13" s="16" customFormat="1" ht="13.5" customHeight="1" x14ac:dyDescent="0.25">
      <c r="A6" s="30"/>
      <c r="B6" s="32"/>
      <c r="C6" s="32"/>
      <c r="D6" s="174"/>
      <c r="E6" s="485"/>
      <c r="F6" s="485"/>
      <c r="G6" s="433"/>
      <c r="H6" s="433"/>
      <c r="I6" s="433"/>
    </row>
    <row r="7" spans="1:13" s="34" customFormat="1" ht="13.5" customHeight="1" x14ac:dyDescent="0.25">
      <c r="A7" s="31"/>
      <c r="B7" s="32"/>
      <c r="C7" s="32"/>
      <c r="D7" s="33"/>
      <c r="E7" s="31"/>
      <c r="F7" s="31"/>
      <c r="G7" s="31"/>
      <c r="H7" s="31"/>
      <c r="I7" s="31"/>
    </row>
    <row r="8" spans="1:13" s="34" customFormat="1" ht="6" customHeight="1" thickBot="1" x14ac:dyDescent="0.3">
      <c r="A8" s="31"/>
      <c r="B8" s="32"/>
      <c r="C8" s="32"/>
      <c r="D8" s="32"/>
      <c r="E8" s="35"/>
      <c r="F8" s="31"/>
      <c r="G8" s="35"/>
      <c r="H8" s="35"/>
      <c r="I8" s="35"/>
    </row>
    <row r="9" spans="1:13" s="39" customFormat="1" ht="12.75" customHeight="1" x14ac:dyDescent="0.25">
      <c r="A9" s="483" t="s">
        <v>143</v>
      </c>
      <c r="B9" s="36" t="s">
        <v>0</v>
      </c>
      <c r="C9" s="531" t="s">
        <v>144</v>
      </c>
      <c r="D9" s="532"/>
      <c r="E9" s="357"/>
      <c r="F9" s="358"/>
      <c r="G9" s="358"/>
      <c r="H9" s="37"/>
      <c r="I9" s="38" t="s">
        <v>3</v>
      </c>
    </row>
    <row r="10" spans="1:13" s="39" customFormat="1" ht="12.75" customHeight="1" x14ac:dyDescent="0.25">
      <c r="A10" s="484"/>
      <c r="B10" s="40"/>
      <c r="C10" s="533"/>
      <c r="D10" s="534"/>
      <c r="E10" s="597" t="s">
        <v>139</v>
      </c>
      <c r="F10" s="598"/>
      <c r="G10" s="598"/>
      <c r="H10" s="599"/>
      <c r="I10" s="380" t="s">
        <v>30</v>
      </c>
    </row>
    <row r="11" spans="1:13" s="39" customFormat="1" ht="13.5" customHeight="1" thickBot="1" x14ac:dyDescent="0.3">
      <c r="A11" s="484"/>
      <c r="B11" s="42" t="s">
        <v>31</v>
      </c>
      <c r="C11" s="535"/>
      <c r="D11" s="536"/>
      <c r="E11" s="359"/>
      <c r="F11" s="360"/>
      <c r="G11" s="360"/>
      <c r="H11" s="239"/>
      <c r="I11" s="230"/>
    </row>
    <row r="12" spans="1:13" s="16" customFormat="1" ht="17.25" customHeight="1" thickBot="1" x14ac:dyDescent="0.25">
      <c r="A12" s="46"/>
      <c r="B12" s="47"/>
      <c r="C12" s="462"/>
      <c r="D12" s="463"/>
      <c r="E12" s="602"/>
      <c r="F12" s="603"/>
      <c r="G12" s="603"/>
      <c r="H12" s="604"/>
      <c r="I12" s="361"/>
      <c r="L12" s="53">
        <v>1</v>
      </c>
      <c r="M12" s="54"/>
    </row>
    <row r="13" spans="1:13" s="16" customFormat="1" ht="17.25" customHeight="1" thickBot="1" x14ac:dyDescent="0.25">
      <c r="A13" s="55"/>
      <c r="B13" s="362"/>
      <c r="C13" s="486"/>
      <c r="D13" s="487"/>
      <c r="E13" s="589"/>
      <c r="F13" s="590"/>
      <c r="G13" s="590"/>
      <c r="H13" s="591"/>
      <c r="I13" s="361"/>
      <c r="L13" s="53">
        <v>1</v>
      </c>
      <c r="M13" s="54"/>
    </row>
    <row r="14" spans="1:13" s="16" customFormat="1" ht="17.25" customHeight="1" thickBot="1" x14ac:dyDescent="0.25">
      <c r="A14" s="55"/>
      <c r="B14" s="56"/>
      <c r="C14" s="455"/>
      <c r="D14" s="456"/>
      <c r="E14" s="589"/>
      <c r="F14" s="590"/>
      <c r="G14" s="590"/>
      <c r="H14" s="591"/>
      <c r="I14" s="361"/>
      <c r="L14" s="53">
        <v>1</v>
      </c>
      <c r="M14" s="54"/>
    </row>
    <row r="15" spans="1:13" s="16" customFormat="1" ht="17.25" customHeight="1" thickBot="1" x14ac:dyDescent="0.25">
      <c r="A15" s="55"/>
      <c r="B15" s="62"/>
      <c r="C15" s="455"/>
      <c r="D15" s="456"/>
      <c r="E15" s="589"/>
      <c r="F15" s="590"/>
      <c r="G15" s="590"/>
      <c r="H15" s="591"/>
      <c r="I15" s="361"/>
      <c r="L15" s="53">
        <v>1</v>
      </c>
      <c r="M15" s="54"/>
    </row>
    <row r="16" spans="1:13" s="16" customFormat="1" ht="17.25" customHeight="1" thickBot="1" x14ac:dyDescent="0.25">
      <c r="A16" s="55"/>
      <c r="B16" s="56"/>
      <c r="C16" s="455"/>
      <c r="D16" s="456"/>
      <c r="E16" s="589"/>
      <c r="F16" s="590"/>
      <c r="G16" s="590"/>
      <c r="H16" s="591"/>
      <c r="I16" s="361"/>
      <c r="L16" s="53">
        <v>1</v>
      </c>
      <c r="M16" s="54"/>
    </row>
    <row r="17" spans="1:13" s="16" customFormat="1" ht="17.25" customHeight="1" thickBot="1" x14ac:dyDescent="0.25">
      <c r="A17" s="55"/>
      <c r="B17" s="56"/>
      <c r="C17" s="455"/>
      <c r="D17" s="456"/>
      <c r="E17" s="589"/>
      <c r="F17" s="590"/>
      <c r="G17" s="590"/>
      <c r="H17" s="591"/>
      <c r="I17" s="361"/>
      <c r="L17" s="53">
        <v>1</v>
      </c>
      <c r="M17" s="54"/>
    </row>
    <row r="18" spans="1:13" s="16" customFormat="1" ht="17.25" customHeight="1" thickBot="1" x14ac:dyDescent="0.25">
      <c r="A18" s="55"/>
      <c r="B18" s="56"/>
      <c r="C18" s="455"/>
      <c r="D18" s="456"/>
      <c r="E18" s="589"/>
      <c r="F18" s="590"/>
      <c r="G18" s="590"/>
      <c r="H18" s="591"/>
      <c r="I18" s="361"/>
      <c r="L18" s="53">
        <v>1</v>
      </c>
      <c r="M18" s="54"/>
    </row>
    <row r="19" spans="1:13" s="16" customFormat="1" ht="17.25" customHeight="1" thickBot="1" x14ac:dyDescent="0.25">
      <c r="A19" s="55"/>
      <c r="B19" s="56"/>
      <c r="C19" s="455"/>
      <c r="D19" s="456"/>
      <c r="E19" s="589"/>
      <c r="F19" s="590"/>
      <c r="G19" s="590"/>
      <c r="H19" s="591"/>
      <c r="I19" s="361"/>
      <c r="L19" s="53">
        <v>1</v>
      </c>
      <c r="M19" s="54"/>
    </row>
    <row r="20" spans="1:13" s="16" customFormat="1" ht="17.25" customHeight="1" thickBot="1" x14ac:dyDescent="0.25">
      <c r="A20" s="55"/>
      <c r="B20" s="56"/>
      <c r="C20" s="455"/>
      <c r="D20" s="456"/>
      <c r="E20" s="589"/>
      <c r="F20" s="590"/>
      <c r="G20" s="590"/>
      <c r="H20" s="591"/>
      <c r="I20" s="361"/>
      <c r="L20" s="53">
        <v>1</v>
      </c>
      <c r="M20" s="54"/>
    </row>
    <row r="21" spans="1:13" s="16" customFormat="1" ht="17.25" customHeight="1" thickBot="1" x14ac:dyDescent="0.25">
      <c r="A21" s="61"/>
      <c r="B21" s="362"/>
      <c r="C21" s="481"/>
      <c r="D21" s="482"/>
      <c r="E21" s="592"/>
      <c r="F21" s="593"/>
      <c r="G21" s="593"/>
      <c r="H21" s="594"/>
      <c r="I21" s="361"/>
      <c r="L21" s="53">
        <v>1</v>
      </c>
      <c r="M21" s="54"/>
    </row>
    <row r="22" spans="1:13" s="16" customFormat="1" ht="12.75" customHeight="1" x14ac:dyDescent="0.2">
      <c r="A22" s="483" t="s">
        <v>143</v>
      </c>
      <c r="B22" s="36" t="s">
        <v>0</v>
      </c>
      <c r="C22" s="531" t="s">
        <v>60</v>
      </c>
      <c r="D22" s="532"/>
      <c r="E22" s="357"/>
      <c r="F22" s="358"/>
      <c r="G22" s="358"/>
      <c r="H22" s="37"/>
      <c r="I22" s="38" t="s">
        <v>3</v>
      </c>
      <c r="L22" s="53">
        <v>1</v>
      </c>
      <c r="M22" s="54"/>
    </row>
    <row r="23" spans="1:13" s="16" customFormat="1" ht="12.75" customHeight="1" x14ac:dyDescent="0.2">
      <c r="A23" s="484"/>
      <c r="B23" s="40"/>
      <c r="C23" s="533"/>
      <c r="D23" s="534"/>
      <c r="E23" s="597" t="s">
        <v>140</v>
      </c>
      <c r="F23" s="598"/>
      <c r="G23" s="598"/>
      <c r="H23" s="599"/>
      <c r="I23" s="380" t="s">
        <v>30</v>
      </c>
      <c r="L23" s="53">
        <v>1</v>
      </c>
      <c r="M23" s="54"/>
    </row>
    <row r="24" spans="1:13" s="16" customFormat="1" ht="12.75" customHeight="1" thickBot="1" x14ac:dyDescent="0.25">
      <c r="A24" s="484"/>
      <c r="B24" s="42" t="s">
        <v>32</v>
      </c>
      <c r="C24" s="535"/>
      <c r="D24" s="536"/>
      <c r="E24" s="359"/>
      <c r="F24" s="360"/>
      <c r="G24" s="360"/>
      <c r="H24" s="239"/>
      <c r="I24" s="230"/>
      <c r="L24" s="53">
        <v>1</v>
      </c>
      <c r="M24" s="54"/>
    </row>
    <row r="25" spans="1:13" s="16" customFormat="1" ht="17.25" customHeight="1" thickBot="1" x14ac:dyDescent="0.25">
      <c r="A25" s="46"/>
      <c r="B25" s="363"/>
      <c r="C25" s="462"/>
      <c r="D25" s="463"/>
      <c r="E25" s="605"/>
      <c r="F25" s="606"/>
      <c r="G25" s="606"/>
      <c r="H25" s="607"/>
      <c r="I25" s="361"/>
      <c r="L25" s="53">
        <v>1</v>
      </c>
      <c r="M25" s="54"/>
    </row>
    <row r="26" spans="1:13" s="16" customFormat="1" ht="17.25" customHeight="1" thickBot="1" x14ac:dyDescent="0.25">
      <c r="A26" s="55"/>
      <c r="B26" s="362"/>
      <c r="C26" s="486"/>
      <c r="D26" s="487"/>
      <c r="E26" s="595"/>
      <c r="F26" s="596"/>
      <c r="G26" s="596"/>
      <c r="H26" s="596"/>
      <c r="I26" s="361"/>
      <c r="L26" s="53">
        <v>1</v>
      </c>
      <c r="M26" s="54"/>
    </row>
    <row r="27" spans="1:13" s="16" customFormat="1" ht="17.25" customHeight="1" thickBot="1" x14ac:dyDescent="0.25">
      <c r="A27" s="55"/>
      <c r="B27" s="362"/>
      <c r="C27" s="455"/>
      <c r="D27" s="456"/>
      <c r="E27" s="595"/>
      <c r="F27" s="596"/>
      <c r="G27" s="596"/>
      <c r="H27" s="596"/>
      <c r="I27" s="361"/>
      <c r="L27" s="53">
        <v>1</v>
      </c>
      <c r="M27" s="54"/>
    </row>
    <row r="28" spans="1:13" s="16" customFormat="1" ht="17.25" customHeight="1" thickBot="1" x14ac:dyDescent="0.25">
      <c r="A28" s="55"/>
      <c r="B28" s="56"/>
      <c r="C28" s="455"/>
      <c r="D28" s="456"/>
      <c r="E28" s="595"/>
      <c r="F28" s="596"/>
      <c r="G28" s="596"/>
      <c r="H28" s="596"/>
      <c r="I28" s="361"/>
      <c r="L28" s="53">
        <v>1</v>
      </c>
      <c r="M28" s="54"/>
    </row>
    <row r="29" spans="1:13" s="16" customFormat="1" ht="17.25" customHeight="1" thickBot="1" x14ac:dyDescent="0.25">
      <c r="A29" s="55"/>
      <c r="B29" s="56"/>
      <c r="C29" s="455"/>
      <c r="D29" s="456"/>
      <c r="E29" s="595"/>
      <c r="F29" s="596"/>
      <c r="G29" s="596"/>
      <c r="H29" s="596"/>
      <c r="I29" s="361"/>
      <c r="L29" s="53">
        <v>1</v>
      </c>
      <c r="M29" s="54"/>
    </row>
    <row r="30" spans="1:13" s="16" customFormat="1" ht="17.25" customHeight="1" thickBot="1" x14ac:dyDescent="0.25">
      <c r="A30" s="55"/>
      <c r="B30" s="56"/>
      <c r="C30" s="455"/>
      <c r="D30" s="456"/>
      <c r="E30" s="595"/>
      <c r="F30" s="596"/>
      <c r="G30" s="596"/>
      <c r="H30" s="596"/>
      <c r="I30" s="361"/>
      <c r="L30" s="53">
        <v>1</v>
      </c>
      <c r="M30" s="54"/>
    </row>
    <row r="31" spans="1:13" s="16" customFormat="1" ht="17.25" customHeight="1" thickBot="1" x14ac:dyDescent="0.25">
      <c r="A31" s="55"/>
      <c r="B31" s="56"/>
      <c r="C31" s="455"/>
      <c r="D31" s="456"/>
      <c r="E31" s="595"/>
      <c r="F31" s="596"/>
      <c r="G31" s="596"/>
      <c r="H31" s="596"/>
      <c r="I31" s="361"/>
      <c r="L31" s="53">
        <v>1</v>
      </c>
      <c r="M31" s="54"/>
    </row>
    <row r="32" spans="1:13" s="16" customFormat="1" ht="17.25" customHeight="1" thickBot="1" x14ac:dyDescent="0.25">
      <c r="A32" s="55"/>
      <c r="B32" s="56"/>
      <c r="C32" s="455"/>
      <c r="D32" s="456"/>
      <c r="E32" s="595"/>
      <c r="F32" s="596"/>
      <c r="G32" s="596"/>
      <c r="H32" s="596"/>
      <c r="I32" s="361"/>
      <c r="L32" s="53">
        <v>1</v>
      </c>
      <c r="M32" s="54"/>
    </row>
    <row r="33" spans="1:13" s="16" customFormat="1" ht="17.25" customHeight="1" thickBot="1" x14ac:dyDescent="0.25">
      <c r="A33" s="55"/>
      <c r="B33" s="362"/>
      <c r="C33" s="455"/>
      <c r="D33" s="456"/>
      <c r="E33" s="595"/>
      <c r="F33" s="596"/>
      <c r="G33" s="596"/>
      <c r="H33" s="596"/>
      <c r="I33" s="361"/>
      <c r="L33" s="53">
        <v>1</v>
      </c>
      <c r="M33" s="54"/>
    </row>
    <row r="34" spans="1:13" s="16" customFormat="1" ht="17.25" customHeight="1" thickBot="1" x14ac:dyDescent="0.25">
      <c r="A34" s="364"/>
      <c r="B34" s="190"/>
      <c r="C34" s="481"/>
      <c r="D34" s="482"/>
      <c r="E34" s="600"/>
      <c r="F34" s="601"/>
      <c r="G34" s="601"/>
      <c r="H34" s="601"/>
      <c r="I34" s="361"/>
      <c r="L34" s="53">
        <v>1</v>
      </c>
      <c r="M34" s="54"/>
    </row>
    <row r="35" spans="1:13" s="16" customFormat="1" ht="17.25" customHeight="1" x14ac:dyDescent="0.2">
      <c r="A35" s="365"/>
      <c r="B35" s="366"/>
      <c r="C35" s="78"/>
      <c r="D35" s="367"/>
      <c r="E35" s="368"/>
      <c r="F35" s="368"/>
      <c r="G35" s="368"/>
      <c r="H35" s="369"/>
      <c r="I35" s="370"/>
      <c r="L35" s="54"/>
      <c r="M35" s="54"/>
    </row>
    <row r="36" spans="1:13" s="16" customFormat="1" ht="17.25" customHeight="1" thickBot="1" x14ac:dyDescent="0.3">
      <c r="A36" s="76"/>
      <c r="C36" s="17"/>
      <c r="D36" s="18"/>
      <c r="E36" s="171" t="s">
        <v>34</v>
      </c>
      <c r="F36" s="134"/>
      <c r="G36" s="18"/>
      <c r="H36" s="371"/>
      <c r="I36" s="388">
        <f>SUM(I12:I21)</f>
        <v>0</v>
      </c>
      <c r="L36" s="201"/>
      <c r="M36" s="54"/>
    </row>
    <row r="37" spans="1:13" s="16" customFormat="1" ht="17.25" customHeight="1" thickTop="1" x14ac:dyDescent="0.2">
      <c r="A37" s="86"/>
      <c r="C37" s="17"/>
      <c r="D37" s="94"/>
      <c r="E37" s="95"/>
      <c r="F37" s="18"/>
      <c r="G37" s="18"/>
      <c r="H37" s="371"/>
      <c r="I37" s="372"/>
      <c r="L37" s="54" t="s">
        <v>18</v>
      </c>
      <c r="M37" s="54">
        <v>1</v>
      </c>
    </row>
    <row r="38" spans="1:13" s="16" customFormat="1" ht="17.25" customHeight="1" thickBot="1" x14ac:dyDescent="0.3">
      <c r="A38" s="76"/>
      <c r="C38" s="17"/>
      <c r="D38" s="94"/>
      <c r="E38" s="171" t="s">
        <v>35</v>
      </c>
      <c r="F38" s="134"/>
      <c r="G38" s="18"/>
      <c r="H38" s="18"/>
      <c r="I38" s="388">
        <f>SUM(I25:I34)</f>
        <v>0</v>
      </c>
      <c r="L38" s="54"/>
      <c r="M38" s="54"/>
    </row>
    <row r="39" spans="1:13" s="16" customFormat="1" ht="17.25" customHeight="1" thickTop="1" x14ac:dyDescent="0.2">
      <c r="A39" s="86"/>
      <c r="C39" s="17"/>
      <c r="D39" s="18"/>
      <c r="E39" s="18"/>
      <c r="F39" s="18"/>
      <c r="G39" s="18"/>
      <c r="H39" s="18"/>
      <c r="I39" s="373"/>
      <c r="L39" s="54"/>
      <c r="M39" s="54"/>
    </row>
    <row r="40" spans="1:13" s="16" customFormat="1" ht="17.25" customHeight="1" x14ac:dyDescent="0.25">
      <c r="A40" s="86"/>
      <c r="C40" s="104"/>
      <c r="D40" s="105"/>
      <c r="E40" s="105"/>
      <c r="F40" s="105"/>
      <c r="G40" s="106"/>
      <c r="H40" s="18"/>
      <c r="I40" s="372"/>
      <c r="L40" s="54"/>
      <c r="M40" s="54"/>
    </row>
    <row r="41" spans="1:13" s="16" customFormat="1" ht="17.25" customHeight="1" thickBot="1" x14ac:dyDescent="0.3">
      <c r="A41" s="109"/>
      <c r="B41" s="110"/>
      <c r="C41" s="111"/>
      <c r="D41" s="105"/>
      <c r="E41" s="30" t="s">
        <v>29</v>
      </c>
      <c r="F41" s="95"/>
      <c r="G41" s="95"/>
      <c r="H41" s="95"/>
      <c r="I41" s="382">
        <f>(I36+I38)</f>
        <v>0</v>
      </c>
      <c r="L41" s="54"/>
      <c r="M41" s="54"/>
    </row>
    <row r="42" spans="1:13" s="16" customFormat="1" ht="17.25" customHeight="1" thickTop="1" x14ac:dyDescent="0.25">
      <c r="A42" s="209"/>
      <c r="B42" s="210"/>
      <c r="C42" s="114"/>
      <c r="D42" s="115"/>
      <c r="E42" s="115"/>
      <c r="F42" s="115"/>
      <c r="G42" s="35"/>
      <c r="H42" s="18"/>
      <c r="I42" s="374"/>
      <c r="L42" s="54"/>
      <c r="M42" s="339"/>
    </row>
    <row r="43" spans="1:13" s="16" customFormat="1" ht="3.75" customHeight="1" thickBot="1" x14ac:dyDescent="0.25">
      <c r="A43" s="237"/>
      <c r="B43" s="214"/>
      <c r="C43" s="215"/>
      <c r="D43" s="216"/>
      <c r="E43" s="216"/>
      <c r="F43" s="216"/>
      <c r="G43" s="216"/>
      <c r="H43" s="216"/>
      <c r="I43" s="238"/>
    </row>
    <row r="44" spans="1:13" s="16" customFormat="1" ht="14.25" customHeight="1" thickBot="1" x14ac:dyDescent="0.3">
      <c r="A44" s="122" t="s">
        <v>148</v>
      </c>
      <c r="B44" s="123"/>
      <c r="C44" s="124"/>
      <c r="D44" s="125"/>
      <c r="E44" s="122" t="s">
        <v>150</v>
      </c>
      <c r="F44" s="126"/>
      <c r="G44" s="125"/>
      <c r="H44" s="125"/>
      <c r="I44" s="127"/>
    </row>
    <row r="45" spans="1:13" s="16" customFormat="1" ht="14.45" customHeight="1" x14ac:dyDescent="0.25">
      <c r="A45" s="86" t="s">
        <v>127</v>
      </c>
      <c r="B45" s="128"/>
      <c r="C45" s="522">
        <f>'PEX und CPEX'!$C$44</f>
        <v>0</v>
      </c>
      <c r="D45" s="537"/>
      <c r="E45" s="18" t="s">
        <v>132</v>
      </c>
      <c r="F45" s="18"/>
      <c r="G45" s="18"/>
      <c r="H45" s="504">
        <f>'PEX und CPEX'!$H$44</f>
        <v>0</v>
      </c>
      <c r="I45" s="505"/>
    </row>
    <row r="46" spans="1:13" s="16" customFormat="1" ht="14.45" customHeight="1" x14ac:dyDescent="0.25">
      <c r="A46" s="86" t="s">
        <v>130</v>
      </c>
      <c r="B46" s="128"/>
      <c r="C46" s="494">
        <f>'PEX und CPEX'!$C$45</f>
        <v>0</v>
      </c>
      <c r="D46" s="528"/>
      <c r="E46" s="18" t="s">
        <v>133</v>
      </c>
      <c r="F46" s="18"/>
      <c r="G46" s="18"/>
      <c r="H46" s="500">
        <f>'PEX und CPEX'!$H$45</f>
        <v>0</v>
      </c>
      <c r="I46" s="501"/>
    </row>
    <row r="47" spans="1:13" s="16" customFormat="1" ht="14.45" customHeight="1" x14ac:dyDescent="0.25">
      <c r="A47" s="86" t="s">
        <v>128</v>
      </c>
      <c r="B47" s="129"/>
      <c r="C47" s="494">
        <f>'PEX und CPEX'!$C$46</f>
        <v>0</v>
      </c>
      <c r="D47" s="528"/>
      <c r="E47" s="464" t="s">
        <v>134</v>
      </c>
      <c r="F47" s="464"/>
      <c r="G47" s="464"/>
      <c r="H47" s="510">
        <f>'PEX und CPEX'!$H$46</f>
        <v>0</v>
      </c>
      <c r="I47" s="511"/>
    </row>
    <row r="48" spans="1:13" s="16" customFormat="1" ht="14.45" customHeight="1" thickBot="1" x14ac:dyDescent="0.3">
      <c r="A48" s="86" t="s">
        <v>129</v>
      </c>
      <c r="B48" s="212"/>
      <c r="C48" s="529">
        <f>'PEX und CPEX'!$C$47</f>
        <v>0</v>
      </c>
      <c r="D48" s="530"/>
      <c r="E48" s="464"/>
      <c r="F48" s="464"/>
      <c r="G48" s="464"/>
      <c r="H48" s="512"/>
      <c r="I48" s="513"/>
    </row>
    <row r="49" spans="1:9" s="16" customFormat="1" ht="14.45" customHeight="1" thickBot="1" x14ac:dyDescent="0.3">
      <c r="A49" s="122" t="s">
        <v>155</v>
      </c>
      <c r="B49" s="130"/>
      <c r="C49" s="131"/>
      <c r="D49" s="213"/>
      <c r="E49" s="133"/>
      <c r="F49" s="18"/>
      <c r="G49" s="18"/>
      <c r="H49" s="514"/>
      <c r="I49" s="515"/>
    </row>
    <row r="50" spans="1:9" s="16" customFormat="1" ht="14.45" customHeight="1" x14ac:dyDescent="0.25">
      <c r="A50" s="479" t="s">
        <v>149</v>
      </c>
      <c r="B50" s="480"/>
      <c r="C50" s="587">
        <f>'PEX und CPEX'!$C$49</f>
        <v>0</v>
      </c>
      <c r="D50" s="588"/>
      <c r="E50" s="133" t="s">
        <v>6</v>
      </c>
      <c r="F50" s="18"/>
      <c r="G50" s="18"/>
      <c r="H50" s="506"/>
      <c r="I50" s="507"/>
    </row>
    <row r="51" spans="1:9" s="16" customFormat="1" ht="14.45" customHeight="1" x14ac:dyDescent="0.25">
      <c r="A51" s="86" t="s">
        <v>131</v>
      </c>
      <c r="B51" s="128"/>
      <c r="C51" s="496">
        <f>'PEX und CPEX'!$C$50</f>
        <v>0</v>
      </c>
      <c r="D51" s="497"/>
      <c r="E51" s="18"/>
      <c r="F51" s="18"/>
      <c r="G51" s="18"/>
      <c r="H51" s="508"/>
      <c r="I51" s="509"/>
    </row>
    <row r="52" spans="1:9" s="16" customFormat="1" ht="14.45" customHeight="1" x14ac:dyDescent="0.25">
      <c r="A52" s="86" t="s">
        <v>129</v>
      </c>
      <c r="B52" s="128"/>
      <c r="C52" s="496">
        <f>'PEX und CPEX'!$C$51</f>
        <v>0</v>
      </c>
      <c r="D52" s="497"/>
      <c r="E52" s="18"/>
      <c r="F52" s="18"/>
      <c r="G52" s="18"/>
      <c r="H52" s="419"/>
      <c r="I52" s="420"/>
    </row>
    <row r="53" spans="1:9" s="16" customFormat="1" ht="14.45" customHeight="1" x14ac:dyDescent="0.25">
      <c r="A53" s="86" t="s">
        <v>132</v>
      </c>
      <c r="B53" s="134"/>
      <c r="C53" s="496">
        <f>'PEX und CPEX'!$C$52</f>
        <v>0</v>
      </c>
      <c r="D53" s="497"/>
      <c r="E53" s="18" t="s">
        <v>7</v>
      </c>
      <c r="F53" s="18"/>
      <c r="G53" s="18"/>
      <c r="H53" s="415"/>
      <c r="I53" s="416"/>
    </row>
    <row r="54" spans="1:9" s="16" customFormat="1" ht="14.45" customHeight="1" x14ac:dyDescent="0.25">
      <c r="A54" s="86" t="s">
        <v>133</v>
      </c>
      <c r="B54" s="138"/>
      <c r="C54" s="500">
        <f>'PEX und CPEX'!$C$53</f>
        <v>0</v>
      </c>
      <c r="D54" s="501"/>
      <c r="E54" s="18"/>
      <c r="F54" s="18"/>
      <c r="G54" s="18"/>
      <c r="H54" s="417"/>
      <c r="I54" s="418"/>
    </row>
    <row r="55" spans="1:9" s="16" customFormat="1" ht="2.25" customHeight="1" thickBot="1" x14ac:dyDescent="0.25">
      <c r="A55" s="392"/>
      <c r="B55" s="214"/>
      <c r="C55" s="215"/>
      <c r="D55" s="216"/>
      <c r="E55" s="216"/>
      <c r="F55" s="216"/>
      <c r="G55" s="216"/>
      <c r="H55" s="216"/>
      <c r="I55" s="393"/>
    </row>
    <row r="56" spans="1:9" s="16" customFormat="1" x14ac:dyDescent="0.2">
      <c r="A56" s="375"/>
      <c r="B56" s="376"/>
      <c r="C56" s="376"/>
      <c r="D56" s="18"/>
      <c r="E56" s="18"/>
      <c r="F56" s="18"/>
      <c r="G56" s="18"/>
      <c r="H56" s="18"/>
    </row>
    <row r="57" spans="1:9" x14ac:dyDescent="0.2">
      <c r="A57" s="377"/>
      <c r="C57" s="218"/>
      <c r="D57" s="218"/>
      <c r="E57" s="218"/>
    </row>
    <row r="58" spans="1:9" x14ac:dyDescent="0.2">
      <c r="C58" s="378"/>
    </row>
  </sheetData>
  <sheetProtection password="9428" sheet="1" objects="1" scenarios="1"/>
  <mergeCells count="66">
    <mergeCell ref="C9:D11"/>
    <mergeCell ref="C22:D24"/>
    <mergeCell ref="A50:B50"/>
    <mergeCell ref="E17:H17"/>
    <mergeCell ref="A9:A11"/>
    <mergeCell ref="E10:H10"/>
    <mergeCell ref="C17:D17"/>
    <mergeCell ref="E12:H12"/>
    <mergeCell ref="E13:H13"/>
    <mergeCell ref="E14:H14"/>
    <mergeCell ref="E15:H15"/>
    <mergeCell ref="E16:H16"/>
    <mergeCell ref="E29:H29"/>
    <mergeCell ref="E25:H25"/>
    <mergeCell ref="E18:H18"/>
    <mergeCell ref="E19:H19"/>
    <mergeCell ref="G4:I6"/>
    <mergeCell ref="E5:F6"/>
    <mergeCell ref="A22:A24"/>
    <mergeCell ref="C53:D53"/>
    <mergeCell ref="E31:H31"/>
    <mergeCell ref="E32:H32"/>
    <mergeCell ref="E33:H33"/>
    <mergeCell ref="C33:D33"/>
    <mergeCell ref="C34:D34"/>
    <mergeCell ref="E23:H23"/>
    <mergeCell ref="E28:H28"/>
    <mergeCell ref="C27:D27"/>
    <mergeCell ref="C28:D28"/>
    <mergeCell ref="C26:D26"/>
    <mergeCell ref="E34:H34"/>
    <mergeCell ref="H46:I46"/>
    <mergeCell ref="E48:G48"/>
    <mergeCell ref="H48:I48"/>
    <mergeCell ref="E21:H21"/>
    <mergeCell ref="E26:H26"/>
    <mergeCell ref="E27:H27"/>
    <mergeCell ref="E30:H30"/>
    <mergeCell ref="C12:D12"/>
    <mergeCell ref="C13:D13"/>
    <mergeCell ref="C14:D14"/>
    <mergeCell ref="C15:D15"/>
    <mergeCell ref="C16:D16"/>
    <mergeCell ref="H49:I49"/>
    <mergeCell ref="C50:D50"/>
    <mergeCell ref="H50:I51"/>
    <mergeCell ref="C18:D18"/>
    <mergeCell ref="C19:D19"/>
    <mergeCell ref="C20:D20"/>
    <mergeCell ref="C21:D21"/>
    <mergeCell ref="C25:D25"/>
    <mergeCell ref="E20:H20"/>
    <mergeCell ref="C47:D47"/>
    <mergeCell ref="C48:D48"/>
    <mergeCell ref="C45:D45"/>
    <mergeCell ref="C46:D46"/>
    <mergeCell ref="H45:I45"/>
    <mergeCell ref="E47:G47"/>
    <mergeCell ref="H47:I47"/>
    <mergeCell ref="C52:D52"/>
    <mergeCell ref="C54:D54"/>
    <mergeCell ref="C51:D51"/>
    <mergeCell ref="C29:D29"/>
    <mergeCell ref="C30:D30"/>
    <mergeCell ref="C31:D31"/>
    <mergeCell ref="C32:D32"/>
  </mergeCells>
  <conditionalFormatting sqref="E11">
    <cfRule type="cellIs" dxfId="2" priority="12" stopIfTrue="1" operator="lessThanOrEqual">
      <formula>0</formula>
    </cfRule>
  </conditionalFormatting>
  <conditionalFormatting sqref="E24">
    <cfRule type="cellIs" dxfId="1" priority="9" stopIfTrue="1" operator="lessThanOrEqual">
      <formula>0</formula>
    </cfRule>
  </conditionalFormatting>
  <conditionalFormatting sqref="I35:I42">
    <cfRule type="cellIs" dxfId="0" priority="11" stopIfTrue="1" operator="lessThanOrEqual">
      <formula>0</formula>
    </cfRule>
  </conditionalFormatting>
  <dataValidations count="1">
    <dataValidation type="textLength" operator="equal" allowBlank="1" showInputMessage="1" showErrorMessage="1" error="IBAN überprüfen!" prompt="CH00 0000 0000 0000 0000 0" sqref="C54:D54 H46:I46" xr:uid="{00000000-0002-0000-0600-000000000000}">
      <formula1>26</formula1>
    </dataValidation>
  </dataValidations>
  <pageMargins left="0.59055118110236227" right="0.43307086614173229" top="0.31496062992125984" bottom="0.31496062992125984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069" r:id="rId4" name="Check Box 149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24</xdr:row>
                    <xdr:rowOff>209550</xdr:rowOff>
                  </from>
                  <to>
                    <xdr:col>1</xdr:col>
                    <xdr:colOff>285750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6" r:id="rId5" name="Check Box 93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11</xdr:row>
                    <xdr:rowOff>209550</xdr:rowOff>
                  </from>
                  <to>
                    <xdr:col>1</xdr:col>
                    <xdr:colOff>285750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7" r:id="rId6" name="Check Box 939">
              <controlPr defaultSize="0" autoFill="0" autoLine="0" autoPict="0">
                <anchor moveWithCells="1" sizeWithCells="1">
                  <from>
                    <xdr:col>1</xdr:col>
                    <xdr:colOff>257175</xdr:colOff>
                    <xdr:row>11</xdr:row>
                    <xdr:rowOff>209550</xdr:rowOff>
                  </from>
                  <to>
                    <xdr:col>1</xdr:col>
                    <xdr:colOff>476250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8" r:id="rId7" name="Check Box 940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11</xdr:row>
                    <xdr:rowOff>209550</xdr:rowOff>
                  </from>
                  <to>
                    <xdr:col>2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2" r:id="rId8" name="Check Box 94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12</xdr:row>
                    <xdr:rowOff>209550</xdr:rowOff>
                  </from>
                  <to>
                    <xdr:col>1</xdr:col>
                    <xdr:colOff>285750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3" r:id="rId9" name="Check Box 945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12</xdr:row>
                    <xdr:rowOff>209550</xdr:rowOff>
                  </from>
                  <to>
                    <xdr:col>1</xdr:col>
                    <xdr:colOff>485775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4" r:id="rId10" name="Check Box 946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12</xdr:row>
                    <xdr:rowOff>209550</xdr:rowOff>
                  </from>
                  <to>
                    <xdr:col>2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5" r:id="rId11" name="Check Box 94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13</xdr:row>
                    <xdr:rowOff>209550</xdr:rowOff>
                  </from>
                  <to>
                    <xdr:col>1</xdr:col>
                    <xdr:colOff>285750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6" r:id="rId12" name="Check Box 948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13</xdr:row>
                    <xdr:rowOff>209550</xdr:rowOff>
                  </from>
                  <to>
                    <xdr:col>1</xdr:col>
                    <xdr:colOff>485775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7" r:id="rId13" name="Check Box 949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13</xdr:row>
                    <xdr:rowOff>209550</xdr:rowOff>
                  </from>
                  <to>
                    <xdr:col>2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8" r:id="rId14" name="Check Box 95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14</xdr:row>
                    <xdr:rowOff>209550</xdr:rowOff>
                  </from>
                  <to>
                    <xdr:col>1</xdr:col>
                    <xdr:colOff>285750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9" r:id="rId15" name="Check Box 951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14</xdr:row>
                    <xdr:rowOff>209550</xdr:rowOff>
                  </from>
                  <to>
                    <xdr:col>1</xdr:col>
                    <xdr:colOff>485775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0" r:id="rId16" name="Check Box 952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14</xdr:row>
                    <xdr:rowOff>209550</xdr:rowOff>
                  </from>
                  <to>
                    <xdr:col>2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1" r:id="rId17" name="Check Box 95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15</xdr:row>
                    <xdr:rowOff>209550</xdr:rowOff>
                  </from>
                  <to>
                    <xdr:col>1</xdr:col>
                    <xdr:colOff>285750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2" r:id="rId18" name="Check Box 954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15</xdr:row>
                    <xdr:rowOff>209550</xdr:rowOff>
                  </from>
                  <to>
                    <xdr:col>1</xdr:col>
                    <xdr:colOff>485775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3" r:id="rId19" name="Check Box 955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15</xdr:row>
                    <xdr:rowOff>209550</xdr:rowOff>
                  </from>
                  <to>
                    <xdr:col>2</xdr:col>
                    <xdr:colOff>9525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4" r:id="rId20" name="Check Box 95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16</xdr:row>
                    <xdr:rowOff>209550</xdr:rowOff>
                  </from>
                  <to>
                    <xdr:col>1</xdr:col>
                    <xdr:colOff>285750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5" r:id="rId21" name="Check Box 957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16</xdr:row>
                    <xdr:rowOff>209550</xdr:rowOff>
                  </from>
                  <to>
                    <xdr:col>1</xdr:col>
                    <xdr:colOff>485775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6" r:id="rId22" name="Check Box 958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16</xdr:row>
                    <xdr:rowOff>209550</xdr:rowOff>
                  </from>
                  <to>
                    <xdr:col>2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7" r:id="rId23" name="Check Box 95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17</xdr:row>
                    <xdr:rowOff>209550</xdr:rowOff>
                  </from>
                  <to>
                    <xdr:col>1</xdr:col>
                    <xdr:colOff>285750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8" r:id="rId24" name="Check Box 960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17</xdr:row>
                    <xdr:rowOff>209550</xdr:rowOff>
                  </from>
                  <to>
                    <xdr:col>1</xdr:col>
                    <xdr:colOff>485775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9" r:id="rId25" name="Check Box 961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17</xdr:row>
                    <xdr:rowOff>209550</xdr:rowOff>
                  </from>
                  <to>
                    <xdr:col>2</xdr:col>
                    <xdr:colOff>9525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0" r:id="rId26" name="Check Box 96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18</xdr:row>
                    <xdr:rowOff>209550</xdr:rowOff>
                  </from>
                  <to>
                    <xdr:col>1</xdr:col>
                    <xdr:colOff>285750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1" r:id="rId27" name="Check Box 963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18</xdr:row>
                    <xdr:rowOff>209550</xdr:rowOff>
                  </from>
                  <to>
                    <xdr:col>1</xdr:col>
                    <xdr:colOff>485775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2" r:id="rId28" name="Check Box 964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18</xdr:row>
                    <xdr:rowOff>209550</xdr:rowOff>
                  </from>
                  <to>
                    <xdr:col>2</xdr:col>
                    <xdr:colOff>9525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6" r:id="rId29" name="Check Box 96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19</xdr:row>
                    <xdr:rowOff>209550</xdr:rowOff>
                  </from>
                  <to>
                    <xdr:col>1</xdr:col>
                    <xdr:colOff>285750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7" r:id="rId30" name="Check Box 969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19</xdr:row>
                    <xdr:rowOff>209550</xdr:rowOff>
                  </from>
                  <to>
                    <xdr:col>1</xdr:col>
                    <xdr:colOff>485775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8" r:id="rId31" name="Check Box 970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19</xdr:row>
                    <xdr:rowOff>209550</xdr:rowOff>
                  </from>
                  <to>
                    <xdr:col>2</xdr:col>
                    <xdr:colOff>9525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2" r:id="rId32" name="Check Box 97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24</xdr:row>
                    <xdr:rowOff>0</xdr:rowOff>
                  </from>
                  <to>
                    <xdr:col>1</xdr:col>
                    <xdr:colOff>285750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3" r:id="rId33" name="Check Box 975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24</xdr:row>
                    <xdr:rowOff>0</xdr:rowOff>
                  </from>
                  <to>
                    <xdr:col>1</xdr:col>
                    <xdr:colOff>485775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4" r:id="rId34" name="Check Box 976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24</xdr:row>
                    <xdr:rowOff>0</xdr:rowOff>
                  </from>
                  <to>
                    <xdr:col>2</xdr:col>
                    <xdr:colOff>9525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8" r:id="rId35" name="Check Box 98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24</xdr:row>
                    <xdr:rowOff>209550</xdr:rowOff>
                  </from>
                  <to>
                    <xdr:col>1</xdr:col>
                    <xdr:colOff>285750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9" r:id="rId36" name="Check Box 981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24</xdr:row>
                    <xdr:rowOff>209550</xdr:rowOff>
                  </from>
                  <to>
                    <xdr:col>1</xdr:col>
                    <xdr:colOff>485775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0" r:id="rId37" name="Check Box 982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24</xdr:row>
                    <xdr:rowOff>209550</xdr:rowOff>
                  </from>
                  <to>
                    <xdr:col>2</xdr:col>
                    <xdr:colOff>9525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4" r:id="rId38" name="Check Box 98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25</xdr:row>
                    <xdr:rowOff>209550</xdr:rowOff>
                  </from>
                  <to>
                    <xdr:col>1</xdr:col>
                    <xdr:colOff>285750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5" r:id="rId39" name="Check Box 987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25</xdr:row>
                    <xdr:rowOff>209550</xdr:rowOff>
                  </from>
                  <to>
                    <xdr:col>1</xdr:col>
                    <xdr:colOff>485775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6" r:id="rId40" name="Check Box 988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25</xdr:row>
                    <xdr:rowOff>209550</xdr:rowOff>
                  </from>
                  <to>
                    <xdr:col>2</xdr:col>
                    <xdr:colOff>9525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7" r:id="rId41" name="Check Box 98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26</xdr:row>
                    <xdr:rowOff>209550</xdr:rowOff>
                  </from>
                  <to>
                    <xdr:col>1</xdr:col>
                    <xdr:colOff>285750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8" r:id="rId42" name="Check Box 990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26</xdr:row>
                    <xdr:rowOff>209550</xdr:rowOff>
                  </from>
                  <to>
                    <xdr:col>1</xdr:col>
                    <xdr:colOff>485775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9" r:id="rId43" name="Check Box 991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26</xdr:row>
                    <xdr:rowOff>209550</xdr:rowOff>
                  </from>
                  <to>
                    <xdr:col>2</xdr:col>
                    <xdr:colOff>9525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3" r:id="rId44" name="Check Box 995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27</xdr:row>
                    <xdr:rowOff>209550</xdr:rowOff>
                  </from>
                  <to>
                    <xdr:col>1</xdr:col>
                    <xdr:colOff>285750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4" r:id="rId45" name="Check Box 996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27</xdr:row>
                    <xdr:rowOff>209550</xdr:rowOff>
                  </from>
                  <to>
                    <xdr:col>1</xdr:col>
                    <xdr:colOff>485775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5" r:id="rId46" name="Check Box 997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27</xdr:row>
                    <xdr:rowOff>209550</xdr:rowOff>
                  </from>
                  <to>
                    <xdr:col>2</xdr:col>
                    <xdr:colOff>9525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6" r:id="rId47" name="Check Box 99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28</xdr:row>
                    <xdr:rowOff>209550</xdr:rowOff>
                  </from>
                  <to>
                    <xdr:col>1</xdr:col>
                    <xdr:colOff>285750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7" r:id="rId48" name="Check Box 999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28</xdr:row>
                    <xdr:rowOff>209550</xdr:rowOff>
                  </from>
                  <to>
                    <xdr:col>1</xdr:col>
                    <xdr:colOff>485775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8" r:id="rId49" name="Check Box 1000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28</xdr:row>
                    <xdr:rowOff>209550</xdr:rowOff>
                  </from>
                  <to>
                    <xdr:col>2</xdr:col>
                    <xdr:colOff>9525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9" r:id="rId50" name="Check Box 100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29</xdr:row>
                    <xdr:rowOff>209550</xdr:rowOff>
                  </from>
                  <to>
                    <xdr:col>1</xdr:col>
                    <xdr:colOff>285750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0" r:id="rId51" name="Check Box 1002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29</xdr:row>
                    <xdr:rowOff>209550</xdr:rowOff>
                  </from>
                  <to>
                    <xdr:col>1</xdr:col>
                    <xdr:colOff>485775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1" r:id="rId52" name="Check Box 1003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29</xdr:row>
                    <xdr:rowOff>209550</xdr:rowOff>
                  </from>
                  <to>
                    <xdr:col>2</xdr:col>
                    <xdr:colOff>9525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2" r:id="rId53" name="Check Box 100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30</xdr:row>
                    <xdr:rowOff>209550</xdr:rowOff>
                  </from>
                  <to>
                    <xdr:col>1</xdr:col>
                    <xdr:colOff>285750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3" r:id="rId54" name="Check Box 1005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30</xdr:row>
                    <xdr:rowOff>209550</xdr:rowOff>
                  </from>
                  <to>
                    <xdr:col>1</xdr:col>
                    <xdr:colOff>485775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4" r:id="rId55" name="Check Box 1006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30</xdr:row>
                    <xdr:rowOff>209550</xdr:rowOff>
                  </from>
                  <to>
                    <xdr:col>2</xdr:col>
                    <xdr:colOff>9525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5" r:id="rId56" name="Check Box 100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31</xdr:row>
                    <xdr:rowOff>209550</xdr:rowOff>
                  </from>
                  <to>
                    <xdr:col>1</xdr:col>
                    <xdr:colOff>285750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6" r:id="rId57" name="Check Box 1008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31</xdr:row>
                    <xdr:rowOff>209550</xdr:rowOff>
                  </from>
                  <to>
                    <xdr:col>1</xdr:col>
                    <xdr:colOff>485775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7" r:id="rId58" name="Check Box 1009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31</xdr:row>
                    <xdr:rowOff>209550</xdr:rowOff>
                  </from>
                  <to>
                    <xdr:col>2</xdr:col>
                    <xdr:colOff>9525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1" r:id="rId59" name="Check Box 101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32</xdr:row>
                    <xdr:rowOff>209550</xdr:rowOff>
                  </from>
                  <to>
                    <xdr:col>1</xdr:col>
                    <xdr:colOff>285750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2" r:id="rId60" name="Check Box 1014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32</xdr:row>
                    <xdr:rowOff>209550</xdr:rowOff>
                  </from>
                  <to>
                    <xdr:col>1</xdr:col>
                    <xdr:colOff>485775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3" r:id="rId61" name="Check Box 1015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32</xdr:row>
                    <xdr:rowOff>209550</xdr:rowOff>
                  </from>
                  <to>
                    <xdr:col>2</xdr:col>
                    <xdr:colOff>9525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2" r:id="rId62" name="Check Box 149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25</xdr:row>
                    <xdr:rowOff>209550</xdr:rowOff>
                  </from>
                  <to>
                    <xdr:col>1</xdr:col>
                    <xdr:colOff>285750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3" r:id="rId63" name="Check Box 1497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25</xdr:row>
                    <xdr:rowOff>209550</xdr:rowOff>
                  </from>
                  <to>
                    <xdr:col>1</xdr:col>
                    <xdr:colOff>485775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4" r:id="rId64" name="Check Box 1498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25</xdr:row>
                    <xdr:rowOff>209550</xdr:rowOff>
                  </from>
                  <to>
                    <xdr:col>2</xdr:col>
                    <xdr:colOff>9525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5" r:id="rId65" name="Check Box 149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26</xdr:row>
                    <xdr:rowOff>209550</xdr:rowOff>
                  </from>
                  <to>
                    <xdr:col>1</xdr:col>
                    <xdr:colOff>285750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6" r:id="rId66" name="Check Box 1500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26</xdr:row>
                    <xdr:rowOff>209550</xdr:rowOff>
                  </from>
                  <to>
                    <xdr:col>1</xdr:col>
                    <xdr:colOff>485775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7" r:id="rId67" name="Check Box 1501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26</xdr:row>
                    <xdr:rowOff>209550</xdr:rowOff>
                  </from>
                  <to>
                    <xdr:col>2</xdr:col>
                    <xdr:colOff>9525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8" r:id="rId68" name="Check Box 150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27</xdr:row>
                    <xdr:rowOff>209550</xdr:rowOff>
                  </from>
                  <to>
                    <xdr:col>1</xdr:col>
                    <xdr:colOff>285750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9" r:id="rId69" name="Check Box 1503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27</xdr:row>
                    <xdr:rowOff>209550</xdr:rowOff>
                  </from>
                  <to>
                    <xdr:col>1</xdr:col>
                    <xdr:colOff>485775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0" r:id="rId70" name="Check Box 1504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27</xdr:row>
                    <xdr:rowOff>209550</xdr:rowOff>
                  </from>
                  <to>
                    <xdr:col>2</xdr:col>
                    <xdr:colOff>9525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1" r:id="rId71" name="Check Box 1505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28</xdr:row>
                    <xdr:rowOff>209550</xdr:rowOff>
                  </from>
                  <to>
                    <xdr:col>1</xdr:col>
                    <xdr:colOff>285750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2" r:id="rId72" name="Check Box 1506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28</xdr:row>
                    <xdr:rowOff>209550</xdr:rowOff>
                  </from>
                  <to>
                    <xdr:col>1</xdr:col>
                    <xdr:colOff>485775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3" r:id="rId73" name="Check Box 1507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28</xdr:row>
                    <xdr:rowOff>209550</xdr:rowOff>
                  </from>
                  <to>
                    <xdr:col>2</xdr:col>
                    <xdr:colOff>9525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4" r:id="rId74" name="Check Box 150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29</xdr:row>
                    <xdr:rowOff>209550</xdr:rowOff>
                  </from>
                  <to>
                    <xdr:col>1</xdr:col>
                    <xdr:colOff>285750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5" r:id="rId75" name="Check Box 1509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29</xdr:row>
                    <xdr:rowOff>209550</xdr:rowOff>
                  </from>
                  <to>
                    <xdr:col>1</xdr:col>
                    <xdr:colOff>485775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6" r:id="rId76" name="Check Box 1510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29</xdr:row>
                    <xdr:rowOff>209550</xdr:rowOff>
                  </from>
                  <to>
                    <xdr:col>2</xdr:col>
                    <xdr:colOff>9525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7" r:id="rId77" name="Check Box 151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30</xdr:row>
                    <xdr:rowOff>209550</xdr:rowOff>
                  </from>
                  <to>
                    <xdr:col>1</xdr:col>
                    <xdr:colOff>285750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8" r:id="rId78" name="Check Box 1512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30</xdr:row>
                    <xdr:rowOff>209550</xdr:rowOff>
                  </from>
                  <to>
                    <xdr:col>1</xdr:col>
                    <xdr:colOff>485775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9" r:id="rId79" name="Check Box 1513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30</xdr:row>
                    <xdr:rowOff>209550</xdr:rowOff>
                  </from>
                  <to>
                    <xdr:col>2</xdr:col>
                    <xdr:colOff>9525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0" r:id="rId80" name="Check Box 151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31</xdr:row>
                    <xdr:rowOff>209550</xdr:rowOff>
                  </from>
                  <to>
                    <xdr:col>1</xdr:col>
                    <xdr:colOff>285750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1" r:id="rId81" name="Check Box 1515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31</xdr:row>
                    <xdr:rowOff>209550</xdr:rowOff>
                  </from>
                  <to>
                    <xdr:col>1</xdr:col>
                    <xdr:colOff>485775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2" r:id="rId82" name="Check Box 1516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31</xdr:row>
                    <xdr:rowOff>209550</xdr:rowOff>
                  </from>
                  <to>
                    <xdr:col>2</xdr:col>
                    <xdr:colOff>9525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3" r:id="rId83" name="Check Box 151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32</xdr:row>
                    <xdr:rowOff>209550</xdr:rowOff>
                  </from>
                  <to>
                    <xdr:col>1</xdr:col>
                    <xdr:colOff>285750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4" r:id="rId84" name="Check Box 1518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32</xdr:row>
                    <xdr:rowOff>209550</xdr:rowOff>
                  </from>
                  <to>
                    <xdr:col>1</xdr:col>
                    <xdr:colOff>485775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5" r:id="rId85" name="Check Box 1519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32</xdr:row>
                    <xdr:rowOff>209550</xdr:rowOff>
                  </from>
                  <to>
                    <xdr:col>2</xdr:col>
                    <xdr:colOff>9525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86" name="Check Box 515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11</xdr:row>
                    <xdr:rowOff>0</xdr:rowOff>
                  </from>
                  <to>
                    <xdr:col>1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87" name="Check Box 517">
              <controlPr defaultSize="0" autoFill="0" autoLine="0" autoPict="0">
                <anchor moveWithCells="1" sizeWithCells="1">
                  <from>
                    <xdr:col>1</xdr:col>
                    <xdr:colOff>257175</xdr:colOff>
                    <xdr:row>11</xdr:row>
                    <xdr:rowOff>0</xdr:rowOff>
                  </from>
                  <to>
                    <xdr:col>1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0" r:id="rId88" name="Check Box 522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'Stammdaten Berufe'!$A$2:$A$48</xm:f>
          </x14:formula1>
          <xm:sqref>G4:I6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7:A60"/>
  <sheetViews>
    <sheetView showGridLines="0" showWhiteSpace="0" zoomScale="130" zoomScaleNormal="130" zoomScaleSheetLayoutView="135" workbookViewId="0">
      <selection activeCell="I2" sqref="I2"/>
    </sheetView>
  </sheetViews>
  <sheetFormatPr baseColWidth="10" defaultColWidth="11.42578125" defaultRowHeight="12.75" x14ac:dyDescent="0.2"/>
  <cols>
    <col min="1" max="7" width="11.42578125" style="4"/>
    <col min="8" max="8" width="23.42578125" style="4" customWidth="1"/>
    <col min="9" max="16384" width="11.42578125" style="4"/>
  </cols>
  <sheetData>
    <row r="17" s="4" customFormat="1" x14ac:dyDescent="0.2"/>
    <row r="18" s="4" customFormat="1" x14ac:dyDescent="0.2"/>
    <row r="19" s="4" customFormat="1" x14ac:dyDescent="0.2"/>
    <row r="20" s="4" customFormat="1" x14ac:dyDescent="0.2"/>
    <row r="21" s="4" customFormat="1" x14ac:dyDescent="0.2"/>
    <row r="22" s="4" customFormat="1" x14ac:dyDescent="0.2"/>
    <row r="23" s="4" customFormat="1" x14ac:dyDescent="0.2"/>
    <row r="24" s="4" customFormat="1" x14ac:dyDescent="0.2"/>
    <row r="25" s="4" customFormat="1" x14ac:dyDescent="0.2"/>
    <row r="26" s="4" customFormat="1" x14ac:dyDescent="0.2"/>
    <row r="27" s="4" customFormat="1" x14ac:dyDescent="0.2"/>
    <row r="28" s="4" customFormat="1" x14ac:dyDescent="0.2"/>
    <row r="29" s="4" customFormat="1" x14ac:dyDescent="0.2"/>
    <row r="30" s="4" customFormat="1" x14ac:dyDescent="0.2"/>
    <row r="31" s="4" customFormat="1" x14ac:dyDescent="0.2"/>
    <row r="32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60" ht="20.25" customHeight="1" x14ac:dyDescent="0.2"/>
  </sheetData>
  <sheetProtection algorithmName="SHA-512" hashValue="iI2Zl8DvYxUgN6Q/JQQfulldgbKPC986T317TMc1aPKaZcEUMY8OKpkdQlMsOUkgwKJwaU8J3KlF3SzfZhwjng==" saltValue="W7e9pV66trihDmAoN5qWDA==" spinCount="100000" sheet="1" objects="1" scenarios="1"/>
  <pageMargins left="0.59055118110236227" right="0.43307086614173229" top="0.31496062992125984" bottom="0.31496062992125984" header="0.31496062992125984" footer="0.31496062992125984"/>
  <pageSetup paperSize="9" scale="8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theme="2" tint="-0.499984740745262"/>
  </sheetPr>
  <dimension ref="A1:A48"/>
  <sheetViews>
    <sheetView workbookViewId="0">
      <selection activeCell="A18" sqref="A18"/>
    </sheetView>
  </sheetViews>
  <sheetFormatPr baseColWidth="10" defaultColWidth="82.42578125" defaultRowHeight="12.75" x14ac:dyDescent="0.2"/>
  <cols>
    <col min="1" max="1" width="73.42578125" bestFit="1" customWidth="1"/>
  </cols>
  <sheetData>
    <row r="1" spans="1:1" x14ac:dyDescent="0.2">
      <c r="A1" s="1" t="s">
        <v>110</v>
      </c>
    </row>
    <row r="2" spans="1:1" x14ac:dyDescent="0.2">
      <c r="A2" s="2"/>
    </row>
    <row r="3" spans="1:1" x14ac:dyDescent="0.2">
      <c r="A3" s="2" t="s">
        <v>64</v>
      </c>
    </row>
    <row r="4" spans="1:1" x14ac:dyDescent="0.2">
      <c r="A4" s="2" t="s">
        <v>65</v>
      </c>
    </row>
    <row r="5" spans="1:1" x14ac:dyDescent="0.2">
      <c r="A5" s="2" t="s">
        <v>66</v>
      </c>
    </row>
    <row r="6" spans="1:1" x14ac:dyDescent="0.2">
      <c r="A6" s="2" t="s">
        <v>67</v>
      </c>
    </row>
    <row r="7" spans="1:1" x14ac:dyDescent="0.2">
      <c r="A7" s="2" t="s">
        <v>68</v>
      </c>
    </row>
    <row r="8" spans="1:1" x14ac:dyDescent="0.2">
      <c r="A8" s="2" t="s">
        <v>69</v>
      </c>
    </row>
    <row r="9" spans="1:1" x14ac:dyDescent="0.2">
      <c r="A9" s="2" t="s">
        <v>70</v>
      </c>
    </row>
    <row r="10" spans="1:1" x14ac:dyDescent="0.2">
      <c r="A10" s="2" t="s">
        <v>71</v>
      </c>
    </row>
    <row r="11" spans="1:1" x14ac:dyDescent="0.2">
      <c r="A11" s="2" t="s">
        <v>72</v>
      </c>
    </row>
    <row r="12" spans="1:1" x14ac:dyDescent="0.2">
      <c r="A12" s="2" t="s">
        <v>73</v>
      </c>
    </row>
    <row r="13" spans="1:1" x14ac:dyDescent="0.2">
      <c r="A13" s="2" t="s">
        <v>74</v>
      </c>
    </row>
    <row r="14" spans="1:1" x14ac:dyDescent="0.2">
      <c r="A14" s="2" t="s">
        <v>75</v>
      </c>
    </row>
    <row r="15" spans="1:1" x14ac:dyDescent="0.2">
      <c r="A15" s="2" t="s">
        <v>95</v>
      </c>
    </row>
    <row r="16" spans="1:1" x14ac:dyDescent="0.2">
      <c r="A16" s="2" t="s">
        <v>76</v>
      </c>
    </row>
    <row r="17" spans="1:1" x14ac:dyDescent="0.2">
      <c r="A17" s="2" t="s">
        <v>77</v>
      </c>
    </row>
    <row r="18" spans="1:1" x14ac:dyDescent="0.2">
      <c r="A18" s="2" t="s">
        <v>78</v>
      </c>
    </row>
    <row r="19" spans="1:1" x14ac:dyDescent="0.2">
      <c r="A19" s="2" t="s">
        <v>79</v>
      </c>
    </row>
    <row r="20" spans="1:1" x14ac:dyDescent="0.2">
      <c r="A20" s="2" t="s">
        <v>80</v>
      </c>
    </row>
    <row r="21" spans="1:1" x14ac:dyDescent="0.2">
      <c r="A21" s="2" t="s">
        <v>81</v>
      </c>
    </row>
    <row r="22" spans="1:1" x14ac:dyDescent="0.2">
      <c r="A22" s="2" t="s">
        <v>82</v>
      </c>
    </row>
    <row r="23" spans="1:1" x14ac:dyDescent="0.2">
      <c r="A23" s="2" t="s">
        <v>83</v>
      </c>
    </row>
    <row r="24" spans="1:1" x14ac:dyDescent="0.2">
      <c r="A24" s="2" t="s">
        <v>84</v>
      </c>
    </row>
    <row r="25" spans="1:1" x14ac:dyDescent="0.2">
      <c r="A25" s="2" t="s">
        <v>85</v>
      </c>
    </row>
    <row r="26" spans="1:1" x14ac:dyDescent="0.2">
      <c r="A26" s="2" t="s">
        <v>86</v>
      </c>
    </row>
    <row r="27" spans="1:1" x14ac:dyDescent="0.2">
      <c r="A27" s="2" t="s">
        <v>87</v>
      </c>
    </row>
    <row r="28" spans="1:1" x14ac:dyDescent="0.2">
      <c r="A28" s="2" t="s">
        <v>88</v>
      </c>
    </row>
    <row r="29" spans="1:1" x14ac:dyDescent="0.2">
      <c r="A29" s="2" t="s">
        <v>89</v>
      </c>
    </row>
    <row r="30" spans="1:1" x14ac:dyDescent="0.2">
      <c r="A30" s="2" t="s">
        <v>91</v>
      </c>
    </row>
    <row r="31" spans="1:1" x14ac:dyDescent="0.2">
      <c r="A31" s="2" t="s">
        <v>92</v>
      </c>
    </row>
    <row r="32" spans="1:1" x14ac:dyDescent="0.2">
      <c r="A32" s="2" t="s">
        <v>90</v>
      </c>
    </row>
    <row r="33" spans="1:1" x14ac:dyDescent="0.2">
      <c r="A33" s="2" t="s">
        <v>93</v>
      </c>
    </row>
    <row r="34" spans="1:1" x14ac:dyDescent="0.2">
      <c r="A34" s="2" t="s">
        <v>94</v>
      </c>
    </row>
    <row r="35" spans="1:1" x14ac:dyDescent="0.2">
      <c r="A35" s="2" t="s">
        <v>96</v>
      </c>
    </row>
    <row r="36" spans="1:1" x14ac:dyDescent="0.2">
      <c r="A36" s="2" t="s">
        <v>97</v>
      </c>
    </row>
    <row r="37" spans="1:1" x14ac:dyDescent="0.2">
      <c r="A37" s="2" t="s">
        <v>98</v>
      </c>
    </row>
    <row r="38" spans="1:1" x14ac:dyDescent="0.2">
      <c r="A38" s="2" t="s">
        <v>99</v>
      </c>
    </row>
    <row r="39" spans="1:1" x14ac:dyDescent="0.2">
      <c r="A39" s="2" t="s">
        <v>100</v>
      </c>
    </row>
    <row r="40" spans="1:1" x14ac:dyDescent="0.2">
      <c r="A40" s="2" t="s">
        <v>101</v>
      </c>
    </row>
    <row r="41" spans="1:1" x14ac:dyDescent="0.2">
      <c r="A41" s="2" t="s">
        <v>102</v>
      </c>
    </row>
    <row r="42" spans="1:1" x14ac:dyDescent="0.2">
      <c r="A42" s="2" t="s">
        <v>103</v>
      </c>
    </row>
    <row r="43" spans="1:1" x14ac:dyDescent="0.2">
      <c r="A43" s="2" t="s">
        <v>104</v>
      </c>
    </row>
    <row r="44" spans="1:1" x14ac:dyDescent="0.2">
      <c r="A44" s="2" t="s">
        <v>105</v>
      </c>
    </row>
    <row r="45" spans="1:1" x14ac:dyDescent="0.2">
      <c r="A45" s="2" t="s">
        <v>106</v>
      </c>
    </row>
    <row r="46" spans="1:1" x14ac:dyDescent="0.2">
      <c r="A46" s="2" t="s">
        <v>107</v>
      </c>
    </row>
    <row r="47" spans="1:1" x14ac:dyDescent="0.2">
      <c r="A47" s="2" t="s">
        <v>108</v>
      </c>
    </row>
    <row r="48" spans="1:1" x14ac:dyDescent="0.2">
      <c r="A48" s="2" t="s">
        <v>109</v>
      </c>
    </row>
  </sheetData>
  <sortState xmlns:xlrd2="http://schemas.microsoft.com/office/spreadsheetml/2017/richdata2" ref="A2:A107">
    <sortCondition ref="A2:A107"/>
  </sortState>
  <pageMargins left="0.31496062992125984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13</vt:i4>
      </vt:variant>
    </vt:vector>
  </HeadingPairs>
  <TitlesOfParts>
    <vt:vector size="22" baseType="lpstr">
      <vt:lpstr>Hinweise</vt:lpstr>
      <vt:lpstr>PEX und CPEX</vt:lpstr>
      <vt:lpstr>PEX_2</vt:lpstr>
      <vt:lpstr>PEX_3</vt:lpstr>
      <vt:lpstr>Teilprüfung</vt:lpstr>
      <vt:lpstr>Chefexperte</vt:lpstr>
      <vt:lpstr>Material</vt:lpstr>
      <vt:lpstr>Regelung</vt:lpstr>
      <vt:lpstr>Stammdaten Berufe</vt:lpstr>
      <vt:lpstr>Chefexperte!Druckbereich</vt:lpstr>
      <vt:lpstr>Hinweise!Druckbereich</vt:lpstr>
      <vt:lpstr>Material!Druckbereich</vt:lpstr>
      <vt:lpstr>'PEX und CPEX'!Druckbereich</vt:lpstr>
      <vt:lpstr>PEX_2!Druckbereich</vt:lpstr>
      <vt:lpstr>PEX_3!Druckbereich</vt:lpstr>
      <vt:lpstr>Regelung!Druckbereich</vt:lpstr>
      <vt:lpstr>Teilprüfung!Druckbereich</vt:lpstr>
      <vt:lpstr>'PEX und CPEX'!Kontrollkästchen3</vt:lpstr>
      <vt:lpstr>PEX_und_CPEX_C_52</vt:lpstr>
      <vt:lpstr>'PEX und CPEX'!Text1</vt:lpstr>
      <vt:lpstr>'PEX und CPEX'!Text2</vt:lpstr>
      <vt:lpstr>'PEX und CPEX'!Text3</vt:lpstr>
    </vt:vector>
  </TitlesOfParts>
  <Company>Sulzer Textil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Arn</dc:creator>
  <cp:lastModifiedBy>Broch Renate</cp:lastModifiedBy>
  <cp:lastPrinted>2023-03-02T13:06:40Z</cp:lastPrinted>
  <dcterms:created xsi:type="dcterms:W3CDTF">2005-03-15T07:24:19Z</dcterms:created>
  <dcterms:modified xsi:type="dcterms:W3CDTF">2025-01-28T12:31:35Z</dcterms:modified>
</cp:coreProperties>
</file>