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T56" i="7" s="1"/>
  <c r="P6" i="3"/>
  <c r="P7" i="3"/>
  <c r="P8" i="3"/>
  <c r="P9" i="3"/>
  <c r="P10" i="3"/>
  <c r="P11" i="3"/>
  <c r="P12" i="3"/>
  <c r="P13" i="3"/>
  <c r="P14" i="3"/>
  <c r="P15" i="3"/>
  <c r="P163" i="2" s="1"/>
  <c r="S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S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S19" i="2" s="1"/>
  <c r="P210" i="2"/>
  <c r="S210" i="2" s="1"/>
  <c r="P226" i="2"/>
  <c r="S226" i="2" s="1"/>
  <c r="P235" i="2"/>
  <c r="S235" i="2" s="1"/>
  <c r="P250" i="2"/>
  <c r="S250" i="2" s="1"/>
  <c r="P257" i="2"/>
  <c r="S257" i="2" s="1"/>
  <c r="P261" i="2"/>
  <c r="S261" i="2" s="1"/>
  <c r="P278" i="2"/>
  <c r="S278" i="2" s="1"/>
  <c r="P282" i="2"/>
  <c r="S282" i="2" s="1"/>
  <c r="P293" i="2"/>
  <c r="S293" i="2" s="1"/>
  <c r="P303" i="2"/>
  <c r="S303" i="2" s="1"/>
  <c r="P314" i="2"/>
  <c r="S314" i="2" s="1"/>
  <c r="P321" i="2"/>
  <c r="S321" i="2" s="1"/>
  <c r="P335" i="2"/>
  <c r="S335" i="2" s="1"/>
  <c r="P342" i="2"/>
  <c r="S342" i="2" s="1"/>
  <c r="P345" i="2"/>
  <c r="S345" i="2" s="1"/>
  <c r="P354" i="2"/>
  <c r="S354" i="2" s="1"/>
  <c r="P355" i="2"/>
  <c r="S355" i="2" s="1"/>
  <c r="P358" i="2"/>
  <c r="S358" i="2" s="1"/>
  <c r="P362" i="2"/>
  <c r="S362" i="2" s="1"/>
  <c r="P363" i="2"/>
  <c r="S363" i="2" s="1"/>
  <c r="P366" i="2"/>
  <c r="S366" i="2" s="1"/>
  <c r="P370" i="2"/>
  <c r="S370" i="2" s="1"/>
  <c r="P371" i="2"/>
  <c r="S371" i="2" s="1"/>
  <c r="P374" i="2"/>
  <c r="S374" i="2" s="1"/>
  <c r="P378" i="2"/>
  <c r="S378" i="2" s="1"/>
  <c r="P379" i="2"/>
  <c r="S379" i="2" s="1"/>
  <c r="P382" i="2"/>
  <c r="S382" i="2" s="1"/>
  <c r="P386" i="2"/>
  <c r="S386" i="2" s="1"/>
  <c r="P387" i="2"/>
  <c r="S387" i="2" s="1"/>
  <c r="P390" i="2"/>
  <c r="S390" i="2" s="1"/>
  <c r="P391" i="2"/>
  <c r="S391" i="2" s="1"/>
  <c r="P394" i="2"/>
  <c r="S394" i="2" s="1"/>
  <c r="P395" i="2"/>
  <c r="S395" i="2" s="1"/>
  <c r="P398" i="2"/>
  <c r="S398" i="2" s="1"/>
  <c r="P399" i="2"/>
  <c r="S399" i="2" s="1"/>
  <c r="P402" i="2"/>
  <c r="S402" i="2" s="1"/>
  <c r="P403" i="2"/>
  <c r="S403" i="2" s="1"/>
  <c r="P406" i="2"/>
  <c r="S406" i="2" s="1"/>
  <c r="P407" i="2"/>
  <c r="S407" i="2" s="1"/>
  <c r="P410" i="2"/>
  <c r="S410" i="2" s="1"/>
  <c r="P411" i="2"/>
  <c r="S411" i="2" s="1"/>
  <c r="P414" i="2"/>
  <c r="S414" i="2" s="1"/>
  <c r="P415" i="2"/>
  <c r="S415" i="2" s="1"/>
  <c r="P418" i="2"/>
  <c r="S418" i="2" s="1"/>
  <c r="P419" i="2"/>
  <c r="S419" i="2" s="1"/>
  <c r="P422" i="2"/>
  <c r="S422" i="2" s="1"/>
  <c r="P423" i="2"/>
  <c r="S423" i="2" s="1"/>
  <c r="P426" i="2"/>
  <c r="S426" i="2" s="1"/>
  <c r="P427" i="2"/>
  <c r="S427" i="2" s="1"/>
  <c r="P430" i="2"/>
  <c r="S430" i="2" s="1"/>
  <c r="P431" i="2"/>
  <c r="S431" i="2" s="1"/>
  <c r="P434" i="2"/>
  <c r="S434" i="2" s="1"/>
  <c r="P435" i="2"/>
  <c r="S435" i="2" s="1"/>
  <c r="P438" i="2"/>
  <c r="S438" i="2" s="1"/>
  <c r="P439" i="2"/>
  <c r="S439" i="2" s="1"/>
  <c r="P442" i="2"/>
  <c r="S442" i="2" s="1"/>
  <c r="P443" i="2"/>
  <c r="S443" i="2" s="1"/>
  <c r="P446" i="2"/>
  <c r="S446" i="2" s="1"/>
  <c r="P447" i="2"/>
  <c r="S447" i="2" s="1"/>
  <c r="P450" i="2"/>
  <c r="S450" i="2" s="1"/>
  <c r="P451" i="2"/>
  <c r="S451" i="2" s="1"/>
  <c r="P454" i="2"/>
  <c r="S454" i="2" s="1"/>
  <c r="P455" i="2"/>
  <c r="S455" i="2" s="1"/>
  <c r="P458" i="2"/>
  <c r="S458" i="2" s="1"/>
  <c r="P459" i="2"/>
  <c r="S459" i="2" s="1"/>
  <c r="P462" i="2"/>
  <c r="S462" i="2" s="1"/>
  <c r="P463" i="2"/>
  <c r="S463" i="2" s="1"/>
  <c r="P466" i="2"/>
  <c r="S466" i="2" s="1"/>
  <c r="P467" i="2"/>
  <c r="S467" i="2" s="1"/>
  <c r="P470" i="2"/>
  <c r="S470" i="2" s="1"/>
  <c r="P471" i="2"/>
  <c r="S471" i="2" s="1"/>
  <c r="P474" i="2"/>
  <c r="S474" i="2" s="1"/>
  <c r="P475" i="2"/>
  <c r="S475" i="2" s="1"/>
  <c r="P478" i="2"/>
  <c r="S478" i="2" s="1"/>
  <c r="P479" i="2"/>
  <c r="S479" i="2" s="1"/>
  <c r="P482" i="2"/>
  <c r="S482" i="2" s="1"/>
  <c r="P483" i="2"/>
  <c r="S483" i="2" s="1"/>
  <c r="P486" i="2"/>
  <c r="S486" i="2" s="1"/>
  <c r="P487" i="2"/>
  <c r="S487" i="2" s="1"/>
  <c r="P490" i="2"/>
  <c r="S490" i="2" s="1"/>
  <c r="P491" i="2"/>
  <c r="S491" i="2" s="1"/>
  <c r="P494" i="2"/>
  <c r="S494" i="2" s="1"/>
  <c r="P495" i="2"/>
  <c r="S495" i="2" s="1"/>
  <c r="P498" i="2"/>
  <c r="S498" i="2" s="1"/>
  <c r="P499" i="2"/>
  <c r="S499" i="2" s="1"/>
  <c r="P502" i="2"/>
  <c r="S502" i="2" s="1"/>
  <c r="O14" i="2"/>
  <c r="R14" i="2" s="1"/>
  <c r="O18" i="2"/>
  <c r="R18" i="2" s="1"/>
  <c r="O19" i="2"/>
  <c r="R19" i="2" s="1"/>
  <c r="O22" i="2"/>
  <c r="R22" i="2" s="1"/>
  <c r="O23" i="2"/>
  <c r="R23" i="2" s="1"/>
  <c r="O26" i="2"/>
  <c r="R26" i="2" s="1"/>
  <c r="O27" i="2"/>
  <c r="R27" i="2" s="1"/>
  <c r="O30" i="2"/>
  <c r="R30" i="2" s="1"/>
  <c r="O31" i="2"/>
  <c r="R31" i="2" s="1"/>
  <c r="O34" i="2"/>
  <c r="R34" i="2" s="1"/>
  <c r="O35" i="2"/>
  <c r="R35" i="2" s="1"/>
  <c r="O38" i="2"/>
  <c r="R38" i="2" s="1"/>
  <c r="O39" i="2"/>
  <c r="R39" i="2" s="1"/>
  <c r="O41" i="2"/>
  <c r="R41" i="2" s="1"/>
  <c r="O42" i="2"/>
  <c r="R42" i="2" s="1"/>
  <c r="O43" i="2"/>
  <c r="R43" i="2" s="1"/>
  <c r="O45" i="2"/>
  <c r="R45" i="2" s="1"/>
  <c r="O46" i="2"/>
  <c r="R46" i="2" s="1"/>
  <c r="O47" i="2"/>
  <c r="R47" i="2" s="1"/>
  <c r="O49" i="2"/>
  <c r="R49" i="2" s="1"/>
  <c r="O50" i="2"/>
  <c r="R50" i="2" s="1"/>
  <c r="O51" i="2"/>
  <c r="R51" i="2" s="1"/>
  <c r="O53" i="2"/>
  <c r="R53" i="2" s="1"/>
  <c r="O54" i="2"/>
  <c r="R54" i="2" s="1"/>
  <c r="O55" i="2"/>
  <c r="R55" i="2" s="1"/>
  <c r="O57" i="2"/>
  <c r="R57" i="2" s="1"/>
  <c r="O58" i="2"/>
  <c r="R58" i="2" s="1"/>
  <c r="O59" i="2"/>
  <c r="R59" i="2" s="1"/>
  <c r="O61" i="2"/>
  <c r="R61" i="2" s="1"/>
  <c r="O62" i="2"/>
  <c r="R62" i="2" s="1"/>
  <c r="O63" i="2"/>
  <c r="R63" i="2" s="1"/>
  <c r="O65" i="2"/>
  <c r="R65" i="2" s="1"/>
  <c r="O66" i="2"/>
  <c r="R66" i="2" s="1"/>
  <c r="O67" i="2"/>
  <c r="R67" i="2" s="1"/>
  <c r="O69" i="2"/>
  <c r="R69" i="2" s="1"/>
  <c r="O70" i="2"/>
  <c r="R70" i="2" s="1"/>
  <c r="O71" i="2"/>
  <c r="R71" i="2" s="1"/>
  <c r="O73" i="2"/>
  <c r="R73" i="2" s="1"/>
  <c r="O74" i="2"/>
  <c r="R74" i="2" s="1"/>
  <c r="O75" i="2"/>
  <c r="R75" i="2" s="1"/>
  <c r="O77" i="2"/>
  <c r="R77" i="2" s="1"/>
  <c r="O78" i="2"/>
  <c r="R78" i="2" s="1"/>
  <c r="O79" i="2"/>
  <c r="R79" i="2" s="1"/>
  <c r="O81" i="2"/>
  <c r="R81" i="2" s="1"/>
  <c r="O82" i="2"/>
  <c r="R82" i="2" s="1"/>
  <c r="O83" i="2"/>
  <c r="R83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O465" i="2"/>
  <c r="R465" i="2" s="1"/>
  <c r="O466" i="2"/>
  <c r="R466" i="2" s="1"/>
  <c r="O467" i="2"/>
  <c r="R467" i="2" s="1"/>
  <c r="O468" i="2"/>
  <c r="R468" i="2" s="1"/>
  <c r="O469" i="2"/>
  <c r="R469" i="2" s="1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O480" i="2"/>
  <c r="R480" i="2" s="1"/>
  <c r="O481" i="2"/>
  <c r="R481" i="2" s="1"/>
  <c r="O482" i="2"/>
  <c r="R482" i="2" s="1"/>
  <c r="O483" i="2"/>
  <c r="R483" i="2" s="1"/>
  <c r="O484" i="2"/>
  <c r="R484" i="2" s="1"/>
  <c r="O485" i="2"/>
  <c r="R485" i="2" s="1"/>
  <c r="O486" i="2"/>
  <c r="R486" i="2" s="1"/>
  <c r="O487" i="2"/>
  <c r="R487" i="2" s="1"/>
  <c r="O488" i="2"/>
  <c r="R488" i="2" s="1"/>
  <c r="O489" i="2"/>
  <c r="R489" i="2" s="1"/>
  <c r="O490" i="2"/>
  <c r="R490" i="2" s="1"/>
  <c r="O491" i="2"/>
  <c r="R491" i="2" s="1"/>
  <c r="O492" i="2"/>
  <c r="R492" i="2" s="1"/>
  <c r="O493" i="2"/>
  <c r="R493" i="2" s="1"/>
  <c r="O494" i="2"/>
  <c r="R494" i="2" s="1"/>
  <c r="O495" i="2"/>
  <c r="R495" i="2" s="1"/>
  <c r="O496" i="2"/>
  <c r="R496" i="2" s="1"/>
  <c r="O497" i="2"/>
  <c r="R497" i="2" s="1"/>
  <c r="O498" i="2"/>
  <c r="R498" i="2" s="1"/>
  <c r="O499" i="2"/>
  <c r="R499" i="2" s="1"/>
  <c r="O500" i="2"/>
  <c r="R500" i="2" s="1"/>
  <c r="O501" i="2"/>
  <c r="R501" i="2" s="1"/>
  <c r="O502" i="2"/>
  <c r="R502" i="2" s="1"/>
  <c r="N14" i="2"/>
  <c r="Q14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N253" i="2"/>
  <c r="Q253" i="2" s="1"/>
  <c r="N254" i="2"/>
  <c r="Q254" i="2" s="1"/>
  <c r="N255" i="2"/>
  <c r="Q255" i="2" s="1"/>
  <c r="N256" i="2"/>
  <c r="Q256" i="2" s="1"/>
  <c r="N257" i="2"/>
  <c r="Q257" i="2" s="1"/>
  <c r="N258" i="2"/>
  <c r="Q258" i="2" s="1"/>
  <c r="N259" i="2"/>
  <c r="Q259" i="2" s="1"/>
  <c r="N260" i="2"/>
  <c r="Q260" i="2" s="1"/>
  <c r="N261" i="2"/>
  <c r="Q261" i="2" s="1"/>
  <c r="N262" i="2"/>
  <c r="Q262" i="2" s="1"/>
  <c r="N263" i="2"/>
  <c r="Q263" i="2" s="1"/>
  <c r="N264" i="2"/>
  <c r="Q264" i="2" s="1"/>
  <c r="N265" i="2"/>
  <c r="Q265" i="2" s="1"/>
  <c r="N266" i="2"/>
  <c r="Q266" i="2" s="1"/>
  <c r="N267" i="2"/>
  <c r="Q267" i="2" s="1"/>
  <c r="N268" i="2"/>
  <c r="Q268" i="2" s="1"/>
  <c r="N269" i="2"/>
  <c r="Q269" i="2" s="1"/>
  <c r="N270" i="2"/>
  <c r="Q270" i="2" s="1"/>
  <c r="N271" i="2"/>
  <c r="Q271" i="2" s="1"/>
  <c r="N272" i="2"/>
  <c r="Q272" i="2" s="1"/>
  <c r="N273" i="2"/>
  <c r="Q273" i="2" s="1"/>
  <c r="N274" i="2"/>
  <c r="Q274" i="2" s="1"/>
  <c r="N275" i="2"/>
  <c r="Q275" i="2" s="1"/>
  <c r="N276" i="2"/>
  <c r="Q276" i="2" s="1"/>
  <c r="N277" i="2"/>
  <c r="Q277" i="2" s="1"/>
  <c r="N278" i="2"/>
  <c r="Q278" i="2" s="1"/>
  <c r="N279" i="2"/>
  <c r="Q279" i="2" s="1"/>
  <c r="N280" i="2"/>
  <c r="Q280" i="2" s="1"/>
  <c r="N281" i="2"/>
  <c r="Q281" i="2" s="1"/>
  <c r="N282" i="2"/>
  <c r="Q282" i="2" s="1"/>
  <c r="N283" i="2"/>
  <c r="Q283" i="2" s="1"/>
  <c r="N284" i="2"/>
  <c r="Q284" i="2" s="1"/>
  <c r="N285" i="2"/>
  <c r="Q285" i="2" s="1"/>
  <c r="N286" i="2"/>
  <c r="Q286" i="2" s="1"/>
  <c r="N287" i="2"/>
  <c r="Q287" i="2" s="1"/>
  <c r="N288" i="2"/>
  <c r="Q288" i="2" s="1"/>
  <c r="N289" i="2"/>
  <c r="Q289" i="2" s="1"/>
  <c r="N290" i="2"/>
  <c r="Q290" i="2" s="1"/>
  <c r="N291" i="2"/>
  <c r="Q291" i="2" s="1"/>
  <c r="N292" i="2"/>
  <c r="Q292" i="2" s="1"/>
  <c r="N293" i="2"/>
  <c r="Q293" i="2" s="1"/>
  <c r="N294" i="2"/>
  <c r="Q294" i="2" s="1"/>
  <c r="N295" i="2"/>
  <c r="Q295" i="2" s="1"/>
  <c r="N296" i="2"/>
  <c r="Q296" i="2" s="1"/>
  <c r="N297" i="2"/>
  <c r="Q297" i="2" s="1"/>
  <c r="N298" i="2"/>
  <c r="Q298" i="2" s="1"/>
  <c r="N299" i="2"/>
  <c r="Q299" i="2" s="1"/>
  <c r="N300" i="2"/>
  <c r="Q300" i="2" s="1"/>
  <c r="N301" i="2"/>
  <c r="Q301" i="2" s="1"/>
  <c r="N302" i="2"/>
  <c r="Q302" i="2" s="1"/>
  <c r="N303" i="2"/>
  <c r="Q303" i="2" s="1"/>
  <c r="N304" i="2"/>
  <c r="Q304" i="2" s="1"/>
  <c r="N305" i="2"/>
  <c r="Q305" i="2" s="1"/>
  <c r="N306" i="2"/>
  <c r="Q306" i="2" s="1"/>
  <c r="N307" i="2"/>
  <c r="Q307" i="2" s="1"/>
  <c r="N308" i="2"/>
  <c r="Q308" i="2" s="1"/>
  <c r="N309" i="2"/>
  <c r="Q309" i="2" s="1"/>
  <c r="N310" i="2"/>
  <c r="Q310" i="2" s="1"/>
  <c r="N311" i="2"/>
  <c r="Q311" i="2" s="1"/>
  <c r="N312" i="2"/>
  <c r="Q312" i="2" s="1"/>
  <c r="N313" i="2"/>
  <c r="Q313" i="2" s="1"/>
  <c r="N314" i="2"/>
  <c r="Q314" i="2" s="1"/>
  <c r="N315" i="2"/>
  <c r="Q315" i="2" s="1"/>
  <c r="N316" i="2"/>
  <c r="Q316" i="2" s="1"/>
  <c r="N317" i="2"/>
  <c r="Q317" i="2" s="1"/>
  <c r="N318" i="2"/>
  <c r="Q318" i="2" s="1"/>
  <c r="N319" i="2"/>
  <c r="Q319" i="2" s="1"/>
  <c r="N320" i="2"/>
  <c r="Q320" i="2" s="1"/>
  <c r="N321" i="2"/>
  <c r="Q321" i="2" s="1"/>
  <c r="N322" i="2"/>
  <c r="Q322" i="2" s="1"/>
  <c r="N323" i="2"/>
  <c r="Q323" i="2" s="1"/>
  <c r="N324" i="2"/>
  <c r="Q324" i="2" s="1"/>
  <c r="N325" i="2"/>
  <c r="Q325" i="2" s="1"/>
  <c r="N326" i="2"/>
  <c r="Q326" i="2" s="1"/>
  <c r="N327" i="2"/>
  <c r="Q327" i="2" s="1"/>
  <c r="N328" i="2"/>
  <c r="Q328" i="2" s="1"/>
  <c r="N329" i="2"/>
  <c r="Q329" i="2" s="1"/>
  <c r="N330" i="2"/>
  <c r="Q330" i="2" s="1"/>
  <c r="N331" i="2"/>
  <c r="Q331" i="2" s="1"/>
  <c r="N332" i="2"/>
  <c r="Q332" i="2" s="1"/>
  <c r="N333" i="2"/>
  <c r="Q333" i="2" s="1"/>
  <c r="N334" i="2"/>
  <c r="Q334" i="2" s="1"/>
  <c r="N335" i="2"/>
  <c r="Q335" i="2" s="1"/>
  <c r="N336" i="2"/>
  <c r="Q336" i="2" s="1"/>
  <c r="N337" i="2"/>
  <c r="Q337" i="2" s="1"/>
  <c r="N338" i="2"/>
  <c r="Q338" i="2" s="1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N347" i="2"/>
  <c r="Q347" i="2" s="1"/>
  <c r="N348" i="2"/>
  <c r="Q348" i="2" s="1"/>
  <c r="N349" i="2"/>
  <c r="Q349" i="2" s="1"/>
  <c r="N350" i="2"/>
  <c r="Q350" i="2" s="1"/>
  <c r="N351" i="2"/>
  <c r="Q351" i="2" s="1"/>
  <c r="N352" i="2"/>
  <c r="Q352" i="2" s="1"/>
  <c r="N353" i="2"/>
  <c r="Q353" i="2" s="1"/>
  <c r="N354" i="2"/>
  <c r="Q354" i="2" s="1"/>
  <c r="N355" i="2"/>
  <c r="Q355" i="2" s="1"/>
  <c r="N356" i="2"/>
  <c r="Q356" i="2" s="1"/>
  <c r="N357" i="2"/>
  <c r="Q357" i="2" s="1"/>
  <c r="N358" i="2"/>
  <c r="Q358" i="2" s="1"/>
  <c r="N359" i="2"/>
  <c r="Q359" i="2" s="1"/>
  <c r="N360" i="2"/>
  <c r="Q360" i="2" s="1"/>
  <c r="N361" i="2"/>
  <c r="Q361" i="2" s="1"/>
  <c r="N362" i="2"/>
  <c r="Q362" i="2" s="1"/>
  <c r="N363" i="2"/>
  <c r="Q363" i="2" s="1"/>
  <c r="N364" i="2"/>
  <c r="Q364" i="2" s="1"/>
  <c r="N365" i="2"/>
  <c r="Q365" i="2" s="1"/>
  <c r="N366" i="2"/>
  <c r="Q366" i="2" s="1"/>
  <c r="N367" i="2"/>
  <c r="Q367" i="2" s="1"/>
  <c r="N368" i="2"/>
  <c r="Q368" i="2" s="1"/>
  <c r="N369" i="2"/>
  <c r="Q369" i="2" s="1"/>
  <c r="N370" i="2"/>
  <c r="Q370" i="2" s="1"/>
  <c r="N371" i="2"/>
  <c r="Q371" i="2" s="1"/>
  <c r="N372" i="2"/>
  <c r="Q372" i="2" s="1"/>
  <c r="N373" i="2"/>
  <c r="Q373" i="2" s="1"/>
  <c r="N374" i="2"/>
  <c r="Q374" i="2" s="1"/>
  <c r="N375" i="2"/>
  <c r="Q375" i="2" s="1"/>
  <c r="N376" i="2"/>
  <c r="Q376" i="2" s="1"/>
  <c r="N377" i="2"/>
  <c r="Q377" i="2" s="1"/>
  <c r="N378" i="2"/>
  <c r="Q378" i="2" s="1"/>
  <c r="N379" i="2"/>
  <c r="Q379" i="2" s="1"/>
  <c r="N380" i="2"/>
  <c r="Q380" i="2" s="1"/>
  <c r="N381" i="2"/>
  <c r="Q381" i="2" s="1"/>
  <c r="N382" i="2"/>
  <c r="Q382" i="2" s="1"/>
  <c r="N383" i="2"/>
  <c r="Q383" i="2" s="1"/>
  <c r="N384" i="2"/>
  <c r="Q384" i="2" s="1"/>
  <c r="N385" i="2"/>
  <c r="Q385" i="2" s="1"/>
  <c r="N386" i="2"/>
  <c r="Q386" i="2" s="1"/>
  <c r="N387" i="2"/>
  <c r="Q387" i="2" s="1"/>
  <c r="N388" i="2"/>
  <c r="Q388" i="2" s="1"/>
  <c r="N389" i="2"/>
  <c r="Q389" i="2" s="1"/>
  <c r="N390" i="2"/>
  <c r="Q390" i="2" s="1"/>
  <c r="N391" i="2"/>
  <c r="Q391" i="2" s="1"/>
  <c r="N392" i="2"/>
  <c r="Q392" i="2" s="1"/>
  <c r="N393" i="2"/>
  <c r="Q393" i="2" s="1"/>
  <c r="N394" i="2"/>
  <c r="Q394" i="2" s="1"/>
  <c r="N395" i="2"/>
  <c r="Q395" i="2" s="1"/>
  <c r="N396" i="2"/>
  <c r="Q396" i="2" s="1"/>
  <c r="N397" i="2"/>
  <c r="Q397" i="2" s="1"/>
  <c r="N398" i="2"/>
  <c r="Q398" i="2" s="1"/>
  <c r="N399" i="2"/>
  <c r="Q399" i="2" s="1"/>
  <c r="N400" i="2"/>
  <c r="Q400" i="2" s="1"/>
  <c r="N401" i="2"/>
  <c r="Q401" i="2" s="1"/>
  <c r="N402" i="2"/>
  <c r="Q402" i="2" s="1"/>
  <c r="N403" i="2"/>
  <c r="Q403" i="2" s="1"/>
  <c r="N404" i="2"/>
  <c r="Q404" i="2" s="1"/>
  <c r="N405" i="2"/>
  <c r="Q405" i="2" s="1"/>
  <c r="N406" i="2"/>
  <c r="Q406" i="2" s="1"/>
  <c r="N407" i="2"/>
  <c r="Q407" i="2" s="1"/>
  <c r="N408" i="2"/>
  <c r="Q408" i="2" s="1"/>
  <c r="N409" i="2"/>
  <c r="Q409" i="2" s="1"/>
  <c r="N410" i="2"/>
  <c r="Q410" i="2" s="1"/>
  <c r="N411" i="2"/>
  <c r="Q411" i="2" s="1"/>
  <c r="N412" i="2"/>
  <c r="Q412" i="2" s="1"/>
  <c r="N413" i="2"/>
  <c r="Q413" i="2" s="1"/>
  <c r="N414" i="2"/>
  <c r="Q414" i="2" s="1"/>
  <c r="N415" i="2"/>
  <c r="Q415" i="2" s="1"/>
  <c r="N416" i="2"/>
  <c r="Q416" i="2" s="1"/>
  <c r="N417" i="2"/>
  <c r="Q417" i="2" s="1"/>
  <c r="N418" i="2"/>
  <c r="Q418" i="2" s="1"/>
  <c r="N419" i="2"/>
  <c r="Q419" i="2" s="1"/>
  <c r="N420" i="2"/>
  <c r="Q420" i="2" s="1"/>
  <c r="N421" i="2"/>
  <c r="Q421" i="2" s="1"/>
  <c r="N422" i="2"/>
  <c r="Q422" i="2" s="1"/>
  <c r="N423" i="2"/>
  <c r="Q423" i="2" s="1"/>
  <c r="N424" i="2"/>
  <c r="Q424" i="2" s="1"/>
  <c r="N425" i="2"/>
  <c r="Q425" i="2" s="1"/>
  <c r="N426" i="2"/>
  <c r="Q426" i="2" s="1"/>
  <c r="N427" i="2"/>
  <c r="Q427" i="2" s="1"/>
  <c r="N428" i="2"/>
  <c r="Q428" i="2" s="1"/>
  <c r="N429" i="2"/>
  <c r="Q429" i="2" s="1"/>
  <c r="N430" i="2"/>
  <c r="Q430" i="2" s="1"/>
  <c r="N431" i="2"/>
  <c r="Q431" i="2" s="1"/>
  <c r="N432" i="2"/>
  <c r="Q432" i="2" s="1"/>
  <c r="N433" i="2"/>
  <c r="Q433" i="2" s="1"/>
  <c r="N434" i="2"/>
  <c r="Q434" i="2" s="1"/>
  <c r="N435" i="2"/>
  <c r="Q435" i="2" s="1"/>
  <c r="N436" i="2"/>
  <c r="Q436" i="2" s="1"/>
  <c r="N437" i="2"/>
  <c r="Q437" i="2" s="1"/>
  <c r="N438" i="2"/>
  <c r="Q438" i="2" s="1"/>
  <c r="N439" i="2"/>
  <c r="Q439" i="2" s="1"/>
  <c r="N440" i="2"/>
  <c r="Q440" i="2" s="1"/>
  <c r="N441" i="2"/>
  <c r="Q441" i="2" s="1"/>
  <c r="N442" i="2"/>
  <c r="Q442" i="2" s="1"/>
  <c r="N443" i="2"/>
  <c r="Q443" i="2" s="1"/>
  <c r="N444" i="2"/>
  <c r="Q444" i="2" s="1"/>
  <c r="N445" i="2"/>
  <c r="Q445" i="2" s="1"/>
  <c r="N446" i="2"/>
  <c r="Q446" i="2" s="1"/>
  <c r="N447" i="2"/>
  <c r="Q447" i="2" s="1"/>
  <c r="N448" i="2"/>
  <c r="Q448" i="2" s="1"/>
  <c r="N449" i="2"/>
  <c r="Q449" i="2" s="1"/>
  <c r="N450" i="2"/>
  <c r="Q450" i="2" s="1"/>
  <c r="N451" i="2"/>
  <c r="Q451" i="2" s="1"/>
  <c r="N452" i="2"/>
  <c r="Q452" i="2" s="1"/>
  <c r="N453" i="2"/>
  <c r="Q453" i="2" s="1"/>
  <c r="N454" i="2"/>
  <c r="Q454" i="2" s="1"/>
  <c r="N455" i="2"/>
  <c r="Q455" i="2" s="1"/>
  <c r="N456" i="2"/>
  <c r="Q456" i="2" s="1"/>
  <c r="N457" i="2"/>
  <c r="Q457" i="2" s="1"/>
  <c r="N458" i="2"/>
  <c r="Q458" i="2" s="1"/>
  <c r="N459" i="2"/>
  <c r="Q459" i="2" s="1"/>
  <c r="N460" i="2"/>
  <c r="Q460" i="2" s="1"/>
  <c r="N461" i="2"/>
  <c r="Q461" i="2" s="1"/>
  <c r="N462" i="2"/>
  <c r="Q462" i="2" s="1"/>
  <c r="N463" i="2"/>
  <c r="Q463" i="2" s="1"/>
  <c r="N464" i="2"/>
  <c r="Q464" i="2" s="1"/>
  <c r="N465" i="2"/>
  <c r="Q465" i="2" s="1"/>
  <c r="N466" i="2"/>
  <c r="Q466" i="2" s="1"/>
  <c r="N467" i="2"/>
  <c r="Q467" i="2" s="1"/>
  <c r="N468" i="2"/>
  <c r="Q468" i="2" s="1"/>
  <c r="N469" i="2"/>
  <c r="Q469" i="2" s="1"/>
  <c r="N470" i="2"/>
  <c r="Q470" i="2" s="1"/>
  <c r="N471" i="2"/>
  <c r="Q471" i="2" s="1"/>
  <c r="N472" i="2"/>
  <c r="Q472" i="2" s="1"/>
  <c r="N473" i="2"/>
  <c r="Q473" i="2" s="1"/>
  <c r="N474" i="2"/>
  <c r="Q474" i="2" s="1"/>
  <c r="N475" i="2"/>
  <c r="Q475" i="2" s="1"/>
  <c r="N476" i="2"/>
  <c r="Q476" i="2" s="1"/>
  <c r="N477" i="2"/>
  <c r="Q477" i="2" s="1"/>
  <c r="N478" i="2"/>
  <c r="Q478" i="2" s="1"/>
  <c r="N479" i="2"/>
  <c r="Q479" i="2" s="1"/>
  <c r="N480" i="2"/>
  <c r="Q480" i="2" s="1"/>
  <c r="N481" i="2"/>
  <c r="Q481" i="2" s="1"/>
  <c r="N482" i="2"/>
  <c r="Q482" i="2" s="1"/>
  <c r="N483" i="2"/>
  <c r="Q483" i="2" s="1"/>
  <c r="N484" i="2"/>
  <c r="Q484" i="2" s="1"/>
  <c r="N485" i="2"/>
  <c r="Q485" i="2" s="1"/>
  <c r="N486" i="2"/>
  <c r="Q486" i="2" s="1"/>
  <c r="N487" i="2"/>
  <c r="Q487" i="2" s="1"/>
  <c r="N488" i="2"/>
  <c r="Q488" i="2" s="1"/>
  <c r="N489" i="2"/>
  <c r="Q489" i="2" s="1"/>
  <c r="N490" i="2"/>
  <c r="Q490" i="2" s="1"/>
  <c r="N491" i="2"/>
  <c r="Q491" i="2" s="1"/>
  <c r="N492" i="2"/>
  <c r="Q492" i="2" s="1"/>
  <c r="N493" i="2"/>
  <c r="Q493" i="2" s="1"/>
  <c r="N494" i="2"/>
  <c r="Q494" i="2" s="1"/>
  <c r="N495" i="2"/>
  <c r="Q495" i="2" s="1"/>
  <c r="N496" i="2"/>
  <c r="Q496" i="2" s="1"/>
  <c r="N497" i="2"/>
  <c r="Q497" i="2" s="1"/>
  <c r="N498" i="2"/>
  <c r="Q498" i="2" s="1"/>
  <c r="N499" i="2"/>
  <c r="Q499" i="2" s="1"/>
  <c r="N500" i="2"/>
  <c r="Q500" i="2" s="1"/>
  <c r="N501" i="2"/>
  <c r="Q501" i="2" s="1"/>
  <c r="N502" i="2"/>
  <c r="Q502" i="2" s="1"/>
  <c r="P67" i="2" l="1"/>
  <c r="S67" i="2" s="1"/>
  <c r="R41" i="7"/>
  <c r="U41" i="7" s="1"/>
  <c r="P383" i="2"/>
  <c r="S383" i="2" s="1"/>
  <c r="P375" i="2"/>
  <c r="S375" i="2" s="1"/>
  <c r="P367" i="2"/>
  <c r="S367" i="2" s="1"/>
  <c r="P359" i="2"/>
  <c r="S359" i="2" s="1"/>
  <c r="P350" i="2"/>
  <c r="S350" i="2" s="1"/>
  <c r="P325" i="2"/>
  <c r="S325" i="2" s="1"/>
  <c r="P299" i="2"/>
  <c r="S299" i="2" s="1"/>
  <c r="P271" i="2"/>
  <c r="S271" i="2" s="1"/>
  <c r="P239" i="2"/>
  <c r="S239" i="2" s="1"/>
  <c r="P194" i="2"/>
  <c r="S194" i="2" s="1"/>
  <c r="P91" i="2"/>
  <c r="S91" i="2" s="1"/>
  <c r="P39" i="7"/>
  <c r="S39" i="7" s="1"/>
  <c r="P349" i="2"/>
  <c r="S349" i="2" s="1"/>
  <c r="R25" i="7"/>
  <c r="U25" i="7" s="1"/>
  <c r="Q24" i="7"/>
  <c r="T24" i="7" s="1"/>
  <c r="P203" i="2"/>
  <c r="S203" i="2" s="1"/>
  <c r="P131" i="2"/>
  <c r="S131" i="2" s="1"/>
  <c r="P331" i="2"/>
  <c r="S331" i="2" s="1"/>
  <c r="P310" i="2"/>
  <c r="S310" i="2" s="1"/>
  <c r="P289" i="2"/>
  <c r="S289" i="2" s="1"/>
  <c r="P267" i="2"/>
  <c r="S267" i="2" s="1"/>
  <c r="P246" i="2"/>
  <c r="S246" i="2" s="1"/>
  <c r="P219" i="2"/>
  <c r="S219" i="2" s="1"/>
  <c r="P187" i="2"/>
  <c r="S187" i="2" s="1"/>
  <c r="P123" i="2"/>
  <c r="S123" i="2" s="1"/>
  <c r="P59" i="2"/>
  <c r="S59" i="2" s="1"/>
  <c r="P59" i="7"/>
  <c r="S59" i="7" s="1"/>
  <c r="P27" i="7"/>
  <c r="S27" i="7" s="1"/>
  <c r="Q44" i="7"/>
  <c r="T44" i="7" s="1"/>
  <c r="R61" i="7"/>
  <c r="U61" i="7" s="1"/>
  <c r="R29" i="7"/>
  <c r="U29" i="7" s="1"/>
  <c r="P99" i="2"/>
  <c r="S99" i="2" s="1"/>
  <c r="P35" i="2"/>
  <c r="S35" i="2" s="1"/>
  <c r="P55" i="7"/>
  <c r="S55" i="7" s="1"/>
  <c r="P23" i="7"/>
  <c r="S23" i="7" s="1"/>
  <c r="Q40" i="7"/>
  <c r="T40" i="7" s="1"/>
  <c r="R57" i="7"/>
  <c r="U57" i="7" s="1"/>
  <c r="P16" i="2"/>
  <c r="S16" i="2" s="1"/>
  <c r="P27" i="2"/>
  <c r="S27" i="2" s="1"/>
  <c r="P39" i="2"/>
  <c r="S39" i="2" s="1"/>
  <c r="P47" i="2"/>
  <c r="S47" i="2" s="1"/>
  <c r="P55" i="2"/>
  <c r="S55" i="2" s="1"/>
  <c r="P63" i="2"/>
  <c r="S63" i="2" s="1"/>
  <c r="P71" i="2"/>
  <c r="S71" i="2" s="1"/>
  <c r="P79" i="2"/>
  <c r="S79" i="2" s="1"/>
  <c r="P87" i="2"/>
  <c r="S87" i="2" s="1"/>
  <c r="P95" i="2"/>
  <c r="S95" i="2" s="1"/>
  <c r="P103" i="2"/>
  <c r="S103" i="2" s="1"/>
  <c r="P111" i="2"/>
  <c r="S111" i="2" s="1"/>
  <c r="P119" i="2"/>
  <c r="S119" i="2" s="1"/>
  <c r="P127" i="2"/>
  <c r="S127" i="2" s="1"/>
  <c r="P135" i="2"/>
  <c r="S135" i="2" s="1"/>
  <c r="P143" i="2"/>
  <c r="S143" i="2" s="1"/>
  <c r="P151" i="2"/>
  <c r="S151" i="2" s="1"/>
  <c r="P159" i="2"/>
  <c r="S159" i="2" s="1"/>
  <c r="P167" i="2"/>
  <c r="S167" i="2" s="1"/>
  <c r="P175" i="2"/>
  <c r="S175" i="2" s="1"/>
  <c r="P183" i="2"/>
  <c r="S183" i="2" s="1"/>
  <c r="P191" i="2"/>
  <c r="S191" i="2" s="1"/>
  <c r="P199" i="2"/>
  <c r="S199" i="2" s="1"/>
  <c r="P207" i="2"/>
  <c r="S207" i="2" s="1"/>
  <c r="P215" i="2"/>
  <c r="S215" i="2" s="1"/>
  <c r="P223" i="2"/>
  <c r="S223" i="2" s="1"/>
  <c r="P231" i="2"/>
  <c r="S231" i="2" s="1"/>
  <c r="P238" i="2"/>
  <c r="S238" i="2" s="1"/>
  <c r="P243" i="2"/>
  <c r="S243" i="2" s="1"/>
  <c r="P249" i="2"/>
  <c r="S249" i="2" s="1"/>
  <c r="P254" i="2"/>
  <c r="S254" i="2" s="1"/>
  <c r="P259" i="2"/>
  <c r="S259" i="2" s="1"/>
  <c r="P265" i="2"/>
  <c r="S265" i="2" s="1"/>
  <c r="P270" i="2"/>
  <c r="S270" i="2" s="1"/>
  <c r="P275" i="2"/>
  <c r="S275" i="2" s="1"/>
  <c r="P281" i="2"/>
  <c r="S281" i="2" s="1"/>
  <c r="P286" i="2"/>
  <c r="S286" i="2" s="1"/>
  <c r="P291" i="2"/>
  <c r="S291" i="2" s="1"/>
  <c r="P297" i="2"/>
  <c r="S297" i="2" s="1"/>
  <c r="P302" i="2"/>
  <c r="S302" i="2" s="1"/>
  <c r="P307" i="2"/>
  <c r="S307" i="2" s="1"/>
  <c r="P313" i="2"/>
  <c r="S313" i="2" s="1"/>
  <c r="P318" i="2"/>
  <c r="S318" i="2" s="1"/>
  <c r="P323" i="2"/>
  <c r="S323" i="2" s="1"/>
  <c r="P329" i="2"/>
  <c r="S329" i="2" s="1"/>
  <c r="P334" i="2"/>
  <c r="S334" i="2" s="1"/>
  <c r="P339" i="2"/>
  <c r="S339" i="2" s="1"/>
  <c r="P31" i="2"/>
  <c r="S31" i="2" s="1"/>
  <c r="P42" i="2"/>
  <c r="S42" i="2" s="1"/>
  <c r="P50" i="2"/>
  <c r="S50" i="2" s="1"/>
  <c r="P58" i="2"/>
  <c r="S58" i="2" s="1"/>
  <c r="P66" i="2"/>
  <c r="S66" i="2" s="1"/>
  <c r="P74" i="2"/>
  <c r="S74" i="2" s="1"/>
  <c r="P82" i="2"/>
  <c r="S82" i="2" s="1"/>
  <c r="P90" i="2"/>
  <c r="S90" i="2" s="1"/>
  <c r="P98" i="2"/>
  <c r="S98" i="2" s="1"/>
  <c r="P106" i="2"/>
  <c r="S106" i="2" s="1"/>
  <c r="P114" i="2"/>
  <c r="S114" i="2" s="1"/>
  <c r="P122" i="2"/>
  <c r="S122" i="2" s="1"/>
  <c r="P130" i="2"/>
  <c r="S130" i="2" s="1"/>
  <c r="P138" i="2"/>
  <c r="S138" i="2" s="1"/>
  <c r="P146" i="2"/>
  <c r="S146" i="2" s="1"/>
  <c r="P154" i="2"/>
  <c r="S154" i="2" s="1"/>
  <c r="P162" i="2"/>
  <c r="S162" i="2" s="1"/>
  <c r="P170" i="2"/>
  <c r="S170" i="2" s="1"/>
  <c r="P178" i="2"/>
  <c r="S178" i="2" s="1"/>
  <c r="P186" i="2"/>
  <c r="S186" i="2" s="1"/>
  <c r="P23" i="2"/>
  <c r="S23" i="2" s="1"/>
  <c r="P38" i="2"/>
  <c r="S38" i="2" s="1"/>
  <c r="P46" i="2"/>
  <c r="S46" i="2" s="1"/>
  <c r="P54" i="2"/>
  <c r="S54" i="2" s="1"/>
  <c r="P62" i="2"/>
  <c r="S62" i="2" s="1"/>
  <c r="P70" i="2"/>
  <c r="S70" i="2" s="1"/>
  <c r="P78" i="2"/>
  <c r="S78" i="2" s="1"/>
  <c r="P86" i="2"/>
  <c r="S86" i="2" s="1"/>
  <c r="P94" i="2"/>
  <c r="S94" i="2" s="1"/>
  <c r="P102" i="2"/>
  <c r="S102" i="2" s="1"/>
  <c r="P110" i="2"/>
  <c r="S110" i="2" s="1"/>
  <c r="P118" i="2"/>
  <c r="S118" i="2" s="1"/>
  <c r="P126" i="2"/>
  <c r="S126" i="2" s="1"/>
  <c r="P134" i="2"/>
  <c r="S134" i="2" s="1"/>
  <c r="P142" i="2"/>
  <c r="S142" i="2" s="1"/>
  <c r="P150" i="2"/>
  <c r="S150" i="2" s="1"/>
  <c r="P158" i="2"/>
  <c r="S158" i="2" s="1"/>
  <c r="P166" i="2"/>
  <c r="S166" i="2" s="1"/>
  <c r="P174" i="2"/>
  <c r="S174" i="2" s="1"/>
  <c r="P182" i="2"/>
  <c r="S182" i="2" s="1"/>
  <c r="P190" i="2"/>
  <c r="S190" i="2" s="1"/>
  <c r="P198" i="2"/>
  <c r="S198" i="2" s="1"/>
  <c r="P206" i="2"/>
  <c r="S206" i="2" s="1"/>
  <c r="P214" i="2"/>
  <c r="S214" i="2" s="1"/>
  <c r="P222" i="2"/>
  <c r="S222" i="2" s="1"/>
  <c r="P230" i="2"/>
  <c r="S230" i="2" s="1"/>
  <c r="P237" i="2"/>
  <c r="S237" i="2" s="1"/>
  <c r="P242" i="2"/>
  <c r="S242" i="2" s="1"/>
  <c r="P247" i="2"/>
  <c r="S247" i="2" s="1"/>
  <c r="P253" i="2"/>
  <c r="S253" i="2" s="1"/>
  <c r="P258" i="2"/>
  <c r="S258" i="2" s="1"/>
  <c r="P263" i="2"/>
  <c r="S263" i="2" s="1"/>
  <c r="P269" i="2"/>
  <c r="S269" i="2" s="1"/>
  <c r="P274" i="2"/>
  <c r="S274" i="2" s="1"/>
  <c r="P279" i="2"/>
  <c r="S279" i="2" s="1"/>
  <c r="P285" i="2"/>
  <c r="S285" i="2" s="1"/>
  <c r="P290" i="2"/>
  <c r="S290" i="2" s="1"/>
  <c r="P295" i="2"/>
  <c r="S295" i="2" s="1"/>
  <c r="P301" i="2"/>
  <c r="S301" i="2" s="1"/>
  <c r="P306" i="2"/>
  <c r="S306" i="2" s="1"/>
  <c r="P311" i="2"/>
  <c r="S311" i="2" s="1"/>
  <c r="P317" i="2"/>
  <c r="S317" i="2" s="1"/>
  <c r="P322" i="2"/>
  <c r="S322" i="2" s="1"/>
  <c r="P327" i="2"/>
  <c r="S327" i="2" s="1"/>
  <c r="P333" i="2"/>
  <c r="S333" i="2" s="1"/>
  <c r="P338" i="2"/>
  <c r="S338" i="2" s="1"/>
  <c r="P343" i="2"/>
  <c r="S343" i="2" s="1"/>
  <c r="R17" i="7"/>
  <c r="U17" i="7" s="1"/>
  <c r="R33" i="7"/>
  <c r="U33" i="7" s="1"/>
  <c r="R49" i="7"/>
  <c r="U49" i="7" s="1"/>
  <c r="Q16" i="7"/>
  <c r="T16" i="7" s="1"/>
  <c r="Q32" i="7"/>
  <c r="T32" i="7" s="1"/>
  <c r="Q48" i="7"/>
  <c r="T48" i="7" s="1"/>
  <c r="P31" i="7"/>
  <c r="S31" i="7" s="1"/>
  <c r="P47" i="7"/>
  <c r="S47" i="7" s="1"/>
  <c r="K27" i="8"/>
  <c r="P43" i="2"/>
  <c r="S43" i="2" s="1"/>
  <c r="P75" i="2"/>
  <c r="S75" i="2" s="1"/>
  <c r="P107" i="2"/>
  <c r="S107" i="2" s="1"/>
  <c r="P139" i="2"/>
  <c r="S139" i="2" s="1"/>
  <c r="P171" i="2"/>
  <c r="S171" i="2" s="1"/>
  <c r="P195" i="2"/>
  <c r="S195" i="2" s="1"/>
  <c r="P211" i="2"/>
  <c r="S211" i="2" s="1"/>
  <c r="P227" i="2"/>
  <c r="S227" i="2" s="1"/>
  <c r="P241" i="2"/>
  <c r="S241" i="2" s="1"/>
  <c r="P251" i="2"/>
  <c r="S251" i="2" s="1"/>
  <c r="P262" i="2"/>
  <c r="S262" i="2" s="1"/>
  <c r="P273" i="2"/>
  <c r="S273" i="2" s="1"/>
  <c r="P283" i="2"/>
  <c r="S283" i="2" s="1"/>
  <c r="P294" i="2"/>
  <c r="S294" i="2" s="1"/>
  <c r="P305" i="2"/>
  <c r="S305" i="2" s="1"/>
  <c r="P315" i="2"/>
  <c r="S315" i="2" s="1"/>
  <c r="P326" i="2"/>
  <c r="S326" i="2" s="1"/>
  <c r="P337" i="2"/>
  <c r="S337" i="2" s="1"/>
  <c r="P346" i="2"/>
  <c r="S346" i="2" s="1"/>
  <c r="P351" i="2"/>
  <c r="S351" i="2" s="1"/>
  <c r="P356" i="2"/>
  <c r="S356" i="2" s="1"/>
  <c r="P360" i="2"/>
  <c r="S360" i="2" s="1"/>
  <c r="P364" i="2"/>
  <c r="S364" i="2" s="1"/>
  <c r="P368" i="2"/>
  <c r="S368" i="2" s="1"/>
  <c r="P372" i="2"/>
  <c r="S372" i="2" s="1"/>
  <c r="P376" i="2"/>
  <c r="S376" i="2" s="1"/>
  <c r="P380" i="2"/>
  <c r="S380" i="2" s="1"/>
  <c r="P384" i="2"/>
  <c r="S384" i="2" s="1"/>
  <c r="P388" i="2"/>
  <c r="S388" i="2" s="1"/>
  <c r="P392" i="2"/>
  <c r="S392" i="2" s="1"/>
  <c r="P396" i="2"/>
  <c r="S396" i="2" s="1"/>
  <c r="P400" i="2"/>
  <c r="S400" i="2" s="1"/>
  <c r="P404" i="2"/>
  <c r="S404" i="2" s="1"/>
  <c r="P408" i="2"/>
  <c r="S408" i="2" s="1"/>
  <c r="P412" i="2"/>
  <c r="S412" i="2" s="1"/>
  <c r="P416" i="2"/>
  <c r="S416" i="2" s="1"/>
  <c r="P420" i="2"/>
  <c r="S420" i="2" s="1"/>
  <c r="P424" i="2"/>
  <c r="S424" i="2" s="1"/>
  <c r="P428" i="2"/>
  <c r="S428" i="2" s="1"/>
  <c r="P432" i="2"/>
  <c r="S432" i="2" s="1"/>
  <c r="P436" i="2"/>
  <c r="S436" i="2" s="1"/>
  <c r="P440" i="2"/>
  <c r="S440" i="2" s="1"/>
  <c r="P444" i="2"/>
  <c r="S444" i="2" s="1"/>
  <c r="P448" i="2"/>
  <c r="S448" i="2" s="1"/>
  <c r="P452" i="2"/>
  <c r="S452" i="2" s="1"/>
  <c r="P456" i="2"/>
  <c r="S456" i="2" s="1"/>
  <c r="P460" i="2"/>
  <c r="S460" i="2" s="1"/>
  <c r="P464" i="2"/>
  <c r="S464" i="2" s="1"/>
  <c r="P468" i="2"/>
  <c r="S468" i="2" s="1"/>
  <c r="P472" i="2"/>
  <c r="S472" i="2" s="1"/>
  <c r="P476" i="2"/>
  <c r="S476" i="2" s="1"/>
  <c r="P480" i="2"/>
  <c r="S480" i="2" s="1"/>
  <c r="P484" i="2"/>
  <c r="S484" i="2" s="1"/>
  <c r="P488" i="2"/>
  <c r="S488" i="2" s="1"/>
  <c r="P492" i="2"/>
  <c r="S492" i="2" s="1"/>
  <c r="P496" i="2"/>
  <c r="S496" i="2" s="1"/>
  <c r="P500" i="2"/>
  <c r="S500" i="2" s="1"/>
  <c r="O16" i="2"/>
  <c r="R16" i="2" s="1"/>
  <c r="O20" i="2"/>
  <c r="R20" i="2" s="1"/>
  <c r="O24" i="2"/>
  <c r="R24" i="2" s="1"/>
  <c r="O28" i="2"/>
  <c r="R28" i="2" s="1"/>
  <c r="O32" i="2"/>
  <c r="R32" i="2" s="1"/>
  <c r="O36" i="2"/>
  <c r="R36" i="2" s="1"/>
  <c r="O40" i="2"/>
  <c r="R40" i="2" s="1"/>
  <c r="O44" i="2"/>
  <c r="R44" i="2" s="1"/>
  <c r="O48" i="2"/>
  <c r="R48" i="2" s="1"/>
  <c r="O52" i="2"/>
  <c r="R52" i="2" s="1"/>
  <c r="O56" i="2"/>
  <c r="R56" i="2" s="1"/>
  <c r="O60" i="2"/>
  <c r="R60" i="2" s="1"/>
  <c r="O64" i="2"/>
  <c r="R64" i="2" s="1"/>
  <c r="O68" i="2"/>
  <c r="R68" i="2" s="1"/>
  <c r="O72" i="2"/>
  <c r="R72" i="2" s="1"/>
  <c r="O76" i="2"/>
  <c r="R76" i="2" s="1"/>
  <c r="O80" i="2"/>
  <c r="R80" i="2" s="1"/>
  <c r="O84" i="2"/>
  <c r="R84" i="2" s="1"/>
  <c r="R21" i="7"/>
  <c r="U21" i="7" s="1"/>
  <c r="R37" i="7"/>
  <c r="U37" i="7" s="1"/>
  <c r="R53" i="7"/>
  <c r="U53" i="7" s="1"/>
  <c r="Q20" i="7"/>
  <c r="T20" i="7" s="1"/>
  <c r="Q36" i="7"/>
  <c r="T36" i="7" s="1"/>
  <c r="Q52" i="7"/>
  <c r="T52" i="7" s="1"/>
  <c r="P19" i="7"/>
  <c r="S19" i="7" s="1"/>
  <c r="P35" i="7"/>
  <c r="S35" i="7" s="1"/>
  <c r="P51" i="7"/>
  <c r="S51" i="7" s="1"/>
  <c r="P51" i="2"/>
  <c r="S51" i="2" s="1"/>
  <c r="P83" i="2"/>
  <c r="S83" i="2" s="1"/>
  <c r="P115" i="2"/>
  <c r="S115" i="2" s="1"/>
  <c r="P147" i="2"/>
  <c r="S147" i="2" s="1"/>
  <c r="P179" i="2"/>
  <c r="S179" i="2" s="1"/>
  <c r="P202" i="2"/>
  <c r="S202" i="2" s="1"/>
  <c r="P218" i="2"/>
  <c r="S218" i="2" s="1"/>
  <c r="P234" i="2"/>
  <c r="S234" i="2" s="1"/>
  <c r="P245" i="2"/>
  <c r="S245" i="2" s="1"/>
  <c r="P255" i="2"/>
  <c r="S255" i="2" s="1"/>
  <c r="P266" i="2"/>
  <c r="S266" i="2" s="1"/>
  <c r="P277" i="2"/>
  <c r="S277" i="2" s="1"/>
  <c r="P287" i="2"/>
  <c r="S287" i="2" s="1"/>
  <c r="P298" i="2"/>
  <c r="S298" i="2" s="1"/>
  <c r="P309" i="2"/>
  <c r="S309" i="2" s="1"/>
  <c r="P319" i="2"/>
  <c r="S319" i="2" s="1"/>
  <c r="P330" i="2"/>
  <c r="S330" i="2" s="1"/>
  <c r="P341" i="2"/>
  <c r="S341" i="2" s="1"/>
  <c r="P347" i="2"/>
  <c r="S347" i="2" s="1"/>
  <c r="P353" i="2"/>
  <c r="S353" i="2" s="1"/>
  <c r="P357" i="2"/>
  <c r="S357" i="2" s="1"/>
  <c r="P361" i="2"/>
  <c r="S361" i="2" s="1"/>
  <c r="P365" i="2"/>
  <c r="S365" i="2" s="1"/>
  <c r="P369" i="2"/>
  <c r="S369" i="2" s="1"/>
  <c r="P373" i="2"/>
  <c r="S373" i="2" s="1"/>
  <c r="P377" i="2"/>
  <c r="S377" i="2" s="1"/>
  <c r="P381" i="2"/>
  <c r="S381" i="2" s="1"/>
  <c r="P385" i="2"/>
  <c r="S385" i="2" s="1"/>
  <c r="P389" i="2"/>
  <c r="S389" i="2" s="1"/>
  <c r="P393" i="2"/>
  <c r="S393" i="2" s="1"/>
  <c r="P397" i="2"/>
  <c r="S397" i="2" s="1"/>
  <c r="P401" i="2"/>
  <c r="S401" i="2" s="1"/>
  <c r="P405" i="2"/>
  <c r="S405" i="2" s="1"/>
  <c r="P409" i="2"/>
  <c r="S409" i="2" s="1"/>
  <c r="P413" i="2"/>
  <c r="S413" i="2" s="1"/>
  <c r="P417" i="2"/>
  <c r="S417" i="2" s="1"/>
  <c r="P421" i="2"/>
  <c r="S421" i="2" s="1"/>
  <c r="P425" i="2"/>
  <c r="S425" i="2" s="1"/>
  <c r="P429" i="2"/>
  <c r="S429" i="2" s="1"/>
  <c r="P433" i="2"/>
  <c r="S433" i="2" s="1"/>
  <c r="P437" i="2"/>
  <c r="S437" i="2" s="1"/>
  <c r="P441" i="2"/>
  <c r="S441" i="2" s="1"/>
  <c r="P445" i="2"/>
  <c r="S445" i="2" s="1"/>
  <c r="P449" i="2"/>
  <c r="S449" i="2" s="1"/>
  <c r="P453" i="2"/>
  <c r="S453" i="2" s="1"/>
  <c r="P457" i="2"/>
  <c r="S457" i="2" s="1"/>
  <c r="P461" i="2"/>
  <c r="S461" i="2" s="1"/>
  <c r="P465" i="2"/>
  <c r="S465" i="2" s="1"/>
  <c r="P469" i="2"/>
  <c r="S469" i="2" s="1"/>
  <c r="P473" i="2"/>
  <c r="S473" i="2" s="1"/>
  <c r="P477" i="2"/>
  <c r="S477" i="2" s="1"/>
  <c r="P481" i="2"/>
  <c r="S481" i="2" s="1"/>
  <c r="P485" i="2"/>
  <c r="S485" i="2" s="1"/>
  <c r="P489" i="2"/>
  <c r="S489" i="2" s="1"/>
  <c r="P493" i="2"/>
  <c r="S493" i="2" s="1"/>
  <c r="P497" i="2"/>
  <c r="S497" i="2" s="1"/>
  <c r="P501" i="2"/>
  <c r="S501" i="2" s="1"/>
  <c r="O17" i="2"/>
  <c r="R17" i="2" s="1"/>
  <c r="O21" i="2"/>
  <c r="R21" i="2" s="1"/>
  <c r="O25" i="2"/>
  <c r="R25" i="2" s="1"/>
  <c r="O29" i="2"/>
  <c r="R29" i="2" s="1"/>
  <c r="O33" i="2"/>
  <c r="R33" i="2" s="1"/>
  <c r="O37" i="2"/>
  <c r="R37" i="2" s="1"/>
  <c r="P43" i="7"/>
  <c r="S43" i="7" s="1"/>
  <c r="Q60" i="7"/>
  <c r="T60" i="7" s="1"/>
  <c r="Q28" i="7"/>
  <c r="T28" i="7" s="1"/>
  <c r="R45" i="7"/>
  <c r="U45" i="7" s="1"/>
  <c r="J27" i="8"/>
  <c r="P60" i="7"/>
  <c r="S60" i="7" s="1"/>
  <c r="P56" i="7"/>
  <c r="S56" i="7" s="1"/>
  <c r="P52" i="7"/>
  <c r="S52" i="7" s="1"/>
  <c r="P48" i="7"/>
  <c r="S48" i="7" s="1"/>
  <c r="P44" i="7"/>
  <c r="S44" i="7" s="1"/>
  <c r="P40" i="7"/>
  <c r="S40" i="7" s="1"/>
  <c r="P36" i="7"/>
  <c r="S36" i="7" s="1"/>
  <c r="P32" i="7"/>
  <c r="S32" i="7" s="1"/>
  <c r="P28" i="7"/>
  <c r="S28" i="7" s="1"/>
  <c r="P24" i="7"/>
  <c r="S24" i="7" s="1"/>
  <c r="P20" i="7"/>
  <c r="S20" i="7" s="1"/>
  <c r="P16" i="7"/>
  <c r="S16" i="7" s="1"/>
  <c r="Q61" i="7"/>
  <c r="T61" i="7" s="1"/>
  <c r="Q57" i="7"/>
  <c r="T57" i="7" s="1"/>
  <c r="Q53" i="7"/>
  <c r="T53" i="7" s="1"/>
  <c r="Q49" i="7"/>
  <c r="T49" i="7" s="1"/>
  <c r="Q45" i="7"/>
  <c r="T45" i="7" s="1"/>
  <c r="Q41" i="7"/>
  <c r="T41" i="7" s="1"/>
  <c r="Q37" i="7"/>
  <c r="T37" i="7" s="1"/>
  <c r="Q33" i="7"/>
  <c r="T33" i="7" s="1"/>
  <c r="Q29" i="7"/>
  <c r="T29" i="7" s="1"/>
  <c r="Q25" i="7"/>
  <c r="T25" i="7" s="1"/>
  <c r="Q21" i="7"/>
  <c r="T21" i="7" s="1"/>
  <c r="Q17" i="7"/>
  <c r="T17" i="7" s="1"/>
  <c r="R62" i="7"/>
  <c r="U62" i="7" s="1"/>
  <c r="R58" i="7"/>
  <c r="U58" i="7" s="1"/>
  <c r="R54" i="7"/>
  <c r="U54" i="7" s="1"/>
  <c r="R50" i="7"/>
  <c r="U50" i="7" s="1"/>
  <c r="R46" i="7"/>
  <c r="U46" i="7" s="1"/>
  <c r="R42" i="7"/>
  <c r="U42" i="7" s="1"/>
  <c r="R38" i="7"/>
  <c r="U38" i="7" s="1"/>
  <c r="R34" i="7"/>
  <c r="U34" i="7" s="1"/>
  <c r="R30" i="7"/>
  <c r="U30" i="7" s="1"/>
  <c r="R26" i="7"/>
  <c r="U26" i="7" s="1"/>
  <c r="R22" i="7"/>
  <c r="U22" i="7" s="1"/>
  <c r="R18" i="7"/>
  <c r="U18" i="7" s="1"/>
  <c r="R13" i="7"/>
  <c r="U13" i="7" s="1"/>
  <c r="P62" i="7"/>
  <c r="S62" i="7" s="1"/>
  <c r="P58" i="7"/>
  <c r="S58" i="7" s="1"/>
  <c r="P54" i="7"/>
  <c r="S54" i="7" s="1"/>
  <c r="P50" i="7"/>
  <c r="S50" i="7" s="1"/>
  <c r="P46" i="7"/>
  <c r="S46" i="7" s="1"/>
  <c r="P42" i="7"/>
  <c r="S42" i="7" s="1"/>
  <c r="P38" i="7"/>
  <c r="S38" i="7" s="1"/>
  <c r="P34" i="7"/>
  <c r="S34" i="7" s="1"/>
  <c r="P30" i="7"/>
  <c r="S30" i="7" s="1"/>
  <c r="P26" i="7"/>
  <c r="S26" i="7" s="1"/>
  <c r="P22" i="7"/>
  <c r="S22" i="7" s="1"/>
  <c r="P18" i="7"/>
  <c r="S18" i="7" s="1"/>
  <c r="P13" i="7"/>
  <c r="S13" i="7" s="1"/>
  <c r="Q59" i="7"/>
  <c r="T59" i="7" s="1"/>
  <c r="Q55" i="7"/>
  <c r="T55" i="7" s="1"/>
  <c r="Q51" i="7"/>
  <c r="T51" i="7" s="1"/>
  <c r="Q47" i="7"/>
  <c r="T47" i="7" s="1"/>
  <c r="Q43" i="7"/>
  <c r="T43" i="7" s="1"/>
  <c r="Q39" i="7"/>
  <c r="T39" i="7" s="1"/>
  <c r="Q35" i="7"/>
  <c r="T35" i="7" s="1"/>
  <c r="Q31" i="7"/>
  <c r="T31" i="7" s="1"/>
  <c r="Q27" i="7"/>
  <c r="T27" i="7" s="1"/>
  <c r="Q23" i="7"/>
  <c r="T23" i="7" s="1"/>
  <c r="Q19" i="7"/>
  <c r="T19" i="7" s="1"/>
  <c r="R60" i="7"/>
  <c r="U60" i="7" s="1"/>
  <c r="R56" i="7"/>
  <c r="U56" i="7" s="1"/>
  <c r="R52" i="7"/>
  <c r="U52" i="7" s="1"/>
  <c r="R48" i="7"/>
  <c r="U48" i="7" s="1"/>
  <c r="R44" i="7"/>
  <c r="U44" i="7" s="1"/>
  <c r="R40" i="7"/>
  <c r="U40" i="7" s="1"/>
  <c r="R36" i="7"/>
  <c r="U36" i="7" s="1"/>
  <c r="R32" i="7"/>
  <c r="U32" i="7" s="1"/>
  <c r="R28" i="7"/>
  <c r="U28" i="7" s="1"/>
  <c r="R24" i="7"/>
  <c r="U24" i="7" s="1"/>
  <c r="R20" i="7"/>
  <c r="U20" i="7" s="1"/>
  <c r="R16" i="7"/>
  <c r="U16" i="7" s="1"/>
  <c r="I27" i="8"/>
  <c r="P61" i="7"/>
  <c r="S61" i="7" s="1"/>
  <c r="P57" i="7"/>
  <c r="S57" i="7" s="1"/>
  <c r="P53" i="7"/>
  <c r="S53" i="7" s="1"/>
  <c r="P49" i="7"/>
  <c r="S49" i="7" s="1"/>
  <c r="P45" i="7"/>
  <c r="S45" i="7" s="1"/>
  <c r="P41" i="7"/>
  <c r="S41" i="7" s="1"/>
  <c r="P37" i="7"/>
  <c r="S37" i="7" s="1"/>
  <c r="P33" i="7"/>
  <c r="S33" i="7" s="1"/>
  <c r="P29" i="7"/>
  <c r="S29" i="7" s="1"/>
  <c r="P25" i="7"/>
  <c r="S25" i="7" s="1"/>
  <c r="P21" i="7"/>
  <c r="S21" i="7" s="1"/>
  <c r="P17" i="7"/>
  <c r="S17" i="7" s="1"/>
  <c r="Q62" i="7"/>
  <c r="T62" i="7" s="1"/>
  <c r="Q58" i="7"/>
  <c r="T58" i="7" s="1"/>
  <c r="Q54" i="7"/>
  <c r="T54" i="7" s="1"/>
  <c r="Q50" i="7"/>
  <c r="T50" i="7" s="1"/>
  <c r="Q46" i="7"/>
  <c r="T46" i="7" s="1"/>
  <c r="Q42" i="7"/>
  <c r="T42" i="7" s="1"/>
  <c r="Q38" i="7"/>
  <c r="T38" i="7" s="1"/>
  <c r="Q34" i="7"/>
  <c r="T34" i="7" s="1"/>
  <c r="Q30" i="7"/>
  <c r="T30" i="7" s="1"/>
  <c r="Q26" i="7"/>
  <c r="T26" i="7" s="1"/>
  <c r="Q22" i="7"/>
  <c r="T22" i="7" s="1"/>
  <c r="Q18" i="7"/>
  <c r="T18" i="7" s="1"/>
  <c r="Q13" i="7"/>
  <c r="T13" i="7" s="1"/>
  <c r="R59" i="7"/>
  <c r="U59" i="7" s="1"/>
  <c r="R55" i="7"/>
  <c r="U55" i="7" s="1"/>
  <c r="R51" i="7"/>
  <c r="U51" i="7" s="1"/>
  <c r="R47" i="7"/>
  <c r="U47" i="7" s="1"/>
  <c r="R43" i="7"/>
  <c r="U43" i="7" s="1"/>
  <c r="R39" i="7"/>
  <c r="U39" i="7" s="1"/>
  <c r="R35" i="7"/>
  <c r="U35" i="7" s="1"/>
  <c r="R31" i="7"/>
  <c r="U31" i="7" s="1"/>
  <c r="R27" i="7"/>
  <c r="U27" i="7" s="1"/>
  <c r="R23" i="7"/>
  <c r="U23" i="7" s="1"/>
  <c r="R19" i="7"/>
  <c r="U19" i="7" s="1"/>
  <c r="P17" i="2"/>
  <c r="S17" i="2" s="1"/>
  <c r="P21" i="2"/>
  <c r="S21" i="2" s="1"/>
  <c r="P25" i="2"/>
  <c r="S25" i="2" s="1"/>
  <c r="P29" i="2"/>
  <c r="S29" i="2" s="1"/>
  <c r="P33" i="2"/>
  <c r="S33" i="2" s="1"/>
  <c r="P37" i="2"/>
  <c r="S37" i="2" s="1"/>
  <c r="P41" i="2"/>
  <c r="S41" i="2" s="1"/>
  <c r="P45" i="2"/>
  <c r="S45" i="2" s="1"/>
  <c r="P49" i="2"/>
  <c r="S49" i="2" s="1"/>
  <c r="P53" i="2"/>
  <c r="S53" i="2" s="1"/>
  <c r="P57" i="2"/>
  <c r="S57" i="2" s="1"/>
  <c r="P61" i="2"/>
  <c r="S61" i="2" s="1"/>
  <c r="P65" i="2"/>
  <c r="S65" i="2" s="1"/>
  <c r="P69" i="2"/>
  <c r="S69" i="2" s="1"/>
  <c r="P73" i="2"/>
  <c r="S73" i="2" s="1"/>
  <c r="P77" i="2"/>
  <c r="S77" i="2" s="1"/>
  <c r="P81" i="2"/>
  <c r="S81" i="2" s="1"/>
  <c r="P85" i="2"/>
  <c r="S85" i="2" s="1"/>
  <c r="P89" i="2"/>
  <c r="S89" i="2" s="1"/>
  <c r="P93" i="2"/>
  <c r="S93" i="2" s="1"/>
  <c r="P97" i="2"/>
  <c r="S97" i="2" s="1"/>
  <c r="P101" i="2"/>
  <c r="S101" i="2" s="1"/>
  <c r="P105" i="2"/>
  <c r="S105" i="2" s="1"/>
  <c r="P109" i="2"/>
  <c r="S109" i="2" s="1"/>
  <c r="P113" i="2"/>
  <c r="S113" i="2" s="1"/>
  <c r="P117" i="2"/>
  <c r="S117" i="2" s="1"/>
  <c r="P121" i="2"/>
  <c r="S121" i="2" s="1"/>
  <c r="P125" i="2"/>
  <c r="S125" i="2" s="1"/>
  <c r="P129" i="2"/>
  <c r="S129" i="2" s="1"/>
  <c r="P133" i="2"/>
  <c r="S133" i="2" s="1"/>
  <c r="P137" i="2"/>
  <c r="S137" i="2" s="1"/>
  <c r="P141" i="2"/>
  <c r="S141" i="2" s="1"/>
  <c r="P145" i="2"/>
  <c r="S145" i="2" s="1"/>
  <c r="P149" i="2"/>
  <c r="S149" i="2" s="1"/>
  <c r="P153" i="2"/>
  <c r="S153" i="2" s="1"/>
  <c r="P157" i="2"/>
  <c r="S157" i="2" s="1"/>
  <c r="P161" i="2"/>
  <c r="S161" i="2" s="1"/>
  <c r="P165" i="2"/>
  <c r="S165" i="2" s="1"/>
  <c r="P169" i="2"/>
  <c r="S169" i="2" s="1"/>
  <c r="P173" i="2"/>
  <c r="S173" i="2" s="1"/>
  <c r="P177" i="2"/>
  <c r="S177" i="2" s="1"/>
  <c r="P181" i="2"/>
  <c r="S181" i="2" s="1"/>
  <c r="P185" i="2"/>
  <c r="S185" i="2" s="1"/>
  <c r="P189" i="2"/>
  <c r="S189" i="2" s="1"/>
  <c r="P193" i="2"/>
  <c r="S193" i="2" s="1"/>
  <c r="P197" i="2"/>
  <c r="S197" i="2" s="1"/>
  <c r="P201" i="2"/>
  <c r="S201" i="2" s="1"/>
  <c r="P205" i="2"/>
  <c r="S205" i="2" s="1"/>
  <c r="P209" i="2"/>
  <c r="S209" i="2" s="1"/>
  <c r="P213" i="2"/>
  <c r="S213" i="2" s="1"/>
  <c r="P217" i="2"/>
  <c r="S217" i="2" s="1"/>
  <c r="P221" i="2"/>
  <c r="S221" i="2" s="1"/>
  <c r="P225" i="2"/>
  <c r="S225" i="2" s="1"/>
  <c r="P229" i="2"/>
  <c r="S229" i="2" s="1"/>
  <c r="P233" i="2"/>
  <c r="S233" i="2" s="1"/>
  <c r="P14" i="2"/>
  <c r="S14" i="2" s="1"/>
  <c r="P18" i="2"/>
  <c r="S18" i="2" s="1"/>
  <c r="P22" i="2"/>
  <c r="S22" i="2" s="1"/>
  <c r="P26" i="2"/>
  <c r="S26" i="2" s="1"/>
  <c r="P30" i="2"/>
  <c r="S30" i="2" s="1"/>
  <c r="P34" i="2"/>
  <c r="S34" i="2" s="1"/>
  <c r="P20" i="2"/>
  <c r="S20" i="2" s="1"/>
  <c r="P24" i="2"/>
  <c r="S24" i="2" s="1"/>
  <c r="P28" i="2"/>
  <c r="S28" i="2" s="1"/>
  <c r="P32" i="2"/>
  <c r="S32" i="2" s="1"/>
  <c r="P36" i="2"/>
  <c r="S36" i="2" s="1"/>
  <c r="P40" i="2"/>
  <c r="S40" i="2" s="1"/>
  <c r="P44" i="2"/>
  <c r="S44" i="2" s="1"/>
  <c r="P48" i="2"/>
  <c r="S48" i="2" s="1"/>
  <c r="P52" i="2"/>
  <c r="S52" i="2" s="1"/>
  <c r="P56" i="2"/>
  <c r="S56" i="2" s="1"/>
  <c r="P60" i="2"/>
  <c r="S60" i="2" s="1"/>
  <c r="P64" i="2"/>
  <c r="S64" i="2" s="1"/>
  <c r="P68" i="2"/>
  <c r="S68" i="2" s="1"/>
  <c r="P72" i="2"/>
  <c r="S72" i="2" s="1"/>
  <c r="P76" i="2"/>
  <c r="S76" i="2" s="1"/>
  <c r="P80" i="2"/>
  <c r="S80" i="2" s="1"/>
  <c r="P84" i="2"/>
  <c r="S84" i="2" s="1"/>
  <c r="P88" i="2"/>
  <c r="S88" i="2" s="1"/>
  <c r="P92" i="2"/>
  <c r="S92" i="2" s="1"/>
  <c r="P96" i="2"/>
  <c r="S96" i="2" s="1"/>
  <c r="P100" i="2"/>
  <c r="S100" i="2" s="1"/>
  <c r="P104" i="2"/>
  <c r="S104" i="2" s="1"/>
  <c r="P108" i="2"/>
  <c r="S108" i="2" s="1"/>
  <c r="P112" i="2"/>
  <c r="S112" i="2" s="1"/>
  <c r="P116" i="2"/>
  <c r="S116" i="2" s="1"/>
  <c r="P120" i="2"/>
  <c r="S120" i="2" s="1"/>
  <c r="P124" i="2"/>
  <c r="S124" i="2" s="1"/>
  <c r="P128" i="2"/>
  <c r="S128" i="2" s="1"/>
  <c r="P132" i="2"/>
  <c r="S132" i="2" s="1"/>
  <c r="P136" i="2"/>
  <c r="S136" i="2" s="1"/>
  <c r="P140" i="2"/>
  <c r="S140" i="2" s="1"/>
  <c r="P144" i="2"/>
  <c r="S144" i="2" s="1"/>
  <c r="P148" i="2"/>
  <c r="S148" i="2" s="1"/>
  <c r="P152" i="2"/>
  <c r="S152" i="2" s="1"/>
  <c r="P156" i="2"/>
  <c r="S156" i="2" s="1"/>
  <c r="P160" i="2"/>
  <c r="S160" i="2" s="1"/>
  <c r="P164" i="2"/>
  <c r="S164" i="2" s="1"/>
  <c r="P168" i="2"/>
  <c r="S168" i="2" s="1"/>
  <c r="P172" i="2"/>
  <c r="S172" i="2" s="1"/>
  <c r="P176" i="2"/>
  <c r="S176" i="2" s="1"/>
  <c r="P180" i="2"/>
  <c r="S180" i="2" s="1"/>
  <c r="P184" i="2"/>
  <c r="S184" i="2" s="1"/>
  <c r="P188" i="2"/>
  <c r="S188" i="2" s="1"/>
  <c r="P192" i="2"/>
  <c r="S192" i="2" s="1"/>
  <c r="P196" i="2"/>
  <c r="S196" i="2" s="1"/>
  <c r="P200" i="2"/>
  <c r="S200" i="2" s="1"/>
  <c r="P204" i="2"/>
  <c r="S204" i="2" s="1"/>
  <c r="P208" i="2"/>
  <c r="S208" i="2" s="1"/>
  <c r="P212" i="2"/>
  <c r="S212" i="2" s="1"/>
  <c r="P216" i="2"/>
  <c r="S216" i="2" s="1"/>
  <c r="P220" i="2"/>
  <c r="S220" i="2" s="1"/>
  <c r="P224" i="2"/>
  <c r="S224" i="2" s="1"/>
  <c r="P228" i="2"/>
  <c r="S228" i="2" s="1"/>
  <c r="P232" i="2"/>
  <c r="S232" i="2" s="1"/>
  <c r="P236" i="2"/>
  <c r="S236" i="2" s="1"/>
  <c r="P240" i="2"/>
  <c r="S240" i="2" s="1"/>
  <c r="P244" i="2"/>
  <c r="S244" i="2" s="1"/>
  <c r="P248" i="2"/>
  <c r="S248" i="2" s="1"/>
  <c r="P252" i="2"/>
  <c r="S252" i="2" s="1"/>
  <c r="P256" i="2"/>
  <c r="S256" i="2" s="1"/>
  <c r="P260" i="2"/>
  <c r="S260" i="2" s="1"/>
  <c r="P264" i="2"/>
  <c r="S264" i="2" s="1"/>
  <c r="P268" i="2"/>
  <c r="S268" i="2" s="1"/>
  <c r="P272" i="2"/>
  <c r="S272" i="2" s="1"/>
  <c r="P276" i="2"/>
  <c r="S276" i="2" s="1"/>
  <c r="P280" i="2"/>
  <c r="S280" i="2" s="1"/>
  <c r="P284" i="2"/>
  <c r="S284" i="2" s="1"/>
  <c r="P288" i="2"/>
  <c r="S288" i="2" s="1"/>
  <c r="P292" i="2"/>
  <c r="S292" i="2" s="1"/>
  <c r="P296" i="2"/>
  <c r="S296" i="2" s="1"/>
  <c r="P300" i="2"/>
  <c r="S300" i="2" s="1"/>
  <c r="P304" i="2"/>
  <c r="S304" i="2" s="1"/>
  <c r="P308" i="2"/>
  <c r="S308" i="2" s="1"/>
  <c r="P312" i="2"/>
  <c r="S312" i="2" s="1"/>
  <c r="P316" i="2"/>
  <c r="S316" i="2" s="1"/>
  <c r="P320" i="2"/>
  <c r="S320" i="2" s="1"/>
  <c r="P324" i="2"/>
  <c r="S324" i="2" s="1"/>
  <c r="P328" i="2"/>
  <c r="S328" i="2" s="1"/>
  <c r="P332" i="2"/>
  <c r="S332" i="2" s="1"/>
  <c r="P336" i="2"/>
  <c r="S336" i="2" s="1"/>
  <c r="P340" i="2"/>
  <c r="S340" i="2" s="1"/>
  <c r="P344" i="2"/>
  <c r="S344" i="2" s="1"/>
  <c r="P348" i="2"/>
  <c r="S348" i="2" s="1"/>
  <c r="P352" i="2"/>
  <c r="S352" i="2" s="1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S14" i="7" s="1"/>
  <c r="G44" i="3"/>
  <c r="Q14" i="7" s="1"/>
  <c r="T14" i="7" s="1"/>
  <c r="H44" i="3"/>
  <c r="R14" i="7" s="1"/>
  <c r="U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U15" i="7" s="1"/>
  <c r="P15" i="2"/>
  <c r="S15" i="2" s="1"/>
  <c r="O15" i="2"/>
  <c r="R15" i="2" s="1"/>
  <c r="Q15" i="7"/>
  <c r="T15" i="7" s="1"/>
  <c r="P15" i="7"/>
  <c r="S15" i="7" s="1"/>
  <c r="N15" i="2"/>
  <c r="Q15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F28" i="10" l="1"/>
  <c r="E28" i="10"/>
  <c r="G28" i="10"/>
  <c r="F21" i="10"/>
  <c r="E21" i="10"/>
  <c r="G21" i="10"/>
  <c r="F27" i="10"/>
  <c r="G27" i="10"/>
  <c r="E27" i="10"/>
  <c r="F30" i="10"/>
  <c r="E30" i="10"/>
  <c r="G30" i="10"/>
  <c r="F26" i="10"/>
  <c r="E26" i="10"/>
  <c r="G26" i="10"/>
  <c r="F23" i="10"/>
  <c r="G23" i="10"/>
  <c r="E23" i="10"/>
  <c r="F19" i="10"/>
  <c r="G19" i="10"/>
  <c r="E19" i="10"/>
  <c r="F20" i="10"/>
  <c r="E20" i="10"/>
  <c r="G20" i="10"/>
  <c r="F25" i="10"/>
  <c r="G25" i="10"/>
  <c r="E25" i="10"/>
  <c r="F18" i="10"/>
  <c r="E18" i="10"/>
  <c r="G18" i="10"/>
  <c r="F24" i="10"/>
  <c r="E24" i="10"/>
  <c r="G24" i="10"/>
  <c r="F29" i="10"/>
  <c r="G29" i="10"/>
  <c r="E29" i="10"/>
  <c r="G16" i="10"/>
  <c r="E16" i="10"/>
  <c r="F16" i="10"/>
  <c r="F22" i="10"/>
  <c r="E22" i="10"/>
  <c r="G22" i="10"/>
  <c r="F17" i="10"/>
  <c r="G17" i="10"/>
  <c r="E17" i="10"/>
  <c r="K32" i="3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C16" i="10"/>
  <c r="C28" i="10"/>
  <c r="C30" i="10"/>
  <c r="C26" i="10"/>
  <c r="C17" i="10"/>
  <c r="C19" i="10"/>
  <c r="C20" i="10"/>
  <c r="C25" i="10"/>
  <c r="C27" i="10"/>
  <c r="C18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H25" i="10" l="1"/>
  <c r="H20" i="10"/>
  <c r="H30" i="10"/>
  <c r="H23" i="10"/>
  <c r="H22" i="10"/>
  <c r="H29" i="10"/>
  <c r="H24" i="10"/>
  <c r="H26" i="10"/>
  <c r="H28" i="10"/>
  <c r="H18" i="10"/>
  <c r="H19" i="10"/>
  <c r="H27" i="10"/>
  <c r="H21" i="10"/>
  <c r="H36" i="1"/>
  <c r="G36" i="1"/>
  <c r="F36" i="1"/>
  <c r="H28" i="1"/>
  <c r="G28" i="1"/>
  <c r="F28" i="1"/>
  <c r="F42" i="1"/>
  <c r="G42" i="1"/>
  <c r="H42" i="1"/>
  <c r="F26" i="1"/>
  <c r="G26" i="1"/>
  <c r="H26" i="1"/>
  <c r="G27" i="1"/>
  <c r="H27" i="1"/>
  <c r="F27" i="1"/>
  <c r="F37" i="1"/>
  <c r="H37" i="1"/>
  <c r="G37" i="1"/>
  <c r="H21" i="1"/>
  <c r="F21" i="1"/>
  <c r="G21" i="1"/>
  <c r="H44" i="1"/>
  <c r="G44" i="1"/>
  <c r="F44" i="1"/>
  <c r="H40" i="1"/>
  <c r="G40" i="1"/>
  <c r="F40" i="1"/>
  <c r="H24" i="1"/>
  <c r="G24" i="1"/>
  <c r="F24" i="1"/>
  <c r="F38" i="1"/>
  <c r="G38" i="1"/>
  <c r="H38" i="1"/>
  <c r="F22" i="1"/>
  <c r="G22" i="1"/>
  <c r="H22" i="1"/>
  <c r="F20" i="1"/>
  <c r="G20" i="1"/>
  <c r="H20" i="1"/>
  <c r="F33" i="1"/>
  <c r="H33" i="1"/>
  <c r="G33" i="1"/>
  <c r="G35" i="1"/>
  <c r="H35" i="1"/>
  <c r="F35" i="1"/>
  <c r="F34" i="1"/>
  <c r="G34" i="1"/>
  <c r="H34" i="1"/>
  <c r="G43" i="1"/>
  <c r="H43" i="1"/>
  <c r="F43" i="1"/>
  <c r="F45" i="1"/>
  <c r="H45" i="1"/>
  <c r="G45" i="1"/>
  <c r="F29" i="1"/>
  <c r="H29" i="1"/>
  <c r="G29" i="1"/>
  <c r="G39" i="1"/>
  <c r="H39" i="1"/>
  <c r="F39" i="1"/>
  <c r="H32" i="1"/>
  <c r="G32" i="1"/>
  <c r="F32" i="1"/>
  <c r="G23" i="1"/>
  <c r="H23" i="1"/>
  <c r="F23" i="1"/>
  <c r="F30" i="1"/>
  <c r="G30" i="1"/>
  <c r="H30" i="1"/>
  <c r="G31" i="1"/>
  <c r="H31" i="1"/>
  <c r="F31" i="1"/>
  <c r="F41" i="1"/>
  <c r="H41" i="1"/>
  <c r="G41" i="1"/>
  <c r="F25" i="1"/>
  <c r="H25" i="1"/>
  <c r="G25" i="1"/>
  <c r="L40" i="1"/>
  <c r="D40" i="1"/>
  <c r="K40" i="1"/>
  <c r="J40" i="1"/>
  <c r="C40" i="1"/>
  <c r="D27" i="1"/>
  <c r="C27" i="1"/>
  <c r="K27" i="1"/>
  <c r="L27" i="1"/>
  <c r="J27" i="1"/>
  <c r="C36" i="1"/>
  <c r="L36" i="1"/>
  <c r="J36" i="1"/>
  <c r="K36" i="1"/>
  <c r="D36" i="1"/>
  <c r="D43" i="1"/>
  <c r="L43" i="1"/>
  <c r="J43" i="1"/>
  <c r="K43" i="1"/>
  <c r="C43" i="1"/>
  <c r="D34" i="1"/>
  <c r="K34" i="1"/>
  <c r="C34" i="1"/>
  <c r="L34" i="1"/>
  <c r="J34" i="1"/>
  <c r="D35" i="1"/>
  <c r="K35" i="1"/>
  <c r="L35" i="1"/>
  <c r="J35" i="1"/>
  <c r="C35" i="1"/>
  <c r="D33" i="1"/>
  <c r="L33" i="1"/>
  <c r="J33" i="1"/>
  <c r="K33" i="1"/>
  <c r="C33" i="1"/>
  <c r="C39" i="1"/>
  <c r="J39" i="1"/>
  <c r="K39" i="1"/>
  <c r="D39" i="1"/>
  <c r="L39" i="1"/>
  <c r="L45" i="1"/>
  <c r="J45" i="1"/>
  <c r="D45" i="1"/>
  <c r="K45" i="1"/>
  <c r="C45" i="1"/>
  <c r="J32" i="1"/>
  <c r="C32" i="1"/>
  <c r="D32" i="1"/>
  <c r="L32" i="1"/>
  <c r="K32" i="1"/>
  <c r="D31" i="1"/>
  <c r="L31" i="1"/>
  <c r="K31" i="1"/>
  <c r="J31" i="1"/>
  <c r="C31" i="1"/>
  <c r="C30" i="1"/>
  <c r="L30" i="1"/>
  <c r="J30" i="1"/>
  <c r="K30" i="1"/>
  <c r="D30" i="1"/>
  <c r="J23" i="1"/>
  <c r="K23" i="1"/>
  <c r="D23" i="1"/>
  <c r="L23" i="1"/>
  <c r="C23" i="1"/>
  <c r="C29" i="1"/>
  <c r="L29" i="1"/>
  <c r="J29" i="1"/>
  <c r="D29" i="1"/>
  <c r="K29" i="1"/>
  <c r="C44" i="1"/>
  <c r="D44" i="1"/>
  <c r="K44" i="1"/>
  <c r="L44" i="1"/>
  <c r="J44" i="1"/>
  <c r="C28" i="1"/>
  <c r="K28" i="1"/>
  <c r="L28" i="1"/>
  <c r="J28" i="1"/>
  <c r="D28" i="1"/>
  <c r="J42" i="1"/>
  <c r="C42" i="1"/>
  <c r="D42" i="1"/>
  <c r="K42" i="1"/>
  <c r="L42" i="1"/>
  <c r="J26" i="1"/>
  <c r="L26" i="1"/>
  <c r="C26" i="1"/>
  <c r="D26" i="1"/>
  <c r="K26" i="1"/>
  <c r="D41" i="1"/>
  <c r="C41" i="1"/>
  <c r="K41" i="1"/>
  <c r="L41" i="1"/>
  <c r="J41" i="1"/>
  <c r="D25" i="1"/>
  <c r="L25" i="1"/>
  <c r="J25" i="1"/>
  <c r="C25" i="1"/>
  <c r="K25" i="1"/>
  <c r="D24" i="1"/>
  <c r="K24" i="1"/>
  <c r="L24" i="1"/>
  <c r="J24" i="1"/>
  <c r="C24" i="1"/>
  <c r="C38" i="1"/>
  <c r="K38" i="1"/>
  <c r="L38" i="1"/>
  <c r="J38" i="1"/>
  <c r="D38" i="1"/>
  <c r="C22" i="1"/>
  <c r="D22" i="1"/>
  <c r="J37" i="1"/>
  <c r="C37" i="1"/>
  <c r="D37" i="1"/>
  <c r="L37" i="1"/>
  <c r="K37" i="1"/>
  <c r="D21" i="1"/>
  <c r="D20" i="1"/>
  <c r="L24" i="10"/>
  <c r="L23" i="10"/>
  <c r="L22" i="10"/>
  <c r="L28" i="10"/>
  <c r="L29" i="10"/>
  <c r="C21" i="1"/>
  <c r="C20" i="1"/>
  <c r="H1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T125" i="2"/>
  <c r="T157" i="2"/>
  <c r="T126" i="2"/>
  <c r="T146" i="2"/>
  <c r="T174" i="2"/>
  <c r="T499" i="2"/>
  <c r="T439" i="2"/>
  <c r="T454" i="2"/>
  <c r="T478" i="2"/>
  <c r="T367" i="2"/>
  <c r="T490" i="2"/>
  <c r="M28" i="4"/>
  <c r="M27" i="4"/>
  <c r="M29" i="4"/>
  <c r="L22" i="1"/>
  <c r="K22" i="1"/>
  <c r="J22" i="1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J25" i="10"/>
  <c r="J26" i="10"/>
  <c r="I21" i="10"/>
  <c r="J19" i="10"/>
  <c r="I25" i="10"/>
  <c r="I26" i="10"/>
  <c r="K25" i="10"/>
  <c r="J21" i="10"/>
  <c r="K26" i="10"/>
  <c r="I19" i="10"/>
  <c r="K21" i="10"/>
  <c r="M32" i="4"/>
  <c r="J20" i="10"/>
  <c r="K20" i="10"/>
  <c r="I20" i="10"/>
  <c r="V41" i="7"/>
  <c r="V49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J21" i="1"/>
  <c r="V21" i="7" l="1"/>
  <c r="V24" i="7"/>
  <c r="L19" i="10"/>
  <c r="L25" i="10"/>
  <c r="V26" i="7"/>
  <c r="V25" i="7"/>
  <c r="L21" i="10"/>
  <c r="L26" i="10"/>
  <c r="K18" i="10"/>
  <c r="K17" i="10"/>
  <c r="I18" i="10"/>
  <c r="V13" i="7"/>
  <c r="J17" i="10"/>
  <c r="J18" i="10"/>
  <c r="I16" i="10"/>
  <c r="V14" i="7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<sst xmlns="http://schemas.openxmlformats.org/spreadsheetml/2006/main" count="942" uniqueCount="367">
  <si>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</si>
  <si>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</si>
  <si>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</si>
  <si>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</si>
  <si>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</si>
  <si>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</si>
  <si>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</si>
  <si>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</si>
  <si>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</si>
  <si>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</si>
  <si>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</si>
  <si>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</si>
  <si>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</si>
  <si>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</si>
  <si>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</si>
  <si>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</si>
  <si>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</si>
  <si>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</si>
  <si>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</si>
  <si>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</si>
  <si>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</si>
  <si>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</si>
  <si>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</si>
  <si>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</si>
  <si>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</si>
  <si>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</si>
  <si>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</si>
  <si>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</si>
  <si>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</si>
  <si>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</si>
  <si>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</si>
  <si>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</si>
  <si>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</si>
  <si>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</si>
  <si>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</si>
  <si>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</si>
  <si>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</si>
  <si>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</si>
  <si>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</si>
  <si>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</si>
  <si>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</si>
  <si>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</si>
  <si>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</si>
  <si>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</si>
  <si>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</si>
  <si>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</si>
  <si>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</si>
  <si>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</si>
  <si>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</si>
  <si>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</si>
  <si>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</si>
  <si>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</si>
  <si>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</si>
  <si>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</si>
  <si>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</si>
  <si>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</si>
  <si>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</si>
  <si>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</si>
  <si>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</si>
  <si>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</si>
  <si>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</si>
  <si>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</si>
  <si>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</si>
  <si>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</si>
  <si>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</si>
  <si>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</si>
  <si>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</si>
  <si>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</si>
  <si>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</si>
  <si>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</si>
  <si>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</si>
  <si>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</si>
  <si>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</si>
  <si>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</si>
  <si>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</si>
  <si>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</si>
  <si>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</si>
  <si>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</si>
  <si>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</si>
  <si>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</si>
  <si>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</si>
  <si>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</si>
  <si>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</si>
  <si>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</si>
  <si>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</si>
  <si>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</si>
  <si>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</si>
  <si>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</si>
  <si>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</si>
  <si>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</si>
  <si>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</si>
  <si>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</si>
  <si>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</si>
  <si>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</si>
  <si>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</si>
  <si>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</si>
  <si>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</si>
  <si>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</si>
  <si>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</si>
  <si>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</si>
  <si>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</si>
  <si>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</si>
  <si>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</si>
  <si>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</si>
  <si>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</si>
  <si>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</si>
  <si>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</si>
  <si>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</si>
  <si>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</si>
  <si>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</si>
  <si>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</si>
  <si>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</si>
  <si>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</si>
  <si>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</si>
  <si>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</si>
  <si>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</si>
  <si>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</si>
  <si>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</si>
  <si>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</si>
  <si>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</si>
  <si>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</si>
  <si>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</si>
  <si>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</si>
  <si>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</si>
  <si>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</si>
  <si>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</si>
  <si>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</si>
  <si>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</si>
  <si>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</si>
  <si>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</si>
  <si>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</si>
  <si>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</si>
  <si>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</si>
  <si>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</si>
  <si>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</si>
  <si>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</si>
  <si>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</si>
  <si>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</si>
  <si>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</si>
  <si>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</si>
  <si>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</si>
  <si>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</si>
  <si>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</si>
  <si>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</si>
  <si>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</si>
  <si>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</si>
  <si>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</si>
  <si>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</si>
  <si>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</si>
  <si>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</si>
  <si>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</si>
  <si>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</si>
  <si>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</si>
  <si>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</si>
  <si>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</si>
  <si>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</si>
  <si>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</si>
  <si>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</si>
  <si>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</si>
  <si>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</si>
  <si>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</si>
  <si>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</si>
  <si>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</si>
  <si>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</si>
  <si>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</si>
  <si>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</si>
  <si>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</si>
  <si>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</si>
  <si>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</si>
  <si>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</si>
  <si>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</si>
  <si>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</si>
  <si>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</si>
  <si>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</si>
  <si>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</si>
  <si>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</si>
  <si>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</si>
  <si>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</si>
  <si>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</si>
  <si>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</si>
  <si>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</si>
  <si>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</si>
  <si>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</si>
  <si>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</si>
  <si>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</si>
  <si>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</si>
  <si>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</si>
  <si>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</si>
  <si>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</si>
  <si>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</si>
  <si>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</si>
  <si>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</si>
  <si>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</si>
  <si>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</si>
  <si>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</si>
  <si>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</si>
  <si>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</si>
  <si>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</si>
  <si>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</si>
  <si>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</si>
  <si>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</si>
  <si>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</si>
  <si>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</si>
  <si>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</si>
  <si>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</si>
  <si>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</si>
  <si>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</si>
  <si>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</si>
  <si>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</si>
  <si>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</si>
  <si>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</si>
  <si>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</si>
  <si>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</si>
  <si>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</si>
  <si>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</si>
  <si>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</si>
  <si>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</si>
  <si>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</si>
  <si>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</si>
  <si>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</si>
  <si>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</si>
  <si>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</si>
  <si>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</si>
  <si>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</si>
  <si>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</si>
  <si>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</si>
  <si>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</si>
  <si>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</si>
  <si>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</si>
  <si>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</si>
  <si>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</si>
  <si>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</si>
  <si>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</si>
  <si>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</si>
  <si>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</si>
  <si>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</si>
  <si>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</si>
  <si>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</si>
  <si>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</si>
  <si>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</si>
  <si>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</si>
  <si>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</si>
  <si>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</si>
  <si>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</si>
  <si>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</si>
  <si>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</si>
  <si>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</si>
  <si>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</si>
  <si>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</si>
  <si>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</si>
  <si>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</si>
  <si>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</si>
  <si>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</si>
  <si>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</si>
  <si>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</si>
  <si>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</si>
  <si>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</si>
  <si>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</si>
  <si>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</si>
  <si>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</si>
  <si>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</si>
  <si>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</si>
  <si>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</si>
  <si>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</si>
  <si>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</si>
  <si>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</si>
  <si>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</si>
  <si>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</si>
  <si>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</si>
  <si>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</si>
  <si>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</si>
  <si>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</si>
  <si>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</si>
  <si>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</si>
  <si>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</si>
  <si>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</si>
  <si>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</si>
  <si>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</si>
  <si>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</si>
  <si>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</si>
  <si>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</si>
  <si>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</si>
  <si>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</si>
  <si>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</si>
  <si>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</si>
  <si>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</si>
  <si>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</si>
  <si>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</si>
  <si>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</si>
  <si>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</si>
  <si>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</si>
  <si>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</si>
  <si>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</si>
  <si>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</si>
  <si>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</si>
  <si>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</si>
  <si>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</si>
  <si>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</si>
  <si>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</si>
  <si>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</si>
  <si>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</si>
  <si>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</si>
  <si>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</si>
  <si>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</si>
  <si>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</si>
  <si>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</si>
  <si>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</si>
  <si>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</si>
  <si>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</si>
  <si>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</si>
  <si>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</si>
  <si>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</si>
  <si>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</si>
  <si>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</si>
  <si>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</si>
  <si>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</si>
  <si>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</si>
  <si>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</si>
  <si>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</si>
  <si>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</si>
  <si>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</si>
  <si>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</si>
  <si>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</si>
  <si>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</si>
  <si>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</si>
  <si>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</si>
  <si>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</si>
  <si>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</si>
  <si>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</si>
  <si>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</si>
  <si>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</si>
  <si>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</si>
  <si>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</si>
  <si>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</si>
  <si>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</si>
  <si>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</si>
  <si>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</si>
  <si>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</si>
  <si>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</si>
  <si>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</si>
  <si>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</si>
  <si>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</si>
  <si>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</si>
  <si>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</si>
  <si>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</si>
  <si>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</si>
  <si>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</si>
  <si>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</si>
  <si>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</si>
  <si>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</si>
  <si>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</si>
  <si>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</si>
  <si>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</si>
  <si>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</si>
  <si>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</si>
  <si>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</si>
  <si>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</si>
  <si>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</si>
  <si>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</si>
  <si>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</si>
  <si>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</si>
  <si>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</si>
  <si>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</si>
  <si>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</si>
  <si>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</si>
  <si>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Spitex Lindenpark</t>
  </si>
  <si>
    <t>C167219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</si>
</sst>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37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0" fontId="7" fillId="3" borderId="5" xfId="2" applyFont="1" applyFill="1" applyBorder="1" applyAlignment="1" applyProtection="1">
      <alignment vertical="center" wrapText="1"/>
    </xf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0" xfId="0" applyFont="1" applyBorder="1"/>
    <xf numFmtId="0" fontId="1" fillId="13" borderId="40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2" xfId="2" applyFont="1" applyFill="1" applyBorder="1" applyAlignment="1" applyProtection="1">
      <alignment horizontal="center" textRotation="90" wrapText="1"/>
    </xf>
    <xf numFmtId="0" fontId="8" fillId="7" borderId="43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4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48" xfId="2" applyFont="1" applyFill="1" applyBorder="1" applyAlignment="1" applyProtection="1">
      <alignment horizontal="left" vertical="center"/>
    </xf>
    <xf numFmtId="49" fontId="41" fillId="0" borderId="48" xfId="2" applyNumberFormat="1" applyFont="1" applyBorder="1" applyAlignment="1" applyProtection="1">
      <alignment horizontal="center" vertical="center"/>
    </xf>
    <xf numFmtId="14" fontId="41" fillId="0" borderId="49" xfId="2" applyNumberFormat="1" applyFont="1" applyBorder="1" applyAlignment="1" applyProtection="1">
      <alignment horizontal="center" vertical="center"/>
    </xf>
    <xf numFmtId="0" fontId="40" fillId="17" borderId="52" xfId="2" applyFont="1" applyFill="1" applyBorder="1" applyAlignment="1" applyProtection="1">
      <alignment horizontal="left" vertical="center"/>
    </xf>
    <xf numFmtId="0" fontId="40" fillId="17" borderId="53" xfId="2" applyFont="1" applyFill="1" applyBorder="1" applyAlignment="1" applyProtection="1">
      <alignment horizontal="left"/>
    </xf>
    <xf numFmtId="0" fontId="40" fillId="17" borderId="54" xfId="2" applyFont="1" applyFill="1" applyBorder="1" applyAlignment="1" applyProtection="1">
      <alignment horizontal="left"/>
    </xf>
    <xf numFmtId="0" fontId="40" fillId="17" borderId="47" xfId="2" applyFont="1" applyFill="1" applyBorder="1" applyAlignment="1" applyProtection="1">
      <alignment vertical="center"/>
    </xf>
    <xf numFmtId="0" fontId="40" fillId="17" borderId="52" xfId="2" applyFont="1" applyFill="1" applyBorder="1" applyAlignment="1" applyProtection="1">
      <alignment vertical="center"/>
    </xf>
    <xf numFmtId="0" fontId="3" fillId="17" borderId="54" xfId="2" applyFill="1" applyBorder="1" applyAlignment="1" applyProtection="1">
      <alignment vertical="center"/>
    </xf>
    <xf numFmtId="168" fontId="41" fillId="17" borderId="54" xfId="11" applyFont="1" applyFill="1" applyBorder="1" applyAlignment="1" applyProtection="1">
      <alignment horizontal="left" vertical="center"/>
    </xf>
    <xf numFmtId="0" fontId="41" fillId="0" borderId="56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0" xfId="2" applyFont="1" applyFill="1" applyBorder="1" applyAlignment="1" applyProtection="1">
      <alignment horizontal="left" vertical="center"/>
    </xf>
    <xf numFmtId="15" fontId="38" fillId="17" borderId="50" xfId="2" applyNumberFormat="1" applyFont="1" applyFill="1" applyBorder="1" applyAlignment="1" applyProtection="1">
      <alignment horizontal="left" vertical="center"/>
    </xf>
    <xf numFmtId="0" fontId="40" fillId="17" borderId="61" xfId="2" applyFont="1" applyFill="1" applyBorder="1" applyAlignment="1" applyProtection="1">
      <alignment vertical="center"/>
    </xf>
    <xf numFmtId="0" fontId="40" fillId="17" borderId="51" xfId="2" applyFont="1" applyFill="1" applyBorder="1" applyAlignment="1" applyProtection="1">
      <alignment horizontal="center" vertical="center"/>
    </xf>
    <xf numFmtId="0" fontId="43" fillId="17" borderId="62" xfId="2" applyFont="1" applyFill="1" applyBorder="1" applyAlignment="1" applyProtection="1">
      <alignment vertical="center"/>
    </xf>
    <xf numFmtId="0" fontId="40" fillId="17" borderId="63" xfId="2" applyFont="1" applyFill="1" applyBorder="1" applyAlignment="1" applyProtection="1">
      <alignment horizontal="center" vertical="center"/>
    </xf>
    <xf numFmtId="0" fontId="40" fillId="17" borderId="61" xfId="2" applyFont="1" applyFill="1" applyBorder="1" applyAlignment="1" applyProtection="1">
      <alignment horizontal="left" vertical="center"/>
    </xf>
    <xf numFmtId="0" fontId="43" fillId="17" borderId="62" xfId="2" applyFont="1" applyFill="1" applyBorder="1" applyAlignment="1" applyProtection="1">
      <alignment horizontal="left"/>
    </xf>
    <xf numFmtId="0" fontId="38" fillId="17" borderId="63" xfId="2" applyFont="1" applyFill="1" applyBorder="1" applyProtection="1"/>
    <xf numFmtId="0" fontId="43" fillId="17" borderId="61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39" xfId="0" applyFont="1" applyFill="1" applyBorder="1"/>
    <xf numFmtId="0" fontId="3" fillId="0" borderId="39" xfId="0" applyFont="1" applyBorder="1"/>
    <xf numFmtId="0" fontId="1" fillId="0" borderId="41" xfId="0" applyFont="1" applyBorder="1"/>
    <xf numFmtId="0" fontId="3" fillId="0" borderId="67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67" xfId="0" applyFont="1" applyFill="1" applyBorder="1"/>
    <xf numFmtId="0" fontId="1" fillId="0" borderId="40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69" xfId="0" applyFont="1" applyBorder="1" applyProtection="1"/>
    <xf numFmtId="43" fontId="1" fillId="0" borderId="19" xfId="1" quotePrefix="1" applyFont="1" applyBorder="1" applyProtection="1"/>
    <xf numFmtId="43" fontId="1" fillId="0" borderId="70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2" xfId="2" applyFont="1" applyFill="1" applyBorder="1" applyAlignment="1" applyProtection="1">
      <alignment horizontal="center" vertical="top" textRotation="90"/>
    </xf>
    <xf numFmtId="0" fontId="7" fillId="7" borderId="43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2" xfId="2" applyFont="1" applyFill="1" applyBorder="1" applyAlignment="1" applyProtection="1">
      <alignment horizontal="center" vertical="top" textRotation="90"/>
    </xf>
    <xf numFmtId="0" fontId="7" fillId="13" borderId="43" xfId="2" applyFont="1" applyFill="1" applyBorder="1" applyAlignment="1" applyProtection="1">
      <alignment horizontal="center" vertical="top" textRotation="90"/>
    </xf>
    <xf numFmtId="0" fontId="7" fillId="6" borderId="44" xfId="2" applyFont="1" applyFill="1" applyBorder="1" applyAlignment="1" applyProtection="1">
      <alignment horizontal="center" vertical="top" textRotation="90"/>
    </xf>
    <xf numFmtId="0" fontId="7" fillId="6" borderId="45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1" xfId="1" applyFont="1" applyBorder="1" applyProtection="1"/>
    <xf numFmtId="43" fontId="1" fillId="0" borderId="72" xfId="1" applyFont="1" applyBorder="1" applyProtection="1"/>
    <xf numFmtId="0" fontId="1" fillId="0" borderId="73" xfId="0" quotePrefix="1" applyFont="1" applyBorder="1" applyProtection="1"/>
    <xf numFmtId="43" fontId="1" fillId="0" borderId="74" xfId="1" applyFont="1" applyBorder="1" applyProtection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8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68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68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47" xfId="2" applyNumberFormat="1" applyFont="1" applyBorder="1" applyAlignment="1" applyProtection="1">
      <alignment horizontal="left" vertical="center"/>
    </xf>
    <xf numFmtId="0" fontId="41" fillId="0" borderId="47" xfId="2" applyFont="1" applyBorder="1" applyAlignment="1" applyProtection="1">
      <alignment horizontal="left" vertical="center"/>
    </xf>
    <xf numFmtId="0" fontId="3" fillId="17" borderId="48" xfId="2" applyFill="1" applyBorder="1" applyAlignment="1" applyProtection="1">
      <alignment horizontal="center"/>
    </xf>
    <xf numFmtId="0" fontId="40" fillId="17" borderId="47" xfId="2" applyFont="1" applyFill="1" applyBorder="1" applyAlignment="1" applyProtection="1">
      <alignment horizontal="left" vertical="center"/>
    </xf>
    <xf numFmtId="167" fontId="50" fillId="0" borderId="47" xfId="2" applyNumberFormat="1" applyFont="1" applyBorder="1" applyAlignment="1" applyProtection="1">
      <alignment horizontal="left" vertical="top"/>
    </xf>
    <xf numFmtId="0" fontId="50" fillId="0" borderId="47" xfId="2" applyFont="1" applyBorder="1" applyAlignment="1" applyProtection="1">
      <alignment horizontal="left" vertical="top"/>
    </xf>
    <xf numFmtId="0" fontId="41" fillId="0" borderId="49" xfId="2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168" fontId="41" fillId="0" borderId="65" xfId="11" applyFont="1" applyFill="1" applyBorder="1" applyAlignment="1" applyProtection="1">
      <alignment horizontal="center" vertical="center"/>
    </xf>
    <xf numFmtId="168" fontId="41" fillId="0" borderId="66" xfId="11" applyFont="1" applyFill="1" applyBorder="1" applyAlignment="1" applyProtection="1">
      <alignment horizontal="center" vertical="center"/>
    </xf>
    <xf numFmtId="0" fontId="41" fillId="0" borderId="48" xfId="2" applyFont="1" applyBorder="1" applyAlignment="1" applyProtection="1">
      <alignment horizontal="center" vertical="center"/>
    </xf>
    <xf numFmtId="168" fontId="41" fillId="0" borderId="59" xfId="11" applyFont="1" applyFill="1" applyBorder="1" applyAlignment="1" applyProtection="1">
      <alignment horizontal="center" vertical="center"/>
    </xf>
    <xf numFmtId="0" fontId="41" fillId="0" borderId="47" xfId="2" applyFont="1" applyBorder="1" applyAlignment="1" applyProtection="1">
      <alignment horizontal="center" vertical="center"/>
    </xf>
    <xf numFmtId="167" fontId="41" fillId="0" borderId="51" xfId="2" applyNumberFormat="1" applyFont="1" applyBorder="1" applyAlignment="1" applyProtection="1">
      <alignment horizontal="center" vertical="center"/>
    </xf>
    <xf numFmtId="0" fontId="41" fillId="0" borderId="55" xfId="2" applyFont="1" applyBorder="1" applyAlignment="1" applyProtection="1">
      <alignment horizontal="center" vertical="center"/>
    </xf>
    <xf numFmtId="0" fontId="41" fillId="0" borderId="57" xfId="2" applyFont="1" applyBorder="1" applyAlignment="1" applyProtection="1">
      <alignment horizontal="center" vertical="center"/>
    </xf>
    <xf numFmtId="168" fontId="41" fillId="0" borderId="64" xfId="11" applyFont="1" applyFill="1" applyBorder="1" applyAlignment="1" applyProtection="1">
      <alignment horizontal="center" vertical="center"/>
    </xf>
    <xf numFmtId="168" fontId="41" fillId="0" borderId="50" xfId="11" applyFont="1" applyFill="1" applyBorder="1" applyAlignment="1" applyProtection="1">
      <alignment horizontal="center" vertical="center"/>
    </xf>
    <xf numFmtId="0" fontId="40" fillId="17" borderId="52" xfId="2" applyFont="1" applyFill="1" applyBorder="1" applyAlignment="1" applyProtection="1">
      <alignment horizontal="left" vertical="center" wrapText="1"/>
    </xf>
    <xf numFmtId="0" fontId="40" fillId="17" borderId="54" xfId="2" applyFont="1" applyFill="1" applyBorder="1" applyAlignment="1" applyProtection="1">
      <alignment horizontal="left" vertical="center" wrapText="1"/>
    </xf>
    <xf numFmtId="0" fontId="41" fillId="0" borderId="51" xfId="2" applyFont="1" applyBorder="1" applyAlignment="1" applyProtection="1">
      <alignment horizontal="left"/>
    </xf>
    <xf numFmtId="0" fontId="40" fillId="17" borderId="47" xfId="2" applyFont="1" applyFill="1" applyBorder="1" applyAlignment="1" applyProtection="1">
      <alignment horizontal="center" vertical="center"/>
    </xf>
    <xf numFmtId="0" fontId="41" fillId="0" borderId="51" xfId="2" applyNumberFormat="1" applyFont="1" applyBorder="1" applyAlignment="1" applyProtection="1">
      <alignment horizontal="left"/>
    </xf>
    <xf numFmtId="0" fontId="41" fillId="0" borderId="50" xfId="2" applyFont="1" applyBorder="1" applyAlignment="1" applyProtection="1">
      <alignment horizontal="left"/>
    </xf>
    <xf numFmtId="0" fontId="40" fillId="17" borderId="47" xfId="2" applyFont="1" applyFill="1" applyBorder="1" applyAlignment="1" applyProtection="1">
      <alignment horizontal="left" vertical="center" wrapText="1"/>
    </xf>
    <xf numFmtId="49" fontId="41" fillId="0" borderId="49" xfId="2" applyNumberFormat="1" applyFont="1" applyBorder="1" applyAlignment="1" applyProtection="1">
      <alignment horizontal="left"/>
    </xf>
    <xf numFmtId="0" fontId="41" fillId="0" borderId="49" xfId="2" applyNumberFormat="1" applyFont="1" applyBorder="1" applyAlignment="1" applyProtection="1">
      <alignment horizontal="left"/>
    </xf>
    <xf numFmtId="49" fontId="41" fillId="0" borderId="47" xfId="2" applyNumberFormat="1" applyFont="1" applyBorder="1" applyAlignment="1" applyProtection="1">
      <alignment horizontal="center" vertical="center"/>
    </xf>
    <xf numFmtId="0" fontId="41" fillId="0" borderId="47" xfId="2" applyNumberFormat="1" applyFont="1" applyBorder="1" applyAlignment="1" applyProtection="1">
      <alignment horizontal="center" vertical="center"/>
    </xf>
    <xf numFmtId="0" fontId="38" fillId="0" borderId="46" xfId="2" applyFont="1" applyBorder="1" applyAlignment="1" applyProtection="1">
      <alignment horizontal="center"/>
    </xf>
    <xf numFmtId="0" fontId="39" fillId="0" borderId="47" xfId="2" applyFont="1" applyBorder="1" applyAlignment="1" applyProtection="1">
      <alignment horizontal="left" vertical="top"/>
    </xf>
    <xf numFmtId="0" fontId="41" fillId="0" borderId="47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68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Ansatz]],"")</calculatedColumnFormula>
    </tableColumn>
    <tableColumn id="17" name="KLV B Kosten" dataDxfId="61" dataCellStyle="Komma">
      <calculatedColumnFormula>IFERROR(tbl_WohnsitzSO[[#This Row],[KLV B]]*tbl_WohnsitzSO[[#This Row],[KLV B Ansatz]],"")</calculatedColumnFormula>
    </tableColumn>
    <tableColumn id="18" name="KLV C Kosten" dataDxfId="60" dataCellStyle="Komma">
      <calculatedColumnFormula>IFERROR(tbl_WohnsitzSO[[#This Row],[KLV C]]*tbl_WohnsitzSO[[#This Row],[KLV C Ansatz]],"")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Ansatz]],"")</calculatedColumnFormula>
    </tableColumn>
    <tableColumn id="20" name="KLV B Kosten" dataDxfId="30">
      <calculatedColumnFormula>IFERROR(tbl_Ferienaufenthalt_SO[[#This Row],[KLV B]]*tbl_Ferienaufenthalt_SO[[#This Row],[KLV B Ansatz]],"")</calculatedColumnFormula>
    </tableColumn>
    <tableColumn id="21" name="KLV C Kosten" dataDxfId="29">
      <calculatedColumnFormula>IFERROR(tbl_Ferienaufenthalt_SO[[#This Row],[KLV C]]*tbl_Ferienaufenthalt_SO[[#This Row],[KLV C Ansatz]],"")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2022</v>
      </c>
    </row>
    <row r="3" spans="1:26" ht="18.75">
      <c r="A3" s="200" t="str">
        <f>"Leistungserbringer "&amp;$A$4</f>
        <v xml:space="preserve">Leistungserbringer </v>
      </c>
      <c r="C3" s="83"/>
      <c r="D3" s="83"/>
      <c r="E3" s="83"/>
      <c r="J3" s="220" t="s">
        <v>142</v>
      </c>
      <c r="X3" s="85"/>
      <c r="Y3" s="85"/>
      <c r="Z3" s="85"/>
    </row>
    <row r="4" spans="1:26" ht="15.75" thickBot="1">
      <c r="A4" s="221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17" t="s">
        <v>309</v>
      </c>
      <c r="D5" s="317"/>
      <c r="E5" s="86" t="s">
        <v>4</v>
      </c>
      <c r="F5" s="317" t="s">
        <v>274</v>
      </c>
      <c r="G5" s="317"/>
      <c r="H5" s="317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1" t="s">
        <v>133</v>
      </c>
      <c r="R5" s="322"/>
      <c r="S5" s="323"/>
    </row>
    <row r="6" spans="1:26" ht="15.75" customHeight="1" thickBot="1">
      <c r="A6" s="86" t="s">
        <v>2</v>
      </c>
      <c r="C6" s="317" t="s">
        <v>349</v>
      </c>
      <c r="D6" s="317"/>
      <c r="E6" s="86" t="s">
        <v>5</v>
      </c>
      <c r="F6" s="317" t="s">
        <v>275</v>
      </c>
      <c r="G6" s="317"/>
      <c r="H6" s="317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17" t="s">
        <v>350</v>
      </c>
      <c r="D7" s="317"/>
      <c r="E7" s="86" t="s">
        <v>6</v>
      </c>
      <c r="F7" s="317" t="s">
        <v>109</v>
      </c>
      <c r="G7" s="317"/>
      <c r="H7" s="317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17" t="s">
        <v>361</v>
      </c>
      <c r="D8" s="317"/>
      <c r="E8" s="86" t="s">
        <v>7</v>
      </c>
      <c r="F8" s="317" t="s">
        <v>276</v>
      </c>
      <c r="G8" s="317"/>
      <c r="H8" s="317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17" t="s">
        <v>348</v>
      </c>
      <c r="D9" s="317"/>
      <c r="E9" s="86" t="s">
        <v>144</v>
      </c>
      <c r="F9" s="318" t="s">
        <v>277</v>
      </c>
      <c r="G9" s="317"/>
      <c r="H9" s="317"/>
      <c r="N9" s="333" t="s">
        <v>132</v>
      </c>
      <c r="O9" s="334"/>
      <c r="P9" s="334"/>
      <c r="Q9" s="334"/>
      <c r="R9" s="334"/>
      <c r="S9" s="334"/>
      <c r="T9" s="334"/>
      <c r="U9" s="334"/>
      <c r="V9" s="335"/>
    </row>
    <row r="10" spans="1:26" ht="15" customHeight="1">
      <c r="E10" s="86" t="s">
        <v>8</v>
      </c>
      <c r="F10" s="317" t="s">
        <v>363</v>
      </c>
      <c r="G10" s="317"/>
      <c r="H10" s="317"/>
      <c r="J10" s="324" t="s">
        <v>364</v>
      </c>
      <c r="K10" s="325"/>
      <c r="L10" s="325"/>
      <c r="M10" s="326"/>
      <c r="N10" s="336" t="s">
        <v>352</v>
      </c>
      <c r="O10" s="337"/>
      <c r="P10" s="338"/>
      <c r="Q10" s="345" t="s">
        <v>204</v>
      </c>
      <c r="R10" s="346"/>
      <c r="S10" s="346"/>
      <c r="T10" s="176"/>
      <c r="U10" s="95"/>
      <c r="V10" s="222"/>
    </row>
    <row r="11" spans="1:26" ht="30" customHeight="1">
      <c r="A11" s="319" t="s">
        <v>345</v>
      </c>
      <c r="B11" s="320"/>
      <c r="C11" s="289" t="s">
        <v>347</v>
      </c>
      <c r="E11" s="86"/>
      <c r="F11" s="287"/>
      <c r="G11" s="287"/>
      <c r="H11" s="287"/>
      <c r="J11" s="327"/>
      <c r="K11" s="328"/>
      <c r="L11" s="328"/>
      <c r="M11" s="329"/>
      <c r="N11" s="339"/>
      <c r="O11" s="340"/>
      <c r="P11" s="341"/>
      <c r="Q11" s="347"/>
      <c r="R11" s="348"/>
      <c r="S11" s="348"/>
      <c r="T11" s="285"/>
      <c r="U11" s="96"/>
      <c r="V11" s="286"/>
    </row>
    <row r="12" spans="1:26" ht="32.25" customHeight="1" thickBot="1">
      <c r="A12" s="316" t="s">
        <v>344</v>
      </c>
      <c r="B12" s="316"/>
      <c r="C12" s="290" t="s">
        <v>346</v>
      </c>
      <c r="D12" s="288"/>
      <c r="E12" s="288"/>
      <c r="J12" s="330"/>
      <c r="K12" s="331"/>
      <c r="L12" s="331"/>
      <c r="M12" s="332"/>
      <c r="N12" s="342"/>
      <c r="O12" s="343"/>
      <c r="P12" s="344"/>
      <c r="Q12" s="349"/>
      <c r="R12" s="350"/>
      <c r="S12" s="350"/>
      <c r="T12" s="223">
        <f>SUM(tbl_WohnsitzSO[Total])</f>
        <v>0</v>
      </c>
      <c r="U12" s="96"/>
      <c r="V12" s="224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299" t="s">
        <v>191</v>
      </c>
      <c r="K13" s="300" t="s">
        <v>192</v>
      </c>
      <c r="L13" s="301" t="s">
        <v>193</v>
      </c>
      <c r="M13" s="302" t="s">
        <v>186</v>
      </c>
      <c r="N13" s="303" t="s">
        <v>197</v>
      </c>
      <c r="O13" s="304" t="s">
        <v>198</v>
      </c>
      <c r="P13" s="305" t="s">
        <v>199</v>
      </c>
      <c r="Q13" s="306" t="s">
        <v>200</v>
      </c>
      <c r="R13" s="307" t="s">
        <v>201</v>
      </c>
      <c r="S13" s="308" t="s">
        <v>202</v>
      </c>
      <c r="T13" s="309" t="s">
        <v>11</v>
      </c>
      <c r="U13" s="310" t="s">
        <v>173</v>
      </c>
      <c r="V13" s="169" t="s">
        <v>190</v>
      </c>
    </row>
    <row r="14" spans="1:26">
      <c r="A14" s="98">
        <v>1</v>
      </c>
      <c r="B14" s="153"/>
      <c r="C14" s="153"/>
      <c r="D14" s="225"/>
      <c r="E14" s="154"/>
      <c r="F14" s="225"/>
      <c r="G14" s="153"/>
      <c r="H14" s="155"/>
      <c r="I14" s="159"/>
      <c r="J14" s="153"/>
      <c r="K14" s="153"/>
      <c r="L14" s="153"/>
      <c r="M14" s="295">
        <f>SUM(tbl_WohnsitzSO[[#This Row],[KLV A]:[KLV C]])</f>
        <v>0</v>
      </c>
      <c r="N14" s="296" t="str">
        <f>IFERROR(IF(IFERROR(MATCH($C$8&amp;$H14,Tabelle2[Codierung],0),0)&gt;0,VLOOKUP(H14,Tabelle1[[Ort]:[RK KLV C üD]],2,),VLOOKUP(H14,Tabelle1[[Ort]:[RK KLV C üD]],5)),"")</f>
        <v/>
      </c>
      <c r="O14" s="296" t="str">
        <f>IFERROR(IF(IFERROR(MATCH($C$8&amp;$H14,Tabelle2[Codierung],0),0)&gt;0,VLOOKUP(H14,Tabelle1[[Ort]:[RK KLV C üD]],3,),VLOOKUP(H14,Tabelle1[[Ort]:[RK KLV C üD]],6)),"")</f>
        <v/>
      </c>
      <c r="P14" s="296" t="str">
        <f>IFERROR(IF(IFERROR(MATCH($C$8&amp;$H14,Tabelle2[Codierung],0),0)&gt;0,VLOOKUP(H14,Tabelle1[[Ort]:[RK KLV C üD]],4,),VLOOKUP(H14,Tabelle1[[Ort]:[RK KLV C üD]],7)),"")</f>
        <v/>
      </c>
      <c r="Q14" s="297" t="str">
        <f>IFERROR(tbl_WohnsitzSO[[#This Row],[KLV A]]*tbl_WohnsitzSO[[#This Row],[KLV A Ansatz]],"")</f>
        <v/>
      </c>
      <c r="R14" s="298" t="str">
        <f>IFERROR(tbl_WohnsitzSO[[#This Row],[KLV B]]*tbl_WohnsitzSO[[#This Row],[KLV B Ansatz]],"")</f>
        <v/>
      </c>
      <c r="S14" s="298" t="str">
        <f>IFERROR(tbl_WohnsitzSO[[#This Row],[KLV C]]*tbl_WohnsitzSO[[#This Row],[KLV C Ansatz]],"")</f>
        <v/>
      </c>
      <c r="T14" s="298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26"/>
      <c r="E15" s="158"/>
      <c r="F15" s="226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üD]],5)),"")</f>
        <v/>
      </c>
      <c r="O15" s="99" t="str">
        <f>IFERROR(IF(IFERROR(MATCH($C$8&amp;$H15,Tabelle2[Codierung],0),0)&gt;0,VLOOKUP(H15,Tabelle1[[Ort]:[RK KLV C üD]],3,),VLOOKUP(H15,Tabelle1[[Ort]:[RK KLV C üD]],6)),"")</f>
        <v/>
      </c>
      <c r="P15" s="99" t="str">
        <f>IFERROR(IF(IFERROR(MATCH($C$8&amp;$H15,Tabelle2[Codierung],0),0)&gt;0,VLOOKUP(H15,Tabelle1[[Ort]:[RK KLV C üD]],4,),VLOOKUP(H15,Tabelle1[[Ort]:[RK KLV C üD]],7)),"")</f>
        <v/>
      </c>
      <c r="Q15" s="104" t="str">
        <f>IFERROR(tbl_WohnsitzSO[[#This Row],[KLV A]]*tbl_WohnsitzSO[[#This Row],[KLV A Ansatz]],"")</f>
        <v/>
      </c>
      <c r="R15" s="104" t="str">
        <f>IFERROR(tbl_WohnsitzSO[[#This Row],[KLV B]]*tbl_WohnsitzSO[[#This Row],[KLV B Ansatz]],"")</f>
        <v/>
      </c>
      <c r="S15" s="104" t="str">
        <f>IFERROR(tbl_WohnsitzSO[[#This Row],[KLV C]]*tbl_WohnsitzSO[[#This Row],[KLV C Ansatz]],"")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26"/>
      <c r="E16" s="158"/>
      <c r="F16" s="226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üD]],5)),"")</f>
        <v/>
      </c>
      <c r="O16" s="99" t="str">
        <f>IFERROR(IF(IFERROR(MATCH($C$8&amp;$H16,Tabelle2[Codierung],0),0)&gt;0,VLOOKUP(H16,Tabelle1[[Ort]:[RK KLV C üD]],3,),VLOOKUP(H16,Tabelle1[[Ort]:[RK KLV C üD]],6)),"")</f>
        <v/>
      </c>
      <c r="P16" s="99" t="str">
        <f>IFERROR(IF(IFERROR(MATCH($C$8&amp;$H16,Tabelle2[Codierung],0),0)&gt;0,VLOOKUP(H16,Tabelle1[[Ort]:[RK KLV C üD]],4,),VLOOKUP(H16,Tabelle1[[Ort]:[RK KLV C üD]],7)),"")</f>
        <v/>
      </c>
      <c r="Q16" s="104" t="str">
        <f>IFERROR(tbl_WohnsitzSO[[#This Row],[KLV A]]*tbl_WohnsitzSO[[#This Row],[KLV A Ansatz]],"")</f>
        <v/>
      </c>
      <c r="R16" s="104" t="str">
        <f>IFERROR(tbl_WohnsitzSO[[#This Row],[KLV B]]*tbl_WohnsitzSO[[#This Row],[KLV B Ansatz]],"")</f>
        <v/>
      </c>
      <c r="S16" s="104" t="str">
        <f>IFERROR(tbl_WohnsitzSO[[#This Row],[KLV C]]*tbl_WohnsitzSO[[#This Row],[KLV C Ansatz]],"")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26"/>
      <c r="E17" s="158"/>
      <c r="F17" s="226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üD]],5)),"")</f>
        <v/>
      </c>
      <c r="O17" s="99" t="str">
        <f>IFERROR(IF(IFERROR(MATCH($C$8&amp;$H17,Tabelle2[Codierung],0),0)&gt;0,VLOOKUP(H17,Tabelle1[[Ort]:[RK KLV C üD]],3,),VLOOKUP(H17,Tabelle1[[Ort]:[RK KLV C üD]],6)),"")</f>
        <v/>
      </c>
      <c r="P17" s="99" t="str">
        <f>IFERROR(IF(IFERROR(MATCH($C$8&amp;$H17,Tabelle2[Codierung],0),0)&gt;0,VLOOKUP(H17,Tabelle1[[Ort]:[RK KLV C üD]],4,),VLOOKUP(H17,Tabelle1[[Ort]:[RK KLV C üD]],7)),"")</f>
        <v/>
      </c>
      <c r="Q17" s="104" t="str">
        <f>IFERROR(tbl_WohnsitzSO[[#This Row],[KLV A]]*tbl_WohnsitzSO[[#This Row],[KLV A Ansatz]],"")</f>
        <v/>
      </c>
      <c r="R17" s="104" t="str">
        <f>IFERROR(tbl_WohnsitzSO[[#This Row],[KLV B]]*tbl_WohnsitzSO[[#This Row],[KLV B Ansatz]],"")</f>
        <v/>
      </c>
      <c r="S17" s="104" t="str">
        <f>IFERROR(tbl_WohnsitzSO[[#This Row],[KLV C]]*tbl_WohnsitzSO[[#This Row],[KLV C Ansatz]],"")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26"/>
      <c r="E18" s="158"/>
      <c r="F18" s="226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üD]],5)),"")</f>
        <v/>
      </c>
      <c r="O18" s="99" t="str">
        <f>IFERROR(IF(IFERROR(MATCH($C$8&amp;$H18,Tabelle2[Codierung],0),0)&gt;0,VLOOKUP(H18,Tabelle1[[Ort]:[RK KLV C üD]],3,),VLOOKUP(H18,Tabelle1[[Ort]:[RK KLV C üD]],6)),"")</f>
        <v/>
      </c>
      <c r="P18" s="99" t="str">
        <f>IFERROR(IF(IFERROR(MATCH($C$8&amp;$H18,Tabelle2[Codierung],0),0)&gt;0,VLOOKUP(H18,Tabelle1[[Ort]:[RK KLV C üD]],4,),VLOOKUP(H18,Tabelle1[[Ort]:[RK KLV C üD]],7)),"")</f>
        <v/>
      </c>
      <c r="Q18" s="104" t="str">
        <f>IFERROR(tbl_WohnsitzSO[[#This Row],[KLV A]]*tbl_WohnsitzSO[[#This Row],[KLV A Ansatz]],"")</f>
        <v/>
      </c>
      <c r="R18" s="104" t="str">
        <f>IFERROR(tbl_WohnsitzSO[[#This Row],[KLV B]]*tbl_WohnsitzSO[[#This Row],[KLV B Ansatz]],"")</f>
        <v/>
      </c>
      <c r="S18" s="104" t="str">
        <f>IFERROR(tbl_WohnsitzSO[[#This Row],[KLV C]]*tbl_WohnsitzSO[[#This Row],[KLV C Ansatz]],"")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26"/>
      <c r="E19" s="158"/>
      <c r="F19" s="226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üD]],5)),"")</f>
        <v/>
      </c>
      <c r="O19" s="99" t="str">
        <f>IFERROR(IF(IFERROR(MATCH($C$8&amp;$H19,Tabelle2[Codierung],0),0)&gt;0,VLOOKUP(H19,Tabelle1[[Ort]:[RK KLV C üD]],3,),VLOOKUP(H19,Tabelle1[[Ort]:[RK KLV C üD]],6)),"")</f>
        <v/>
      </c>
      <c r="P19" s="99" t="str">
        <f>IFERROR(IF(IFERROR(MATCH($C$8&amp;$H19,Tabelle2[Codierung],0),0)&gt;0,VLOOKUP(H19,Tabelle1[[Ort]:[RK KLV C üD]],4,),VLOOKUP(H19,Tabelle1[[Ort]:[RK KLV C üD]],7)),"")</f>
        <v/>
      </c>
      <c r="Q19" s="104" t="str">
        <f>IFERROR(tbl_WohnsitzSO[[#This Row],[KLV A]]*tbl_WohnsitzSO[[#This Row],[KLV A Ansatz]],"")</f>
        <v/>
      </c>
      <c r="R19" s="104" t="str">
        <f>IFERROR(tbl_WohnsitzSO[[#This Row],[KLV B]]*tbl_WohnsitzSO[[#This Row],[KLV B Ansatz]],"")</f>
        <v/>
      </c>
      <c r="S19" s="104" t="str">
        <f>IFERROR(tbl_WohnsitzSO[[#This Row],[KLV C]]*tbl_WohnsitzSO[[#This Row],[KLV C Ansatz]],"")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26"/>
      <c r="E20" s="158"/>
      <c r="F20" s="226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üD]],5)),"")</f>
        <v/>
      </c>
      <c r="O20" s="99" t="str">
        <f>IFERROR(IF(IFERROR(MATCH($C$8&amp;$H20,Tabelle2[Codierung],0),0)&gt;0,VLOOKUP(H20,Tabelle1[[Ort]:[RK KLV C üD]],3,),VLOOKUP(H20,Tabelle1[[Ort]:[RK KLV C üD]],6)),"")</f>
        <v/>
      </c>
      <c r="P20" s="99" t="str">
        <f>IFERROR(IF(IFERROR(MATCH($C$8&amp;$H20,Tabelle2[Codierung],0),0)&gt;0,VLOOKUP(H20,Tabelle1[[Ort]:[RK KLV C üD]],4,),VLOOKUP(H20,Tabelle1[[Ort]:[RK KLV C üD]],7)),"")</f>
        <v/>
      </c>
      <c r="Q20" s="104" t="str">
        <f>IFERROR(tbl_WohnsitzSO[[#This Row],[KLV A]]*tbl_WohnsitzSO[[#This Row],[KLV A Ansatz]],"")</f>
        <v/>
      </c>
      <c r="R20" s="104" t="str">
        <f>IFERROR(tbl_WohnsitzSO[[#This Row],[KLV B]]*tbl_WohnsitzSO[[#This Row],[KLV B Ansatz]],"")</f>
        <v/>
      </c>
      <c r="S20" s="104" t="str">
        <f>IFERROR(tbl_WohnsitzSO[[#This Row],[KLV C]]*tbl_WohnsitzSO[[#This Row],[KLV C Ansatz]],"")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26"/>
      <c r="E21" s="158"/>
      <c r="F21" s="226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üD]],5)),"")</f>
        <v/>
      </c>
      <c r="O21" s="99" t="str">
        <f>IFERROR(IF(IFERROR(MATCH($C$8&amp;$H21,Tabelle2[Codierung],0),0)&gt;0,VLOOKUP(H21,Tabelle1[[Ort]:[RK KLV C üD]],3,),VLOOKUP(H21,Tabelle1[[Ort]:[RK KLV C üD]],6)),"")</f>
        <v/>
      </c>
      <c r="P21" s="99" t="str">
        <f>IFERROR(IF(IFERROR(MATCH($C$8&amp;$H21,Tabelle2[Codierung],0),0)&gt;0,VLOOKUP(H21,Tabelle1[[Ort]:[RK KLV C üD]],4,),VLOOKUP(H21,Tabelle1[[Ort]:[RK KLV C üD]],7)),"")</f>
        <v/>
      </c>
      <c r="Q21" s="104" t="str">
        <f>IFERROR(tbl_WohnsitzSO[[#This Row],[KLV A]]*tbl_WohnsitzSO[[#This Row],[KLV A Ansatz]],"")</f>
        <v/>
      </c>
      <c r="R21" s="104" t="str">
        <f>IFERROR(tbl_WohnsitzSO[[#This Row],[KLV B]]*tbl_WohnsitzSO[[#This Row],[KLV B Ansatz]],"")</f>
        <v/>
      </c>
      <c r="S21" s="104" t="str">
        <f>IFERROR(tbl_WohnsitzSO[[#This Row],[KLV C]]*tbl_WohnsitzSO[[#This Row],[KLV C Ansatz]],"")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26"/>
      <c r="E22" s="158"/>
      <c r="F22" s="226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üD]],5)),"")</f>
        <v/>
      </c>
      <c r="O22" s="99" t="str">
        <f>IFERROR(IF(IFERROR(MATCH($C$8&amp;$H22,Tabelle2[Codierung],0),0)&gt;0,VLOOKUP(H22,Tabelle1[[Ort]:[RK KLV C üD]],3,),VLOOKUP(H22,Tabelle1[[Ort]:[RK KLV C üD]],6)),"")</f>
        <v/>
      </c>
      <c r="P22" s="99" t="str">
        <f>IFERROR(IF(IFERROR(MATCH($C$8&amp;$H22,Tabelle2[Codierung],0),0)&gt;0,VLOOKUP(H22,Tabelle1[[Ort]:[RK KLV C üD]],4,),VLOOKUP(H22,Tabelle1[[Ort]:[RK KLV C üD]],7)),"")</f>
        <v/>
      </c>
      <c r="Q22" s="104" t="str">
        <f>IFERROR(tbl_WohnsitzSO[[#This Row],[KLV A]]*tbl_WohnsitzSO[[#This Row],[KLV A Ansatz]],"")</f>
        <v/>
      </c>
      <c r="R22" s="104" t="str">
        <f>IFERROR(tbl_WohnsitzSO[[#This Row],[KLV B]]*tbl_WohnsitzSO[[#This Row],[KLV B Ansatz]],"")</f>
        <v/>
      </c>
      <c r="S22" s="104" t="str">
        <f>IFERROR(tbl_WohnsitzSO[[#This Row],[KLV C]]*tbl_WohnsitzSO[[#This Row],[KLV C Ansatz]],"")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26"/>
      <c r="E23" s="158"/>
      <c r="F23" s="226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üD]],5)),"")</f>
        <v/>
      </c>
      <c r="O23" s="99" t="str">
        <f>IFERROR(IF(IFERROR(MATCH($C$8&amp;$H23,Tabelle2[Codierung],0),0)&gt;0,VLOOKUP(H23,Tabelle1[[Ort]:[RK KLV C üD]],3,),VLOOKUP(H23,Tabelle1[[Ort]:[RK KLV C üD]],6)),"")</f>
        <v/>
      </c>
      <c r="P23" s="99" t="str">
        <f>IFERROR(IF(IFERROR(MATCH($C$8&amp;$H23,Tabelle2[Codierung],0),0)&gt;0,VLOOKUP(H23,Tabelle1[[Ort]:[RK KLV C üD]],4,),VLOOKUP(H23,Tabelle1[[Ort]:[RK KLV C üD]],7)),"")</f>
        <v/>
      </c>
      <c r="Q23" s="104" t="str">
        <f>IFERROR(tbl_WohnsitzSO[[#This Row],[KLV A]]*tbl_WohnsitzSO[[#This Row],[KLV A Ansatz]],"")</f>
        <v/>
      </c>
      <c r="R23" s="104" t="str">
        <f>IFERROR(tbl_WohnsitzSO[[#This Row],[KLV B]]*tbl_WohnsitzSO[[#This Row],[KLV B Ansatz]],"")</f>
        <v/>
      </c>
      <c r="S23" s="104" t="str">
        <f>IFERROR(tbl_WohnsitzSO[[#This Row],[KLV C]]*tbl_WohnsitzSO[[#This Row],[KLV C Ansatz]],"")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26"/>
      <c r="E24" s="158"/>
      <c r="F24" s="226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üD]],5)),"")</f>
        <v/>
      </c>
      <c r="O24" s="99" t="str">
        <f>IFERROR(IF(IFERROR(MATCH($C$8&amp;$H24,Tabelle2[Codierung],0),0)&gt;0,VLOOKUP(H24,Tabelle1[[Ort]:[RK KLV C üD]],3,),VLOOKUP(H24,Tabelle1[[Ort]:[RK KLV C üD]],6)),"")</f>
        <v/>
      </c>
      <c r="P24" s="99" t="str">
        <f>IFERROR(IF(IFERROR(MATCH($C$8&amp;$H24,Tabelle2[Codierung],0),0)&gt;0,VLOOKUP(H24,Tabelle1[[Ort]:[RK KLV C üD]],4,),VLOOKUP(H24,Tabelle1[[Ort]:[RK KLV C üD]],7)),"")</f>
        <v/>
      </c>
      <c r="Q24" s="104" t="str">
        <f>IFERROR(tbl_WohnsitzSO[[#This Row],[KLV A]]*tbl_WohnsitzSO[[#This Row],[KLV A Ansatz]],"")</f>
        <v/>
      </c>
      <c r="R24" s="104" t="str">
        <f>IFERROR(tbl_WohnsitzSO[[#This Row],[KLV B]]*tbl_WohnsitzSO[[#This Row],[KLV B Ansatz]],"")</f>
        <v/>
      </c>
      <c r="S24" s="104" t="str">
        <f>IFERROR(tbl_WohnsitzSO[[#This Row],[KLV C]]*tbl_WohnsitzSO[[#This Row],[KLV C Ansatz]],"")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26"/>
      <c r="E25" s="158"/>
      <c r="F25" s="226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üD]],5)),"")</f>
        <v/>
      </c>
      <c r="O25" s="99" t="str">
        <f>IFERROR(IF(IFERROR(MATCH($C$8&amp;$H25,Tabelle2[Codierung],0),0)&gt;0,VLOOKUP(H25,Tabelle1[[Ort]:[RK KLV C üD]],3,),VLOOKUP(H25,Tabelle1[[Ort]:[RK KLV C üD]],6)),"")</f>
        <v/>
      </c>
      <c r="P25" s="99" t="str">
        <f>IFERROR(IF(IFERROR(MATCH($C$8&amp;$H25,Tabelle2[Codierung],0),0)&gt;0,VLOOKUP(H25,Tabelle1[[Ort]:[RK KLV C üD]],4,),VLOOKUP(H25,Tabelle1[[Ort]:[RK KLV C üD]],7)),"")</f>
        <v/>
      </c>
      <c r="Q25" s="104" t="str">
        <f>IFERROR(tbl_WohnsitzSO[[#This Row],[KLV A]]*tbl_WohnsitzSO[[#This Row],[KLV A Ansatz]],"")</f>
        <v/>
      </c>
      <c r="R25" s="104" t="str">
        <f>IFERROR(tbl_WohnsitzSO[[#This Row],[KLV B]]*tbl_WohnsitzSO[[#This Row],[KLV B Ansatz]],"")</f>
        <v/>
      </c>
      <c r="S25" s="104" t="str">
        <f>IFERROR(tbl_WohnsitzSO[[#This Row],[KLV C]]*tbl_WohnsitzSO[[#This Row],[KLV C Ansatz]],"")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26"/>
      <c r="E26" s="158"/>
      <c r="F26" s="226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üD]],5)),"")</f>
        <v/>
      </c>
      <c r="O26" s="99" t="str">
        <f>IFERROR(IF(IFERROR(MATCH($C$8&amp;$H26,Tabelle2[Codierung],0),0)&gt;0,VLOOKUP(H26,Tabelle1[[Ort]:[RK KLV C üD]],3,),VLOOKUP(H26,Tabelle1[[Ort]:[RK KLV C üD]],6)),"")</f>
        <v/>
      </c>
      <c r="P26" s="99" t="str">
        <f>IFERROR(IF(IFERROR(MATCH($C$8&amp;$H26,Tabelle2[Codierung],0),0)&gt;0,VLOOKUP(H26,Tabelle1[[Ort]:[RK KLV C üD]],4,),VLOOKUP(H26,Tabelle1[[Ort]:[RK KLV C üD]],7)),"")</f>
        <v/>
      </c>
      <c r="Q26" s="104" t="str">
        <f>IFERROR(tbl_WohnsitzSO[[#This Row],[KLV A]]*tbl_WohnsitzSO[[#This Row],[KLV A Ansatz]],"")</f>
        <v/>
      </c>
      <c r="R26" s="104" t="str">
        <f>IFERROR(tbl_WohnsitzSO[[#This Row],[KLV B]]*tbl_WohnsitzSO[[#This Row],[KLV B Ansatz]],"")</f>
        <v/>
      </c>
      <c r="S26" s="104" t="str">
        <f>IFERROR(tbl_WohnsitzSO[[#This Row],[KLV C]]*tbl_WohnsitzSO[[#This Row],[KLV C Ansatz]],"")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26"/>
      <c r="E27" s="158"/>
      <c r="F27" s="226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üD]],5)),"")</f>
        <v/>
      </c>
      <c r="O27" s="99" t="str">
        <f>IFERROR(IF(IFERROR(MATCH($C$8&amp;$H27,Tabelle2[Codierung],0),0)&gt;0,VLOOKUP(H27,Tabelle1[[Ort]:[RK KLV C üD]],3,),VLOOKUP(H27,Tabelle1[[Ort]:[RK KLV C üD]],6)),"")</f>
        <v/>
      </c>
      <c r="P27" s="99" t="str">
        <f>IFERROR(IF(IFERROR(MATCH($C$8&amp;$H27,Tabelle2[Codierung],0),0)&gt;0,VLOOKUP(H27,Tabelle1[[Ort]:[RK KLV C üD]],4,),VLOOKUP(H27,Tabelle1[[Ort]:[RK KLV C üD]],7)),"")</f>
        <v/>
      </c>
      <c r="Q27" s="104" t="str">
        <f>IFERROR(tbl_WohnsitzSO[[#This Row],[KLV A]]*tbl_WohnsitzSO[[#This Row],[KLV A Ansatz]],"")</f>
        <v/>
      </c>
      <c r="R27" s="104" t="str">
        <f>IFERROR(tbl_WohnsitzSO[[#This Row],[KLV B]]*tbl_WohnsitzSO[[#This Row],[KLV B Ansatz]],"")</f>
        <v/>
      </c>
      <c r="S27" s="104" t="str">
        <f>IFERROR(tbl_WohnsitzSO[[#This Row],[KLV C]]*tbl_WohnsitzSO[[#This Row],[KLV C Ansatz]],"")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26"/>
      <c r="E28" s="158"/>
      <c r="F28" s="226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üD]],5)),"")</f>
        <v/>
      </c>
      <c r="O28" s="99" t="str">
        <f>IFERROR(IF(IFERROR(MATCH($C$8&amp;$H28,Tabelle2[Codierung],0),0)&gt;0,VLOOKUP(H28,Tabelle1[[Ort]:[RK KLV C üD]],3,),VLOOKUP(H28,Tabelle1[[Ort]:[RK KLV C üD]],6)),"")</f>
        <v/>
      </c>
      <c r="P28" s="99" t="str">
        <f>IFERROR(IF(IFERROR(MATCH($C$8&amp;$H28,Tabelle2[Codierung],0),0)&gt;0,VLOOKUP(H28,Tabelle1[[Ort]:[RK KLV C üD]],4,),VLOOKUP(H28,Tabelle1[[Ort]:[RK KLV C üD]],7)),"")</f>
        <v/>
      </c>
      <c r="Q28" s="104" t="str">
        <f>IFERROR(tbl_WohnsitzSO[[#This Row],[KLV A]]*tbl_WohnsitzSO[[#This Row],[KLV A Ansatz]],"")</f>
        <v/>
      </c>
      <c r="R28" s="104" t="str">
        <f>IFERROR(tbl_WohnsitzSO[[#This Row],[KLV B]]*tbl_WohnsitzSO[[#This Row],[KLV B Ansatz]],"")</f>
        <v/>
      </c>
      <c r="S28" s="104" t="str">
        <f>IFERROR(tbl_WohnsitzSO[[#This Row],[KLV C]]*tbl_WohnsitzSO[[#This Row],[KLV C Ansatz]],"")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26"/>
      <c r="E29" s="158"/>
      <c r="F29" s="226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üD]],5)),"")</f>
        <v/>
      </c>
      <c r="O29" s="99" t="str">
        <f>IFERROR(IF(IFERROR(MATCH($C$8&amp;$H29,Tabelle2[Codierung],0),0)&gt;0,VLOOKUP(H29,Tabelle1[[Ort]:[RK KLV C üD]],3,),VLOOKUP(H29,Tabelle1[[Ort]:[RK KLV C üD]],6)),"")</f>
        <v/>
      </c>
      <c r="P29" s="99" t="str">
        <f>IFERROR(IF(IFERROR(MATCH($C$8&amp;$H29,Tabelle2[Codierung],0),0)&gt;0,VLOOKUP(H29,Tabelle1[[Ort]:[RK KLV C üD]],4,),VLOOKUP(H29,Tabelle1[[Ort]:[RK KLV C üD]],7)),"")</f>
        <v/>
      </c>
      <c r="Q29" s="104" t="str">
        <f>IFERROR(tbl_WohnsitzSO[[#This Row],[KLV A]]*tbl_WohnsitzSO[[#This Row],[KLV A Ansatz]],"")</f>
        <v/>
      </c>
      <c r="R29" s="104" t="str">
        <f>IFERROR(tbl_WohnsitzSO[[#This Row],[KLV B]]*tbl_WohnsitzSO[[#This Row],[KLV B Ansatz]],"")</f>
        <v/>
      </c>
      <c r="S29" s="104" t="str">
        <f>IFERROR(tbl_WohnsitzSO[[#This Row],[KLV C]]*tbl_WohnsitzSO[[#This Row],[KLV C Ansatz]],"")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26"/>
      <c r="E30" s="158"/>
      <c r="F30" s="226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üD]],5)),"")</f>
        <v/>
      </c>
      <c r="O30" s="99" t="str">
        <f>IFERROR(IF(IFERROR(MATCH($C$8&amp;$H30,Tabelle2[Codierung],0),0)&gt;0,VLOOKUP(H30,Tabelle1[[Ort]:[RK KLV C üD]],3,),VLOOKUP(H30,Tabelle1[[Ort]:[RK KLV C üD]],6)),"")</f>
        <v/>
      </c>
      <c r="P30" s="99" t="str">
        <f>IFERROR(IF(IFERROR(MATCH($C$8&amp;$H30,Tabelle2[Codierung],0),0)&gt;0,VLOOKUP(H30,Tabelle1[[Ort]:[RK KLV C üD]],4,),VLOOKUP(H30,Tabelle1[[Ort]:[RK KLV C üD]],7)),"")</f>
        <v/>
      </c>
      <c r="Q30" s="104" t="str">
        <f>IFERROR(tbl_WohnsitzSO[[#This Row],[KLV A]]*tbl_WohnsitzSO[[#This Row],[KLV A Ansatz]],"")</f>
        <v/>
      </c>
      <c r="R30" s="104" t="str">
        <f>IFERROR(tbl_WohnsitzSO[[#This Row],[KLV B]]*tbl_WohnsitzSO[[#This Row],[KLV B Ansatz]],"")</f>
        <v/>
      </c>
      <c r="S30" s="104" t="str">
        <f>IFERROR(tbl_WohnsitzSO[[#This Row],[KLV C]]*tbl_WohnsitzSO[[#This Row],[KLV C Ansatz]],"")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26"/>
      <c r="E31" s="158"/>
      <c r="F31" s="226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üD]],5)),"")</f>
        <v/>
      </c>
      <c r="O31" s="99" t="str">
        <f>IFERROR(IF(IFERROR(MATCH($C$8&amp;$H31,Tabelle2[Codierung],0),0)&gt;0,VLOOKUP(H31,Tabelle1[[Ort]:[RK KLV C üD]],3,),VLOOKUP(H31,Tabelle1[[Ort]:[RK KLV C üD]],6)),"")</f>
        <v/>
      </c>
      <c r="P31" s="99" t="str">
        <f>IFERROR(IF(IFERROR(MATCH($C$8&amp;$H31,Tabelle2[Codierung],0),0)&gt;0,VLOOKUP(H31,Tabelle1[[Ort]:[RK KLV C üD]],4,),VLOOKUP(H31,Tabelle1[[Ort]:[RK KLV C üD]],7)),"")</f>
        <v/>
      </c>
      <c r="Q31" s="104" t="str">
        <f>IFERROR(tbl_WohnsitzSO[[#This Row],[KLV A]]*tbl_WohnsitzSO[[#This Row],[KLV A Ansatz]],"")</f>
        <v/>
      </c>
      <c r="R31" s="104" t="str">
        <f>IFERROR(tbl_WohnsitzSO[[#This Row],[KLV B]]*tbl_WohnsitzSO[[#This Row],[KLV B Ansatz]],"")</f>
        <v/>
      </c>
      <c r="S31" s="104" t="str">
        <f>IFERROR(tbl_WohnsitzSO[[#This Row],[KLV C]]*tbl_WohnsitzSO[[#This Row],[KLV C Ansatz]],"")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26"/>
      <c r="E32" s="158"/>
      <c r="F32" s="226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üD]],5)),"")</f>
        <v/>
      </c>
      <c r="O32" s="99" t="str">
        <f>IFERROR(IF(IFERROR(MATCH($C$8&amp;$H32,Tabelle2[Codierung],0),0)&gt;0,VLOOKUP(H32,Tabelle1[[Ort]:[RK KLV C üD]],3,),VLOOKUP(H32,Tabelle1[[Ort]:[RK KLV C üD]],6)),"")</f>
        <v/>
      </c>
      <c r="P32" s="99" t="str">
        <f>IFERROR(IF(IFERROR(MATCH($C$8&amp;$H32,Tabelle2[Codierung],0),0)&gt;0,VLOOKUP(H32,Tabelle1[[Ort]:[RK KLV C üD]],4,),VLOOKUP(H32,Tabelle1[[Ort]:[RK KLV C üD]],7)),"")</f>
        <v/>
      </c>
      <c r="Q32" s="104" t="str">
        <f>IFERROR(tbl_WohnsitzSO[[#This Row],[KLV A]]*tbl_WohnsitzSO[[#This Row],[KLV A Ansatz]],"")</f>
        <v/>
      </c>
      <c r="R32" s="104" t="str">
        <f>IFERROR(tbl_WohnsitzSO[[#This Row],[KLV B]]*tbl_WohnsitzSO[[#This Row],[KLV B Ansatz]],"")</f>
        <v/>
      </c>
      <c r="S32" s="104" t="str">
        <f>IFERROR(tbl_WohnsitzSO[[#This Row],[KLV C]]*tbl_WohnsitzSO[[#This Row],[KLV C Ansatz]],"")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26"/>
      <c r="E33" s="158"/>
      <c r="F33" s="226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üD]],5)),"")</f>
        <v/>
      </c>
      <c r="O33" s="99" t="str">
        <f>IFERROR(IF(IFERROR(MATCH($C$8&amp;$H33,Tabelle2[Codierung],0),0)&gt;0,VLOOKUP(H33,Tabelle1[[Ort]:[RK KLV C üD]],3,),VLOOKUP(H33,Tabelle1[[Ort]:[RK KLV C üD]],6)),"")</f>
        <v/>
      </c>
      <c r="P33" s="99" t="str">
        <f>IFERROR(IF(IFERROR(MATCH($C$8&amp;$H33,Tabelle2[Codierung],0),0)&gt;0,VLOOKUP(H33,Tabelle1[[Ort]:[RK KLV C üD]],4,),VLOOKUP(H33,Tabelle1[[Ort]:[RK KLV C üD]],7)),"")</f>
        <v/>
      </c>
      <c r="Q33" s="104" t="str">
        <f>IFERROR(tbl_WohnsitzSO[[#This Row],[KLV A]]*tbl_WohnsitzSO[[#This Row],[KLV A Ansatz]],"")</f>
        <v/>
      </c>
      <c r="R33" s="104" t="str">
        <f>IFERROR(tbl_WohnsitzSO[[#This Row],[KLV B]]*tbl_WohnsitzSO[[#This Row],[KLV B Ansatz]],"")</f>
        <v/>
      </c>
      <c r="S33" s="104" t="str">
        <f>IFERROR(tbl_WohnsitzSO[[#This Row],[KLV C]]*tbl_WohnsitzSO[[#This Row],[KLV C Ansatz]],"")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26"/>
      <c r="E34" s="158"/>
      <c r="F34" s="226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üD]],5)),"")</f>
        <v/>
      </c>
      <c r="O34" s="99" t="str">
        <f>IFERROR(IF(IFERROR(MATCH($C$8&amp;$H34,Tabelle2[Codierung],0),0)&gt;0,VLOOKUP(H34,Tabelle1[[Ort]:[RK KLV C üD]],3,),VLOOKUP(H34,Tabelle1[[Ort]:[RK KLV C üD]],6)),"")</f>
        <v/>
      </c>
      <c r="P34" s="99" t="str">
        <f>IFERROR(IF(IFERROR(MATCH($C$8&amp;$H34,Tabelle2[Codierung],0),0)&gt;0,VLOOKUP(H34,Tabelle1[[Ort]:[RK KLV C üD]],4,),VLOOKUP(H34,Tabelle1[[Ort]:[RK KLV C üD]],7)),"")</f>
        <v/>
      </c>
      <c r="Q34" s="104" t="str">
        <f>IFERROR(tbl_WohnsitzSO[[#This Row],[KLV A]]*tbl_WohnsitzSO[[#This Row],[KLV A Ansatz]],"")</f>
        <v/>
      </c>
      <c r="R34" s="104" t="str">
        <f>IFERROR(tbl_WohnsitzSO[[#This Row],[KLV B]]*tbl_WohnsitzSO[[#This Row],[KLV B Ansatz]],"")</f>
        <v/>
      </c>
      <c r="S34" s="104" t="str">
        <f>IFERROR(tbl_WohnsitzSO[[#This Row],[KLV C]]*tbl_WohnsitzSO[[#This Row],[KLV C Ansatz]],"")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26"/>
      <c r="E35" s="158"/>
      <c r="F35" s="226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üD]],5)),"")</f>
        <v/>
      </c>
      <c r="O35" s="99" t="str">
        <f>IFERROR(IF(IFERROR(MATCH($C$8&amp;$H35,Tabelle2[Codierung],0),0)&gt;0,VLOOKUP(H35,Tabelle1[[Ort]:[RK KLV C üD]],3,),VLOOKUP(H35,Tabelle1[[Ort]:[RK KLV C üD]],6)),"")</f>
        <v/>
      </c>
      <c r="P35" s="99" t="str">
        <f>IFERROR(IF(IFERROR(MATCH($C$8&amp;$H35,Tabelle2[Codierung],0),0)&gt;0,VLOOKUP(H35,Tabelle1[[Ort]:[RK KLV C üD]],4,),VLOOKUP(H35,Tabelle1[[Ort]:[RK KLV C üD]],7)),"")</f>
        <v/>
      </c>
      <c r="Q35" s="104" t="str">
        <f>IFERROR(tbl_WohnsitzSO[[#This Row],[KLV A]]*tbl_WohnsitzSO[[#This Row],[KLV A Ansatz]],"")</f>
        <v/>
      </c>
      <c r="R35" s="104" t="str">
        <f>IFERROR(tbl_WohnsitzSO[[#This Row],[KLV B]]*tbl_WohnsitzSO[[#This Row],[KLV B Ansatz]],"")</f>
        <v/>
      </c>
      <c r="S35" s="104" t="str">
        <f>IFERROR(tbl_WohnsitzSO[[#This Row],[KLV C]]*tbl_WohnsitzSO[[#This Row],[KLV C Ansatz]],"")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26"/>
      <c r="E36" s="158"/>
      <c r="F36" s="226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üD]],5)),"")</f>
        <v/>
      </c>
      <c r="O36" s="99" t="str">
        <f>IFERROR(IF(IFERROR(MATCH($C$8&amp;$H36,Tabelle2[Codierung],0),0)&gt;0,VLOOKUP(H36,Tabelle1[[Ort]:[RK KLV C üD]],3,),VLOOKUP(H36,Tabelle1[[Ort]:[RK KLV C üD]],6)),"")</f>
        <v/>
      </c>
      <c r="P36" s="99" t="str">
        <f>IFERROR(IF(IFERROR(MATCH($C$8&amp;$H36,Tabelle2[Codierung],0),0)&gt;0,VLOOKUP(H36,Tabelle1[[Ort]:[RK KLV C üD]],4,),VLOOKUP(H36,Tabelle1[[Ort]:[RK KLV C üD]],7)),"")</f>
        <v/>
      </c>
      <c r="Q36" s="104" t="str">
        <f>IFERROR(tbl_WohnsitzSO[[#This Row],[KLV A]]*tbl_WohnsitzSO[[#This Row],[KLV A Ansatz]],"")</f>
        <v/>
      </c>
      <c r="R36" s="104" t="str">
        <f>IFERROR(tbl_WohnsitzSO[[#This Row],[KLV B]]*tbl_WohnsitzSO[[#This Row],[KLV B Ansatz]],"")</f>
        <v/>
      </c>
      <c r="S36" s="104" t="str">
        <f>IFERROR(tbl_WohnsitzSO[[#This Row],[KLV C]]*tbl_WohnsitzSO[[#This Row],[KLV C Ansatz]],"")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26"/>
      <c r="E37" s="158"/>
      <c r="F37" s="226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üD]],5)),"")</f>
        <v/>
      </c>
      <c r="O37" s="99" t="str">
        <f>IFERROR(IF(IFERROR(MATCH($C$8&amp;$H37,Tabelle2[Codierung],0),0)&gt;0,VLOOKUP(H37,Tabelle1[[Ort]:[RK KLV C üD]],3,),VLOOKUP(H37,Tabelle1[[Ort]:[RK KLV C üD]],6)),"")</f>
        <v/>
      </c>
      <c r="P37" s="99" t="str">
        <f>IFERROR(IF(IFERROR(MATCH($C$8&amp;$H37,Tabelle2[Codierung],0),0)&gt;0,VLOOKUP(H37,Tabelle1[[Ort]:[RK KLV C üD]],4,),VLOOKUP(H37,Tabelle1[[Ort]:[RK KLV C üD]],7)),"")</f>
        <v/>
      </c>
      <c r="Q37" s="104" t="str">
        <f>IFERROR(tbl_WohnsitzSO[[#This Row],[KLV A]]*tbl_WohnsitzSO[[#This Row],[KLV A Ansatz]],"")</f>
        <v/>
      </c>
      <c r="R37" s="104" t="str">
        <f>IFERROR(tbl_WohnsitzSO[[#This Row],[KLV B]]*tbl_WohnsitzSO[[#This Row],[KLV B Ansatz]],"")</f>
        <v/>
      </c>
      <c r="S37" s="104" t="str">
        <f>IFERROR(tbl_WohnsitzSO[[#This Row],[KLV C]]*tbl_WohnsitzSO[[#This Row],[KLV C Ansatz]],"")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26"/>
      <c r="E38" s="158"/>
      <c r="F38" s="226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üD]],5)),"")</f>
        <v/>
      </c>
      <c r="O38" s="99" t="str">
        <f>IFERROR(IF(IFERROR(MATCH($C$8&amp;$H38,Tabelle2[Codierung],0),0)&gt;0,VLOOKUP(H38,Tabelle1[[Ort]:[RK KLV C üD]],3,),VLOOKUP(H38,Tabelle1[[Ort]:[RK KLV C üD]],6)),"")</f>
        <v/>
      </c>
      <c r="P38" s="99" t="str">
        <f>IFERROR(IF(IFERROR(MATCH($C$8&amp;$H38,Tabelle2[Codierung],0),0)&gt;0,VLOOKUP(H38,Tabelle1[[Ort]:[RK KLV C üD]],4,),VLOOKUP(H38,Tabelle1[[Ort]:[RK KLV C üD]],7)),"")</f>
        <v/>
      </c>
      <c r="Q38" s="104" t="str">
        <f>IFERROR(tbl_WohnsitzSO[[#This Row],[KLV A]]*tbl_WohnsitzSO[[#This Row],[KLV A Ansatz]],"")</f>
        <v/>
      </c>
      <c r="R38" s="104" t="str">
        <f>IFERROR(tbl_WohnsitzSO[[#This Row],[KLV B]]*tbl_WohnsitzSO[[#This Row],[KLV B Ansatz]],"")</f>
        <v/>
      </c>
      <c r="S38" s="104" t="str">
        <f>IFERROR(tbl_WohnsitzSO[[#This Row],[KLV C]]*tbl_WohnsitzSO[[#This Row],[KLV C Ansatz]],"")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26"/>
      <c r="E39" s="158"/>
      <c r="F39" s="226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üD]],5)),"")</f>
        <v/>
      </c>
      <c r="O39" s="99" t="str">
        <f>IFERROR(IF(IFERROR(MATCH($C$8&amp;$H39,Tabelle2[Codierung],0),0)&gt;0,VLOOKUP(H39,Tabelle1[[Ort]:[RK KLV C üD]],3,),VLOOKUP(H39,Tabelle1[[Ort]:[RK KLV C üD]],6)),"")</f>
        <v/>
      </c>
      <c r="P39" s="99" t="str">
        <f>IFERROR(IF(IFERROR(MATCH($C$8&amp;$H39,Tabelle2[Codierung],0),0)&gt;0,VLOOKUP(H39,Tabelle1[[Ort]:[RK KLV C üD]],4,),VLOOKUP(H39,Tabelle1[[Ort]:[RK KLV C üD]],7)),"")</f>
        <v/>
      </c>
      <c r="Q39" s="104" t="str">
        <f>IFERROR(tbl_WohnsitzSO[[#This Row],[KLV A]]*tbl_WohnsitzSO[[#This Row],[KLV A Ansatz]],"")</f>
        <v/>
      </c>
      <c r="R39" s="104" t="str">
        <f>IFERROR(tbl_WohnsitzSO[[#This Row],[KLV B]]*tbl_WohnsitzSO[[#This Row],[KLV B Ansatz]],"")</f>
        <v/>
      </c>
      <c r="S39" s="104" t="str">
        <f>IFERROR(tbl_WohnsitzSO[[#This Row],[KLV C]]*tbl_WohnsitzSO[[#This Row],[KLV C Ansatz]],"")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26"/>
      <c r="E40" s="158"/>
      <c r="F40" s="226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üD]],5)),"")</f>
        <v/>
      </c>
      <c r="O40" s="99" t="str">
        <f>IFERROR(IF(IFERROR(MATCH($C$8&amp;$H40,Tabelle2[Codierung],0),0)&gt;0,VLOOKUP(H40,Tabelle1[[Ort]:[RK KLV C üD]],3,),VLOOKUP(H40,Tabelle1[[Ort]:[RK KLV C üD]],6)),"")</f>
        <v/>
      </c>
      <c r="P40" s="99" t="str">
        <f>IFERROR(IF(IFERROR(MATCH($C$8&amp;$H40,Tabelle2[Codierung],0),0)&gt;0,VLOOKUP(H40,Tabelle1[[Ort]:[RK KLV C üD]],4,),VLOOKUP(H40,Tabelle1[[Ort]:[RK KLV C üD]],7)),"")</f>
        <v/>
      </c>
      <c r="Q40" s="104" t="str">
        <f>IFERROR(tbl_WohnsitzSO[[#This Row],[KLV A]]*tbl_WohnsitzSO[[#This Row],[KLV A Ansatz]],"")</f>
        <v/>
      </c>
      <c r="R40" s="104" t="str">
        <f>IFERROR(tbl_WohnsitzSO[[#This Row],[KLV B]]*tbl_WohnsitzSO[[#This Row],[KLV B Ansatz]],"")</f>
        <v/>
      </c>
      <c r="S40" s="104" t="str">
        <f>IFERROR(tbl_WohnsitzSO[[#This Row],[KLV C]]*tbl_WohnsitzSO[[#This Row],[KLV C Ansatz]],"")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26"/>
      <c r="E41" s="158"/>
      <c r="F41" s="226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üD]],5)),"")</f>
        <v/>
      </c>
      <c r="O41" s="99" t="str">
        <f>IFERROR(IF(IFERROR(MATCH($C$8&amp;$H41,Tabelle2[Codierung],0),0)&gt;0,VLOOKUP(H41,Tabelle1[[Ort]:[RK KLV C üD]],3,),VLOOKUP(H41,Tabelle1[[Ort]:[RK KLV C üD]],6)),"")</f>
        <v/>
      </c>
      <c r="P41" s="99" t="str">
        <f>IFERROR(IF(IFERROR(MATCH($C$8&amp;$H41,Tabelle2[Codierung],0),0)&gt;0,VLOOKUP(H41,Tabelle1[[Ort]:[RK KLV C üD]],4,),VLOOKUP(H41,Tabelle1[[Ort]:[RK KLV C üD]],7)),"")</f>
        <v/>
      </c>
      <c r="Q41" s="104" t="str">
        <f>IFERROR(tbl_WohnsitzSO[[#This Row],[KLV A]]*tbl_WohnsitzSO[[#This Row],[KLV A Ansatz]],"")</f>
        <v/>
      </c>
      <c r="R41" s="104" t="str">
        <f>IFERROR(tbl_WohnsitzSO[[#This Row],[KLV B]]*tbl_WohnsitzSO[[#This Row],[KLV B Ansatz]],"")</f>
        <v/>
      </c>
      <c r="S41" s="104" t="str">
        <f>IFERROR(tbl_WohnsitzSO[[#This Row],[KLV C]]*tbl_WohnsitzSO[[#This Row],[KLV C Ansatz]],"")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26"/>
      <c r="E42" s="158"/>
      <c r="F42" s="226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üD]],5)),"")</f>
        <v/>
      </c>
      <c r="O42" s="99" t="str">
        <f>IFERROR(IF(IFERROR(MATCH($C$8&amp;$H42,Tabelle2[Codierung],0),0)&gt;0,VLOOKUP(H42,Tabelle1[[Ort]:[RK KLV C üD]],3,),VLOOKUP(H42,Tabelle1[[Ort]:[RK KLV C üD]],6)),"")</f>
        <v/>
      </c>
      <c r="P42" s="99" t="str">
        <f>IFERROR(IF(IFERROR(MATCH($C$8&amp;$H42,Tabelle2[Codierung],0),0)&gt;0,VLOOKUP(H42,Tabelle1[[Ort]:[RK KLV C üD]],4,),VLOOKUP(H42,Tabelle1[[Ort]:[RK KLV C üD]],7)),"")</f>
        <v/>
      </c>
      <c r="Q42" s="104" t="str">
        <f>IFERROR(tbl_WohnsitzSO[[#This Row],[KLV A]]*tbl_WohnsitzSO[[#This Row],[KLV A Ansatz]],"")</f>
        <v/>
      </c>
      <c r="R42" s="104" t="str">
        <f>IFERROR(tbl_WohnsitzSO[[#This Row],[KLV B]]*tbl_WohnsitzSO[[#This Row],[KLV B Ansatz]],"")</f>
        <v/>
      </c>
      <c r="S42" s="104" t="str">
        <f>IFERROR(tbl_WohnsitzSO[[#This Row],[KLV C]]*tbl_WohnsitzSO[[#This Row],[KLV C Ansatz]],"")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26"/>
      <c r="E43" s="158"/>
      <c r="F43" s="226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üD]],5)),"")</f>
        <v/>
      </c>
      <c r="O43" s="99" t="str">
        <f>IFERROR(IF(IFERROR(MATCH($C$8&amp;$H43,Tabelle2[Codierung],0),0)&gt;0,VLOOKUP(H43,Tabelle1[[Ort]:[RK KLV C üD]],3,),VLOOKUP(H43,Tabelle1[[Ort]:[RK KLV C üD]],6)),"")</f>
        <v/>
      </c>
      <c r="P43" s="99" t="str">
        <f>IFERROR(IF(IFERROR(MATCH($C$8&amp;$H43,Tabelle2[Codierung],0),0)&gt;0,VLOOKUP(H43,Tabelle1[[Ort]:[RK KLV C üD]],4,),VLOOKUP(H43,Tabelle1[[Ort]:[RK KLV C üD]],7)),"")</f>
        <v/>
      </c>
      <c r="Q43" s="104" t="str">
        <f>IFERROR(tbl_WohnsitzSO[[#This Row],[KLV A]]*tbl_WohnsitzSO[[#This Row],[KLV A Ansatz]],"")</f>
        <v/>
      </c>
      <c r="R43" s="104" t="str">
        <f>IFERROR(tbl_WohnsitzSO[[#This Row],[KLV B]]*tbl_WohnsitzSO[[#This Row],[KLV B Ansatz]],"")</f>
        <v/>
      </c>
      <c r="S43" s="104" t="str">
        <f>IFERROR(tbl_WohnsitzSO[[#This Row],[KLV C]]*tbl_WohnsitzSO[[#This Row],[KLV C Ansatz]],"")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26"/>
      <c r="E44" s="158"/>
      <c r="F44" s="226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üD]],5)),"")</f>
        <v/>
      </c>
      <c r="O44" s="99" t="str">
        <f>IFERROR(IF(IFERROR(MATCH($C$8&amp;$H44,Tabelle2[Codierung],0),0)&gt;0,VLOOKUP(H44,Tabelle1[[Ort]:[RK KLV C üD]],3,),VLOOKUP(H44,Tabelle1[[Ort]:[RK KLV C üD]],6)),"")</f>
        <v/>
      </c>
      <c r="P44" s="99" t="str">
        <f>IFERROR(IF(IFERROR(MATCH($C$8&amp;$H44,Tabelle2[Codierung],0),0)&gt;0,VLOOKUP(H44,Tabelle1[[Ort]:[RK KLV C üD]],4,),VLOOKUP(H44,Tabelle1[[Ort]:[RK KLV C üD]],7)),"")</f>
        <v/>
      </c>
      <c r="Q44" s="104" t="str">
        <f>IFERROR(tbl_WohnsitzSO[[#This Row],[KLV A]]*tbl_WohnsitzSO[[#This Row],[KLV A Ansatz]],"")</f>
        <v/>
      </c>
      <c r="R44" s="104" t="str">
        <f>IFERROR(tbl_WohnsitzSO[[#This Row],[KLV B]]*tbl_WohnsitzSO[[#This Row],[KLV B Ansatz]],"")</f>
        <v/>
      </c>
      <c r="S44" s="104" t="str">
        <f>IFERROR(tbl_WohnsitzSO[[#This Row],[KLV C]]*tbl_WohnsitzSO[[#This Row],[KLV C Ansatz]],"")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26"/>
      <c r="E45" s="158"/>
      <c r="F45" s="226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üD]],5)),"")</f>
        <v/>
      </c>
      <c r="O45" s="99" t="str">
        <f>IFERROR(IF(IFERROR(MATCH($C$8&amp;$H45,Tabelle2[Codierung],0),0)&gt;0,VLOOKUP(H45,Tabelle1[[Ort]:[RK KLV C üD]],3,),VLOOKUP(H45,Tabelle1[[Ort]:[RK KLV C üD]],6)),"")</f>
        <v/>
      </c>
      <c r="P45" s="99" t="str">
        <f>IFERROR(IF(IFERROR(MATCH($C$8&amp;$H45,Tabelle2[Codierung],0),0)&gt;0,VLOOKUP(H45,Tabelle1[[Ort]:[RK KLV C üD]],4,),VLOOKUP(H45,Tabelle1[[Ort]:[RK KLV C üD]],7)),"")</f>
        <v/>
      </c>
      <c r="Q45" s="104" t="str">
        <f>IFERROR(tbl_WohnsitzSO[[#This Row],[KLV A]]*tbl_WohnsitzSO[[#This Row],[KLV A Ansatz]],"")</f>
        <v/>
      </c>
      <c r="R45" s="104" t="str">
        <f>IFERROR(tbl_WohnsitzSO[[#This Row],[KLV B]]*tbl_WohnsitzSO[[#This Row],[KLV B Ansatz]],"")</f>
        <v/>
      </c>
      <c r="S45" s="104" t="str">
        <f>IFERROR(tbl_WohnsitzSO[[#This Row],[KLV C]]*tbl_WohnsitzSO[[#This Row],[KLV C Ansatz]],"")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26"/>
      <c r="E46" s="158"/>
      <c r="F46" s="226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üD]],5)),"")</f>
        <v/>
      </c>
      <c r="O46" s="99" t="str">
        <f>IFERROR(IF(IFERROR(MATCH($C$8&amp;$H46,Tabelle2[Codierung],0),0)&gt;0,VLOOKUP(H46,Tabelle1[[Ort]:[RK KLV C üD]],3,),VLOOKUP(H46,Tabelle1[[Ort]:[RK KLV C üD]],6)),"")</f>
        <v/>
      </c>
      <c r="P46" s="99" t="str">
        <f>IFERROR(IF(IFERROR(MATCH($C$8&amp;$H46,Tabelle2[Codierung],0),0)&gt;0,VLOOKUP(H46,Tabelle1[[Ort]:[RK KLV C üD]],4,),VLOOKUP(H46,Tabelle1[[Ort]:[RK KLV C üD]],7)),"")</f>
        <v/>
      </c>
      <c r="Q46" s="104" t="str">
        <f>IFERROR(tbl_WohnsitzSO[[#This Row],[KLV A]]*tbl_WohnsitzSO[[#This Row],[KLV A Ansatz]],"")</f>
        <v/>
      </c>
      <c r="R46" s="104" t="str">
        <f>IFERROR(tbl_WohnsitzSO[[#This Row],[KLV B]]*tbl_WohnsitzSO[[#This Row],[KLV B Ansatz]],"")</f>
        <v/>
      </c>
      <c r="S46" s="104" t="str">
        <f>IFERROR(tbl_WohnsitzSO[[#This Row],[KLV C]]*tbl_WohnsitzSO[[#This Row],[KLV C Ansatz]],"")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26"/>
      <c r="E47" s="158"/>
      <c r="F47" s="226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üD]],5)),"")</f>
        <v/>
      </c>
      <c r="O47" s="99" t="str">
        <f>IFERROR(IF(IFERROR(MATCH($C$8&amp;$H47,Tabelle2[Codierung],0),0)&gt;0,VLOOKUP(H47,Tabelle1[[Ort]:[RK KLV C üD]],3,),VLOOKUP(H47,Tabelle1[[Ort]:[RK KLV C üD]],6)),"")</f>
        <v/>
      </c>
      <c r="P47" s="99" t="str">
        <f>IFERROR(IF(IFERROR(MATCH($C$8&amp;$H47,Tabelle2[Codierung],0),0)&gt;0,VLOOKUP(H47,Tabelle1[[Ort]:[RK KLV C üD]],4,),VLOOKUP(H47,Tabelle1[[Ort]:[RK KLV C üD]],7)),"")</f>
        <v/>
      </c>
      <c r="Q47" s="104" t="str">
        <f>IFERROR(tbl_WohnsitzSO[[#This Row],[KLV A]]*tbl_WohnsitzSO[[#This Row],[KLV A Ansatz]],"")</f>
        <v/>
      </c>
      <c r="R47" s="104" t="str">
        <f>IFERROR(tbl_WohnsitzSO[[#This Row],[KLV B]]*tbl_WohnsitzSO[[#This Row],[KLV B Ansatz]],"")</f>
        <v/>
      </c>
      <c r="S47" s="104" t="str">
        <f>IFERROR(tbl_WohnsitzSO[[#This Row],[KLV C]]*tbl_WohnsitzSO[[#This Row],[KLV C Ansatz]],"")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26"/>
      <c r="E48" s="158"/>
      <c r="F48" s="226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üD]],5)),"")</f>
        <v/>
      </c>
      <c r="O48" s="99" t="str">
        <f>IFERROR(IF(IFERROR(MATCH($C$8&amp;$H48,Tabelle2[Codierung],0),0)&gt;0,VLOOKUP(H48,Tabelle1[[Ort]:[RK KLV C üD]],3,),VLOOKUP(H48,Tabelle1[[Ort]:[RK KLV C üD]],6)),"")</f>
        <v/>
      </c>
      <c r="P48" s="99" t="str">
        <f>IFERROR(IF(IFERROR(MATCH($C$8&amp;$H48,Tabelle2[Codierung],0),0)&gt;0,VLOOKUP(H48,Tabelle1[[Ort]:[RK KLV C üD]],4,),VLOOKUP(H48,Tabelle1[[Ort]:[RK KLV C üD]],7)),"")</f>
        <v/>
      </c>
      <c r="Q48" s="104" t="str">
        <f>IFERROR(tbl_WohnsitzSO[[#This Row],[KLV A]]*tbl_WohnsitzSO[[#This Row],[KLV A Ansatz]],"")</f>
        <v/>
      </c>
      <c r="R48" s="104" t="str">
        <f>IFERROR(tbl_WohnsitzSO[[#This Row],[KLV B]]*tbl_WohnsitzSO[[#This Row],[KLV B Ansatz]],"")</f>
        <v/>
      </c>
      <c r="S48" s="104" t="str">
        <f>IFERROR(tbl_WohnsitzSO[[#This Row],[KLV C]]*tbl_WohnsitzSO[[#This Row],[KLV C Ansatz]],"")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26"/>
      <c r="E49" s="158"/>
      <c r="F49" s="226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üD]],5)),"")</f>
        <v/>
      </c>
      <c r="O49" s="99" t="str">
        <f>IFERROR(IF(IFERROR(MATCH($C$8&amp;$H49,Tabelle2[Codierung],0),0)&gt;0,VLOOKUP(H49,Tabelle1[[Ort]:[RK KLV C üD]],3,),VLOOKUP(H49,Tabelle1[[Ort]:[RK KLV C üD]],6)),"")</f>
        <v/>
      </c>
      <c r="P49" s="99" t="str">
        <f>IFERROR(IF(IFERROR(MATCH($C$8&amp;$H49,Tabelle2[Codierung],0),0)&gt;0,VLOOKUP(H49,Tabelle1[[Ort]:[RK KLV C üD]],4,),VLOOKUP(H49,Tabelle1[[Ort]:[RK KLV C üD]],7)),"")</f>
        <v/>
      </c>
      <c r="Q49" s="104" t="str">
        <f>IFERROR(tbl_WohnsitzSO[[#This Row],[KLV A]]*tbl_WohnsitzSO[[#This Row],[KLV A Ansatz]],"")</f>
        <v/>
      </c>
      <c r="R49" s="104" t="str">
        <f>IFERROR(tbl_WohnsitzSO[[#This Row],[KLV B]]*tbl_WohnsitzSO[[#This Row],[KLV B Ansatz]],"")</f>
        <v/>
      </c>
      <c r="S49" s="104" t="str">
        <f>IFERROR(tbl_WohnsitzSO[[#This Row],[KLV C]]*tbl_WohnsitzSO[[#This Row],[KLV C Ansatz]],"")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26"/>
      <c r="E50" s="158"/>
      <c r="F50" s="226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üD]],5)),"")</f>
        <v/>
      </c>
      <c r="O50" s="99" t="str">
        <f>IFERROR(IF(IFERROR(MATCH($C$8&amp;$H50,Tabelle2[Codierung],0),0)&gt;0,VLOOKUP(H50,Tabelle1[[Ort]:[RK KLV C üD]],3,),VLOOKUP(H50,Tabelle1[[Ort]:[RK KLV C üD]],6)),"")</f>
        <v/>
      </c>
      <c r="P50" s="99" t="str">
        <f>IFERROR(IF(IFERROR(MATCH($C$8&amp;$H50,Tabelle2[Codierung],0),0)&gt;0,VLOOKUP(H50,Tabelle1[[Ort]:[RK KLV C üD]],4,),VLOOKUP(H50,Tabelle1[[Ort]:[RK KLV C üD]],7)),"")</f>
        <v/>
      </c>
      <c r="Q50" s="104" t="str">
        <f>IFERROR(tbl_WohnsitzSO[[#This Row],[KLV A]]*tbl_WohnsitzSO[[#This Row],[KLV A Ansatz]],"")</f>
        <v/>
      </c>
      <c r="R50" s="104" t="str">
        <f>IFERROR(tbl_WohnsitzSO[[#This Row],[KLV B]]*tbl_WohnsitzSO[[#This Row],[KLV B Ansatz]],"")</f>
        <v/>
      </c>
      <c r="S50" s="104" t="str">
        <f>IFERROR(tbl_WohnsitzSO[[#This Row],[KLV C]]*tbl_WohnsitzSO[[#This Row],[KLV C Ansatz]],"")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26"/>
      <c r="E51" s="158"/>
      <c r="F51" s="226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üD]],5)),"")</f>
        <v/>
      </c>
      <c r="O51" s="99" t="str">
        <f>IFERROR(IF(IFERROR(MATCH($C$8&amp;$H51,Tabelle2[Codierung],0),0)&gt;0,VLOOKUP(H51,Tabelle1[[Ort]:[RK KLV C üD]],3,),VLOOKUP(H51,Tabelle1[[Ort]:[RK KLV C üD]],6)),"")</f>
        <v/>
      </c>
      <c r="P51" s="99" t="str">
        <f>IFERROR(IF(IFERROR(MATCH($C$8&amp;$H51,Tabelle2[Codierung],0),0)&gt;0,VLOOKUP(H51,Tabelle1[[Ort]:[RK KLV C üD]],4,),VLOOKUP(H51,Tabelle1[[Ort]:[RK KLV C üD]],7)),"")</f>
        <v/>
      </c>
      <c r="Q51" s="104" t="str">
        <f>IFERROR(tbl_WohnsitzSO[[#This Row],[KLV A]]*tbl_WohnsitzSO[[#This Row],[KLV A Ansatz]],"")</f>
        <v/>
      </c>
      <c r="R51" s="104" t="str">
        <f>IFERROR(tbl_WohnsitzSO[[#This Row],[KLV B]]*tbl_WohnsitzSO[[#This Row],[KLV B Ansatz]],"")</f>
        <v/>
      </c>
      <c r="S51" s="104" t="str">
        <f>IFERROR(tbl_WohnsitzSO[[#This Row],[KLV C]]*tbl_WohnsitzSO[[#This Row],[KLV C Ansatz]],"")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26"/>
      <c r="E52" s="158"/>
      <c r="F52" s="226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üD]],5)),"")</f>
        <v/>
      </c>
      <c r="O52" s="99" t="str">
        <f>IFERROR(IF(IFERROR(MATCH($C$8&amp;$H52,Tabelle2[Codierung],0),0)&gt;0,VLOOKUP(H52,Tabelle1[[Ort]:[RK KLV C üD]],3,),VLOOKUP(H52,Tabelle1[[Ort]:[RK KLV C üD]],6)),"")</f>
        <v/>
      </c>
      <c r="P52" s="99" t="str">
        <f>IFERROR(IF(IFERROR(MATCH($C$8&amp;$H52,Tabelle2[Codierung],0),0)&gt;0,VLOOKUP(H52,Tabelle1[[Ort]:[RK KLV C üD]],4,),VLOOKUP(H52,Tabelle1[[Ort]:[RK KLV C üD]],7)),"")</f>
        <v/>
      </c>
      <c r="Q52" s="104" t="str">
        <f>IFERROR(tbl_WohnsitzSO[[#This Row],[KLV A]]*tbl_WohnsitzSO[[#This Row],[KLV A Ansatz]],"")</f>
        <v/>
      </c>
      <c r="R52" s="104" t="str">
        <f>IFERROR(tbl_WohnsitzSO[[#This Row],[KLV B]]*tbl_WohnsitzSO[[#This Row],[KLV B Ansatz]],"")</f>
        <v/>
      </c>
      <c r="S52" s="104" t="str">
        <f>IFERROR(tbl_WohnsitzSO[[#This Row],[KLV C]]*tbl_WohnsitzSO[[#This Row],[KLV C Ansatz]],"")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26"/>
      <c r="E53" s="158"/>
      <c r="F53" s="226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üD]],5)),"")</f>
        <v/>
      </c>
      <c r="O53" s="99" t="str">
        <f>IFERROR(IF(IFERROR(MATCH($C$8&amp;$H53,Tabelle2[Codierung],0),0)&gt;0,VLOOKUP(H53,Tabelle1[[Ort]:[RK KLV C üD]],3,),VLOOKUP(H53,Tabelle1[[Ort]:[RK KLV C üD]],6)),"")</f>
        <v/>
      </c>
      <c r="P53" s="99" t="str">
        <f>IFERROR(IF(IFERROR(MATCH($C$8&amp;$H53,Tabelle2[Codierung],0),0)&gt;0,VLOOKUP(H53,Tabelle1[[Ort]:[RK KLV C üD]],4,),VLOOKUP(H53,Tabelle1[[Ort]:[RK KLV C üD]],7)),"")</f>
        <v/>
      </c>
      <c r="Q53" s="104" t="str">
        <f>IFERROR(tbl_WohnsitzSO[[#This Row],[KLV A]]*tbl_WohnsitzSO[[#This Row],[KLV A Ansatz]],"")</f>
        <v/>
      </c>
      <c r="R53" s="104" t="str">
        <f>IFERROR(tbl_WohnsitzSO[[#This Row],[KLV B]]*tbl_WohnsitzSO[[#This Row],[KLV B Ansatz]],"")</f>
        <v/>
      </c>
      <c r="S53" s="104" t="str">
        <f>IFERROR(tbl_WohnsitzSO[[#This Row],[KLV C]]*tbl_WohnsitzSO[[#This Row],[KLV C Ansatz]],"")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26"/>
      <c r="E54" s="158"/>
      <c r="F54" s="226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üD]],5)),"")</f>
        <v/>
      </c>
      <c r="O54" s="99" t="str">
        <f>IFERROR(IF(IFERROR(MATCH($C$8&amp;$H54,Tabelle2[Codierung],0),0)&gt;0,VLOOKUP(H54,Tabelle1[[Ort]:[RK KLV C üD]],3,),VLOOKUP(H54,Tabelle1[[Ort]:[RK KLV C üD]],6)),"")</f>
        <v/>
      </c>
      <c r="P54" s="99" t="str">
        <f>IFERROR(IF(IFERROR(MATCH($C$8&amp;$H54,Tabelle2[Codierung],0),0)&gt;0,VLOOKUP(H54,Tabelle1[[Ort]:[RK KLV C üD]],4,),VLOOKUP(H54,Tabelle1[[Ort]:[RK KLV C üD]],7)),"")</f>
        <v/>
      </c>
      <c r="Q54" s="104" t="str">
        <f>IFERROR(tbl_WohnsitzSO[[#This Row],[KLV A]]*tbl_WohnsitzSO[[#This Row],[KLV A Ansatz]],"")</f>
        <v/>
      </c>
      <c r="R54" s="104" t="str">
        <f>IFERROR(tbl_WohnsitzSO[[#This Row],[KLV B]]*tbl_WohnsitzSO[[#This Row],[KLV B Ansatz]],"")</f>
        <v/>
      </c>
      <c r="S54" s="104" t="str">
        <f>IFERROR(tbl_WohnsitzSO[[#This Row],[KLV C]]*tbl_WohnsitzSO[[#This Row],[KLV C Ansatz]],"")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26"/>
      <c r="E55" s="158"/>
      <c r="F55" s="226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üD]],5)),"")</f>
        <v/>
      </c>
      <c r="O55" s="99" t="str">
        <f>IFERROR(IF(IFERROR(MATCH($C$8&amp;$H55,Tabelle2[Codierung],0),0)&gt;0,VLOOKUP(H55,Tabelle1[[Ort]:[RK KLV C üD]],3,),VLOOKUP(H55,Tabelle1[[Ort]:[RK KLV C üD]],6)),"")</f>
        <v/>
      </c>
      <c r="P55" s="99" t="str">
        <f>IFERROR(IF(IFERROR(MATCH($C$8&amp;$H55,Tabelle2[Codierung],0),0)&gt;0,VLOOKUP(H55,Tabelle1[[Ort]:[RK KLV C üD]],4,),VLOOKUP(H55,Tabelle1[[Ort]:[RK KLV C üD]],7)),"")</f>
        <v/>
      </c>
      <c r="Q55" s="104" t="str">
        <f>IFERROR(tbl_WohnsitzSO[[#This Row],[KLV A]]*tbl_WohnsitzSO[[#This Row],[KLV A Ansatz]],"")</f>
        <v/>
      </c>
      <c r="R55" s="104" t="str">
        <f>IFERROR(tbl_WohnsitzSO[[#This Row],[KLV B]]*tbl_WohnsitzSO[[#This Row],[KLV B Ansatz]],"")</f>
        <v/>
      </c>
      <c r="S55" s="104" t="str">
        <f>IFERROR(tbl_WohnsitzSO[[#This Row],[KLV C]]*tbl_WohnsitzSO[[#This Row],[KLV C Ansatz]],"")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26"/>
      <c r="E56" s="158"/>
      <c r="F56" s="226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üD]],5)),"")</f>
        <v/>
      </c>
      <c r="O56" s="99" t="str">
        <f>IFERROR(IF(IFERROR(MATCH($C$8&amp;$H56,Tabelle2[Codierung],0),0)&gt;0,VLOOKUP(H56,Tabelle1[[Ort]:[RK KLV C üD]],3,),VLOOKUP(H56,Tabelle1[[Ort]:[RK KLV C üD]],6)),"")</f>
        <v/>
      </c>
      <c r="P56" s="99" t="str">
        <f>IFERROR(IF(IFERROR(MATCH($C$8&amp;$H56,Tabelle2[Codierung],0),0)&gt;0,VLOOKUP(H56,Tabelle1[[Ort]:[RK KLV C üD]],4,),VLOOKUP(H56,Tabelle1[[Ort]:[RK KLV C üD]],7)),"")</f>
        <v/>
      </c>
      <c r="Q56" s="104" t="str">
        <f>IFERROR(tbl_WohnsitzSO[[#This Row],[KLV A]]*tbl_WohnsitzSO[[#This Row],[KLV A Ansatz]],"")</f>
        <v/>
      </c>
      <c r="R56" s="104" t="str">
        <f>IFERROR(tbl_WohnsitzSO[[#This Row],[KLV B]]*tbl_WohnsitzSO[[#This Row],[KLV B Ansatz]],"")</f>
        <v/>
      </c>
      <c r="S56" s="104" t="str">
        <f>IFERROR(tbl_WohnsitzSO[[#This Row],[KLV C]]*tbl_WohnsitzSO[[#This Row],[KLV C Ansatz]],"")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26"/>
      <c r="E57" s="158"/>
      <c r="F57" s="226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üD]],5)),"")</f>
        <v/>
      </c>
      <c r="O57" s="99" t="str">
        <f>IFERROR(IF(IFERROR(MATCH($C$8&amp;$H57,Tabelle2[Codierung],0),0)&gt;0,VLOOKUP(H57,Tabelle1[[Ort]:[RK KLV C üD]],3,),VLOOKUP(H57,Tabelle1[[Ort]:[RK KLV C üD]],6)),"")</f>
        <v/>
      </c>
      <c r="P57" s="99" t="str">
        <f>IFERROR(IF(IFERROR(MATCH($C$8&amp;$H57,Tabelle2[Codierung],0),0)&gt;0,VLOOKUP(H57,Tabelle1[[Ort]:[RK KLV C üD]],4,),VLOOKUP(H57,Tabelle1[[Ort]:[RK KLV C üD]],7)),"")</f>
        <v/>
      </c>
      <c r="Q57" s="104" t="str">
        <f>IFERROR(tbl_WohnsitzSO[[#This Row],[KLV A]]*tbl_WohnsitzSO[[#This Row],[KLV A Ansatz]],"")</f>
        <v/>
      </c>
      <c r="R57" s="104" t="str">
        <f>IFERROR(tbl_WohnsitzSO[[#This Row],[KLV B]]*tbl_WohnsitzSO[[#This Row],[KLV B Ansatz]],"")</f>
        <v/>
      </c>
      <c r="S57" s="104" t="str">
        <f>IFERROR(tbl_WohnsitzSO[[#This Row],[KLV C]]*tbl_WohnsitzSO[[#This Row],[KLV C Ansatz]],"")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26"/>
      <c r="E58" s="158"/>
      <c r="F58" s="226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üD]],5)),"")</f>
        <v/>
      </c>
      <c r="O58" s="99" t="str">
        <f>IFERROR(IF(IFERROR(MATCH($C$8&amp;$H58,Tabelle2[Codierung],0),0)&gt;0,VLOOKUP(H58,Tabelle1[[Ort]:[RK KLV C üD]],3,),VLOOKUP(H58,Tabelle1[[Ort]:[RK KLV C üD]],6)),"")</f>
        <v/>
      </c>
      <c r="P58" s="99" t="str">
        <f>IFERROR(IF(IFERROR(MATCH($C$8&amp;$H58,Tabelle2[Codierung],0),0)&gt;0,VLOOKUP(H58,Tabelle1[[Ort]:[RK KLV C üD]],4,),VLOOKUP(H58,Tabelle1[[Ort]:[RK KLV C üD]],7)),"")</f>
        <v/>
      </c>
      <c r="Q58" s="104" t="str">
        <f>IFERROR(tbl_WohnsitzSO[[#This Row],[KLV A]]*tbl_WohnsitzSO[[#This Row],[KLV A Ansatz]],"")</f>
        <v/>
      </c>
      <c r="R58" s="104" t="str">
        <f>IFERROR(tbl_WohnsitzSO[[#This Row],[KLV B]]*tbl_WohnsitzSO[[#This Row],[KLV B Ansatz]],"")</f>
        <v/>
      </c>
      <c r="S58" s="104" t="str">
        <f>IFERROR(tbl_WohnsitzSO[[#This Row],[KLV C]]*tbl_WohnsitzSO[[#This Row],[KLV C Ansatz]],"")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26"/>
      <c r="E59" s="158"/>
      <c r="F59" s="226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üD]],5)),"")</f>
        <v/>
      </c>
      <c r="O59" s="99" t="str">
        <f>IFERROR(IF(IFERROR(MATCH($C$8&amp;$H59,Tabelle2[Codierung],0),0)&gt;0,VLOOKUP(H59,Tabelle1[[Ort]:[RK KLV C üD]],3,),VLOOKUP(H59,Tabelle1[[Ort]:[RK KLV C üD]],6)),"")</f>
        <v/>
      </c>
      <c r="P59" s="99" t="str">
        <f>IFERROR(IF(IFERROR(MATCH($C$8&amp;$H59,Tabelle2[Codierung],0),0)&gt;0,VLOOKUP(H59,Tabelle1[[Ort]:[RK KLV C üD]],4,),VLOOKUP(H59,Tabelle1[[Ort]:[RK KLV C üD]],7)),"")</f>
        <v/>
      </c>
      <c r="Q59" s="104" t="str">
        <f>IFERROR(tbl_WohnsitzSO[[#This Row],[KLV A]]*tbl_WohnsitzSO[[#This Row],[KLV A Ansatz]],"")</f>
        <v/>
      </c>
      <c r="R59" s="104" t="str">
        <f>IFERROR(tbl_WohnsitzSO[[#This Row],[KLV B]]*tbl_WohnsitzSO[[#This Row],[KLV B Ansatz]],"")</f>
        <v/>
      </c>
      <c r="S59" s="104" t="str">
        <f>IFERROR(tbl_WohnsitzSO[[#This Row],[KLV C]]*tbl_WohnsitzSO[[#This Row],[KLV C Ansatz]],"")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26"/>
      <c r="E60" s="158"/>
      <c r="F60" s="226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üD]],5)),"")</f>
        <v/>
      </c>
      <c r="O60" s="99" t="str">
        <f>IFERROR(IF(IFERROR(MATCH($C$8&amp;$H60,Tabelle2[Codierung],0),0)&gt;0,VLOOKUP(H60,Tabelle1[[Ort]:[RK KLV C üD]],3,),VLOOKUP(H60,Tabelle1[[Ort]:[RK KLV C üD]],6)),"")</f>
        <v/>
      </c>
      <c r="P60" s="99" t="str">
        <f>IFERROR(IF(IFERROR(MATCH($C$8&amp;$H60,Tabelle2[Codierung],0),0)&gt;0,VLOOKUP(H60,Tabelle1[[Ort]:[RK KLV C üD]],4,),VLOOKUP(H60,Tabelle1[[Ort]:[RK KLV C üD]],7)),"")</f>
        <v/>
      </c>
      <c r="Q60" s="104" t="str">
        <f>IFERROR(tbl_WohnsitzSO[[#This Row],[KLV A]]*tbl_WohnsitzSO[[#This Row],[KLV A Ansatz]],"")</f>
        <v/>
      </c>
      <c r="R60" s="104" t="str">
        <f>IFERROR(tbl_WohnsitzSO[[#This Row],[KLV B]]*tbl_WohnsitzSO[[#This Row],[KLV B Ansatz]],"")</f>
        <v/>
      </c>
      <c r="S60" s="104" t="str">
        <f>IFERROR(tbl_WohnsitzSO[[#This Row],[KLV C]]*tbl_WohnsitzSO[[#This Row],[KLV C Ansatz]],"")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26"/>
      <c r="E61" s="158"/>
      <c r="F61" s="226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üD]],5)),"")</f>
        <v/>
      </c>
      <c r="O61" s="99" t="str">
        <f>IFERROR(IF(IFERROR(MATCH($C$8&amp;$H61,Tabelle2[Codierung],0),0)&gt;0,VLOOKUP(H61,Tabelle1[[Ort]:[RK KLV C üD]],3,),VLOOKUP(H61,Tabelle1[[Ort]:[RK KLV C üD]],6)),"")</f>
        <v/>
      </c>
      <c r="P61" s="99" t="str">
        <f>IFERROR(IF(IFERROR(MATCH($C$8&amp;$H61,Tabelle2[Codierung],0),0)&gt;0,VLOOKUP(H61,Tabelle1[[Ort]:[RK KLV C üD]],4,),VLOOKUP(H61,Tabelle1[[Ort]:[RK KLV C üD]],7)),"")</f>
        <v/>
      </c>
      <c r="Q61" s="104" t="str">
        <f>IFERROR(tbl_WohnsitzSO[[#This Row],[KLV A]]*tbl_WohnsitzSO[[#This Row],[KLV A Ansatz]],"")</f>
        <v/>
      </c>
      <c r="R61" s="104" t="str">
        <f>IFERROR(tbl_WohnsitzSO[[#This Row],[KLV B]]*tbl_WohnsitzSO[[#This Row],[KLV B Ansatz]],"")</f>
        <v/>
      </c>
      <c r="S61" s="104" t="str">
        <f>IFERROR(tbl_WohnsitzSO[[#This Row],[KLV C]]*tbl_WohnsitzSO[[#This Row],[KLV C Ansatz]],"")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26"/>
      <c r="E62" s="158"/>
      <c r="F62" s="226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üD]],5)),"")</f>
        <v/>
      </c>
      <c r="O62" s="99" t="str">
        <f>IFERROR(IF(IFERROR(MATCH($C$8&amp;$H62,Tabelle2[Codierung],0),0)&gt;0,VLOOKUP(H62,Tabelle1[[Ort]:[RK KLV C üD]],3,),VLOOKUP(H62,Tabelle1[[Ort]:[RK KLV C üD]],6)),"")</f>
        <v/>
      </c>
      <c r="P62" s="99" t="str">
        <f>IFERROR(IF(IFERROR(MATCH($C$8&amp;$H62,Tabelle2[Codierung],0),0)&gt;0,VLOOKUP(H62,Tabelle1[[Ort]:[RK KLV C üD]],4,),VLOOKUP(H62,Tabelle1[[Ort]:[RK KLV C üD]],7)),"")</f>
        <v/>
      </c>
      <c r="Q62" s="104" t="str">
        <f>IFERROR(tbl_WohnsitzSO[[#This Row],[KLV A]]*tbl_WohnsitzSO[[#This Row],[KLV A Ansatz]],"")</f>
        <v/>
      </c>
      <c r="R62" s="104" t="str">
        <f>IFERROR(tbl_WohnsitzSO[[#This Row],[KLV B]]*tbl_WohnsitzSO[[#This Row],[KLV B Ansatz]],"")</f>
        <v/>
      </c>
      <c r="S62" s="104" t="str">
        <f>IFERROR(tbl_WohnsitzSO[[#This Row],[KLV C]]*tbl_WohnsitzSO[[#This Row],[KLV C Ansatz]],"")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26"/>
      <c r="E63" s="158"/>
      <c r="F63" s="226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üD]],5)),"")</f>
        <v/>
      </c>
      <c r="O63" s="99" t="str">
        <f>IFERROR(IF(IFERROR(MATCH($C$8&amp;$H63,Tabelle2[Codierung],0),0)&gt;0,VLOOKUP(H63,Tabelle1[[Ort]:[RK KLV C üD]],3,),VLOOKUP(H63,Tabelle1[[Ort]:[RK KLV C üD]],6)),"")</f>
        <v/>
      </c>
      <c r="P63" s="99" t="str">
        <f>IFERROR(IF(IFERROR(MATCH($C$8&amp;$H63,Tabelle2[Codierung],0),0)&gt;0,VLOOKUP(H63,Tabelle1[[Ort]:[RK KLV C üD]],4,),VLOOKUP(H63,Tabelle1[[Ort]:[RK KLV C üD]],7)),"")</f>
        <v/>
      </c>
      <c r="Q63" s="104" t="str">
        <f>IFERROR(tbl_WohnsitzSO[[#This Row],[KLV A]]*tbl_WohnsitzSO[[#This Row],[KLV A Ansatz]],"")</f>
        <v/>
      </c>
      <c r="R63" s="104" t="str">
        <f>IFERROR(tbl_WohnsitzSO[[#This Row],[KLV B]]*tbl_WohnsitzSO[[#This Row],[KLV B Ansatz]],"")</f>
        <v/>
      </c>
      <c r="S63" s="104" t="str">
        <f>IFERROR(tbl_WohnsitzSO[[#This Row],[KLV C]]*tbl_WohnsitzSO[[#This Row],[KLV C Ansatz]],"")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26"/>
      <c r="E64" s="158"/>
      <c r="F64" s="226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üD]],5)),"")</f>
        <v/>
      </c>
      <c r="O64" s="99" t="str">
        <f>IFERROR(IF(IFERROR(MATCH($C$8&amp;$H64,Tabelle2[Codierung],0),0)&gt;0,VLOOKUP(H64,Tabelle1[[Ort]:[RK KLV C üD]],3,),VLOOKUP(H64,Tabelle1[[Ort]:[RK KLV C üD]],6)),"")</f>
        <v/>
      </c>
      <c r="P64" s="99" t="str">
        <f>IFERROR(IF(IFERROR(MATCH($C$8&amp;$H64,Tabelle2[Codierung],0),0)&gt;0,VLOOKUP(H64,Tabelle1[[Ort]:[RK KLV C üD]],4,),VLOOKUP(H64,Tabelle1[[Ort]:[RK KLV C üD]],7)),"")</f>
        <v/>
      </c>
      <c r="Q64" s="104" t="str">
        <f>IFERROR(tbl_WohnsitzSO[[#This Row],[KLV A]]*tbl_WohnsitzSO[[#This Row],[KLV A Ansatz]],"")</f>
        <v/>
      </c>
      <c r="R64" s="104" t="str">
        <f>IFERROR(tbl_WohnsitzSO[[#This Row],[KLV B]]*tbl_WohnsitzSO[[#This Row],[KLV B Ansatz]],"")</f>
        <v/>
      </c>
      <c r="S64" s="104" t="str">
        <f>IFERROR(tbl_WohnsitzSO[[#This Row],[KLV C]]*tbl_WohnsitzSO[[#This Row],[KLV C Ansatz]],"")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26"/>
      <c r="E65" s="158"/>
      <c r="F65" s="226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üD]],5)),"")</f>
        <v/>
      </c>
      <c r="O65" s="99" t="str">
        <f>IFERROR(IF(IFERROR(MATCH($C$8&amp;$H65,Tabelle2[Codierung],0),0)&gt;0,VLOOKUP(H65,Tabelle1[[Ort]:[RK KLV C üD]],3,),VLOOKUP(H65,Tabelle1[[Ort]:[RK KLV C üD]],6)),"")</f>
        <v/>
      </c>
      <c r="P65" s="99" t="str">
        <f>IFERROR(IF(IFERROR(MATCH($C$8&amp;$H65,Tabelle2[Codierung],0),0)&gt;0,VLOOKUP(H65,Tabelle1[[Ort]:[RK KLV C üD]],4,),VLOOKUP(H65,Tabelle1[[Ort]:[RK KLV C üD]],7)),"")</f>
        <v/>
      </c>
      <c r="Q65" s="104" t="str">
        <f>IFERROR(tbl_WohnsitzSO[[#This Row],[KLV A]]*tbl_WohnsitzSO[[#This Row],[KLV A Ansatz]],"")</f>
        <v/>
      </c>
      <c r="R65" s="104" t="str">
        <f>IFERROR(tbl_WohnsitzSO[[#This Row],[KLV B]]*tbl_WohnsitzSO[[#This Row],[KLV B Ansatz]],"")</f>
        <v/>
      </c>
      <c r="S65" s="104" t="str">
        <f>IFERROR(tbl_WohnsitzSO[[#This Row],[KLV C]]*tbl_WohnsitzSO[[#This Row],[KLV C Ansatz]],"")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26"/>
      <c r="E66" s="158"/>
      <c r="F66" s="226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üD]],5)),"")</f>
        <v/>
      </c>
      <c r="O66" s="99" t="str">
        <f>IFERROR(IF(IFERROR(MATCH($C$8&amp;$H66,Tabelle2[Codierung],0),0)&gt;0,VLOOKUP(H66,Tabelle1[[Ort]:[RK KLV C üD]],3,),VLOOKUP(H66,Tabelle1[[Ort]:[RK KLV C üD]],6)),"")</f>
        <v/>
      </c>
      <c r="P66" s="99" t="str">
        <f>IFERROR(IF(IFERROR(MATCH($C$8&amp;$H66,Tabelle2[Codierung],0),0)&gt;0,VLOOKUP(H66,Tabelle1[[Ort]:[RK KLV C üD]],4,),VLOOKUP(H66,Tabelle1[[Ort]:[RK KLV C üD]],7)),"")</f>
        <v/>
      </c>
      <c r="Q66" s="104" t="str">
        <f>IFERROR(tbl_WohnsitzSO[[#This Row],[KLV A]]*tbl_WohnsitzSO[[#This Row],[KLV A Ansatz]],"")</f>
        <v/>
      </c>
      <c r="R66" s="104" t="str">
        <f>IFERROR(tbl_WohnsitzSO[[#This Row],[KLV B]]*tbl_WohnsitzSO[[#This Row],[KLV B Ansatz]],"")</f>
        <v/>
      </c>
      <c r="S66" s="104" t="str">
        <f>IFERROR(tbl_WohnsitzSO[[#This Row],[KLV C]]*tbl_WohnsitzSO[[#This Row],[KLV C Ansatz]],"")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26"/>
      <c r="E67" s="158"/>
      <c r="F67" s="226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üD]],5)),"")</f>
        <v/>
      </c>
      <c r="O67" s="99" t="str">
        <f>IFERROR(IF(IFERROR(MATCH($C$8&amp;$H67,Tabelle2[Codierung],0),0)&gt;0,VLOOKUP(H67,Tabelle1[[Ort]:[RK KLV C üD]],3,),VLOOKUP(H67,Tabelle1[[Ort]:[RK KLV C üD]],6)),"")</f>
        <v/>
      </c>
      <c r="P67" s="99" t="str">
        <f>IFERROR(IF(IFERROR(MATCH($C$8&amp;$H67,Tabelle2[Codierung],0),0)&gt;0,VLOOKUP(H67,Tabelle1[[Ort]:[RK KLV C üD]],4,),VLOOKUP(H67,Tabelle1[[Ort]:[RK KLV C üD]],7)),"")</f>
        <v/>
      </c>
      <c r="Q67" s="104" t="str">
        <f>IFERROR(tbl_WohnsitzSO[[#This Row],[KLV A]]*tbl_WohnsitzSO[[#This Row],[KLV A Ansatz]],"")</f>
        <v/>
      </c>
      <c r="R67" s="104" t="str">
        <f>IFERROR(tbl_WohnsitzSO[[#This Row],[KLV B]]*tbl_WohnsitzSO[[#This Row],[KLV B Ansatz]],"")</f>
        <v/>
      </c>
      <c r="S67" s="104" t="str">
        <f>IFERROR(tbl_WohnsitzSO[[#This Row],[KLV C]]*tbl_WohnsitzSO[[#This Row],[KLV C Ansatz]],"")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26"/>
      <c r="E68" s="158"/>
      <c r="F68" s="226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üD]],5)),"")</f>
        <v/>
      </c>
      <c r="O68" s="99" t="str">
        <f>IFERROR(IF(IFERROR(MATCH($C$8&amp;$H68,Tabelle2[Codierung],0),0)&gt;0,VLOOKUP(H68,Tabelle1[[Ort]:[RK KLV C üD]],3,),VLOOKUP(H68,Tabelle1[[Ort]:[RK KLV C üD]],6)),"")</f>
        <v/>
      </c>
      <c r="P68" s="99" t="str">
        <f>IFERROR(IF(IFERROR(MATCH($C$8&amp;$H68,Tabelle2[Codierung],0),0)&gt;0,VLOOKUP(H68,Tabelle1[[Ort]:[RK KLV C üD]],4,),VLOOKUP(H68,Tabelle1[[Ort]:[RK KLV C üD]],7)),"")</f>
        <v/>
      </c>
      <c r="Q68" s="104" t="str">
        <f>IFERROR(tbl_WohnsitzSO[[#This Row],[KLV A]]*tbl_WohnsitzSO[[#This Row],[KLV A Ansatz]],"")</f>
        <v/>
      </c>
      <c r="R68" s="104" t="str">
        <f>IFERROR(tbl_WohnsitzSO[[#This Row],[KLV B]]*tbl_WohnsitzSO[[#This Row],[KLV B Ansatz]],"")</f>
        <v/>
      </c>
      <c r="S68" s="104" t="str">
        <f>IFERROR(tbl_WohnsitzSO[[#This Row],[KLV C]]*tbl_WohnsitzSO[[#This Row],[KLV C Ansatz]],"")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26"/>
      <c r="E69" s="158"/>
      <c r="F69" s="226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üD]],5)),"")</f>
        <v/>
      </c>
      <c r="O69" s="99" t="str">
        <f>IFERROR(IF(IFERROR(MATCH($C$8&amp;$H69,Tabelle2[Codierung],0),0)&gt;0,VLOOKUP(H69,Tabelle1[[Ort]:[RK KLV C üD]],3,),VLOOKUP(H69,Tabelle1[[Ort]:[RK KLV C üD]],6)),"")</f>
        <v/>
      </c>
      <c r="P69" s="99" t="str">
        <f>IFERROR(IF(IFERROR(MATCH($C$8&amp;$H69,Tabelle2[Codierung],0),0)&gt;0,VLOOKUP(H69,Tabelle1[[Ort]:[RK KLV C üD]],4,),VLOOKUP(H69,Tabelle1[[Ort]:[RK KLV C üD]],7)),"")</f>
        <v/>
      </c>
      <c r="Q69" s="104" t="str">
        <f>IFERROR(tbl_WohnsitzSO[[#This Row],[KLV A]]*tbl_WohnsitzSO[[#This Row],[KLV A Ansatz]],"")</f>
        <v/>
      </c>
      <c r="R69" s="104" t="str">
        <f>IFERROR(tbl_WohnsitzSO[[#This Row],[KLV B]]*tbl_WohnsitzSO[[#This Row],[KLV B Ansatz]],"")</f>
        <v/>
      </c>
      <c r="S69" s="104" t="str">
        <f>IFERROR(tbl_WohnsitzSO[[#This Row],[KLV C]]*tbl_WohnsitzSO[[#This Row],[KLV C Ansatz]],"")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26"/>
      <c r="E70" s="158"/>
      <c r="F70" s="226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üD]],5)),"")</f>
        <v/>
      </c>
      <c r="O70" s="99" t="str">
        <f>IFERROR(IF(IFERROR(MATCH($C$8&amp;$H70,Tabelle2[Codierung],0),0)&gt;0,VLOOKUP(H70,Tabelle1[[Ort]:[RK KLV C üD]],3,),VLOOKUP(H70,Tabelle1[[Ort]:[RK KLV C üD]],6)),"")</f>
        <v/>
      </c>
      <c r="P70" s="99" t="str">
        <f>IFERROR(IF(IFERROR(MATCH($C$8&amp;$H70,Tabelle2[Codierung],0),0)&gt;0,VLOOKUP(H70,Tabelle1[[Ort]:[RK KLV C üD]],4,),VLOOKUP(H70,Tabelle1[[Ort]:[RK KLV C üD]],7)),"")</f>
        <v/>
      </c>
      <c r="Q70" s="104" t="str">
        <f>IFERROR(tbl_WohnsitzSO[[#This Row],[KLV A]]*tbl_WohnsitzSO[[#This Row],[KLV A Ansatz]],"")</f>
        <v/>
      </c>
      <c r="R70" s="104" t="str">
        <f>IFERROR(tbl_WohnsitzSO[[#This Row],[KLV B]]*tbl_WohnsitzSO[[#This Row],[KLV B Ansatz]],"")</f>
        <v/>
      </c>
      <c r="S70" s="104" t="str">
        <f>IFERROR(tbl_WohnsitzSO[[#This Row],[KLV C]]*tbl_WohnsitzSO[[#This Row],[KLV C Ansatz]],"")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26"/>
      <c r="E71" s="158"/>
      <c r="F71" s="226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üD]],5)),"")</f>
        <v/>
      </c>
      <c r="O71" s="99" t="str">
        <f>IFERROR(IF(IFERROR(MATCH($C$8&amp;$H71,Tabelle2[Codierung],0),0)&gt;0,VLOOKUP(H71,Tabelle1[[Ort]:[RK KLV C üD]],3,),VLOOKUP(H71,Tabelle1[[Ort]:[RK KLV C üD]],6)),"")</f>
        <v/>
      </c>
      <c r="P71" s="99" t="str">
        <f>IFERROR(IF(IFERROR(MATCH($C$8&amp;$H71,Tabelle2[Codierung],0),0)&gt;0,VLOOKUP(H71,Tabelle1[[Ort]:[RK KLV C üD]],4,),VLOOKUP(H71,Tabelle1[[Ort]:[RK KLV C üD]],7)),"")</f>
        <v/>
      </c>
      <c r="Q71" s="104" t="str">
        <f>IFERROR(tbl_WohnsitzSO[[#This Row],[KLV A]]*tbl_WohnsitzSO[[#This Row],[KLV A Ansatz]],"")</f>
        <v/>
      </c>
      <c r="R71" s="104" t="str">
        <f>IFERROR(tbl_WohnsitzSO[[#This Row],[KLV B]]*tbl_WohnsitzSO[[#This Row],[KLV B Ansatz]],"")</f>
        <v/>
      </c>
      <c r="S71" s="104" t="str">
        <f>IFERROR(tbl_WohnsitzSO[[#This Row],[KLV C]]*tbl_WohnsitzSO[[#This Row],[KLV C Ansatz]],"")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26"/>
      <c r="E72" s="158"/>
      <c r="F72" s="226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üD]],5)),"")</f>
        <v/>
      </c>
      <c r="O72" s="99" t="str">
        <f>IFERROR(IF(IFERROR(MATCH($C$8&amp;$H72,Tabelle2[Codierung],0),0)&gt;0,VLOOKUP(H72,Tabelle1[[Ort]:[RK KLV C üD]],3,),VLOOKUP(H72,Tabelle1[[Ort]:[RK KLV C üD]],6)),"")</f>
        <v/>
      </c>
      <c r="P72" s="99" t="str">
        <f>IFERROR(IF(IFERROR(MATCH($C$8&amp;$H72,Tabelle2[Codierung],0),0)&gt;0,VLOOKUP(H72,Tabelle1[[Ort]:[RK KLV C üD]],4,),VLOOKUP(H72,Tabelle1[[Ort]:[RK KLV C üD]],7)),"")</f>
        <v/>
      </c>
      <c r="Q72" s="104" t="str">
        <f>IFERROR(tbl_WohnsitzSO[[#This Row],[KLV A]]*tbl_WohnsitzSO[[#This Row],[KLV A Ansatz]],"")</f>
        <v/>
      </c>
      <c r="R72" s="104" t="str">
        <f>IFERROR(tbl_WohnsitzSO[[#This Row],[KLV B]]*tbl_WohnsitzSO[[#This Row],[KLV B Ansatz]],"")</f>
        <v/>
      </c>
      <c r="S72" s="104" t="str">
        <f>IFERROR(tbl_WohnsitzSO[[#This Row],[KLV C]]*tbl_WohnsitzSO[[#This Row],[KLV C Ansatz]],"")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26"/>
      <c r="E73" s="158"/>
      <c r="F73" s="226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üD]],5)),"")</f>
        <v/>
      </c>
      <c r="O73" s="99" t="str">
        <f>IFERROR(IF(IFERROR(MATCH($C$8&amp;$H73,Tabelle2[Codierung],0),0)&gt;0,VLOOKUP(H73,Tabelle1[[Ort]:[RK KLV C üD]],3,),VLOOKUP(H73,Tabelle1[[Ort]:[RK KLV C üD]],6)),"")</f>
        <v/>
      </c>
      <c r="P73" s="99" t="str">
        <f>IFERROR(IF(IFERROR(MATCH($C$8&amp;$H73,Tabelle2[Codierung],0),0)&gt;0,VLOOKUP(H73,Tabelle1[[Ort]:[RK KLV C üD]],4,),VLOOKUP(H73,Tabelle1[[Ort]:[RK KLV C üD]],7)),"")</f>
        <v/>
      </c>
      <c r="Q73" s="104" t="str">
        <f>IFERROR(tbl_WohnsitzSO[[#This Row],[KLV A]]*tbl_WohnsitzSO[[#This Row],[KLV A Ansatz]],"")</f>
        <v/>
      </c>
      <c r="R73" s="104" t="str">
        <f>IFERROR(tbl_WohnsitzSO[[#This Row],[KLV B]]*tbl_WohnsitzSO[[#This Row],[KLV B Ansatz]],"")</f>
        <v/>
      </c>
      <c r="S73" s="104" t="str">
        <f>IFERROR(tbl_WohnsitzSO[[#This Row],[KLV C]]*tbl_WohnsitzSO[[#This Row],[KLV C Ansatz]],"")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26"/>
      <c r="E74" s="158"/>
      <c r="F74" s="226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üD]],5)),"")</f>
        <v/>
      </c>
      <c r="O74" s="99" t="str">
        <f>IFERROR(IF(IFERROR(MATCH($C$8&amp;$H74,Tabelle2[Codierung],0),0)&gt;0,VLOOKUP(H74,Tabelle1[[Ort]:[RK KLV C üD]],3,),VLOOKUP(H74,Tabelle1[[Ort]:[RK KLV C üD]],6)),"")</f>
        <v/>
      </c>
      <c r="P74" s="99" t="str">
        <f>IFERROR(IF(IFERROR(MATCH($C$8&amp;$H74,Tabelle2[Codierung],0),0)&gt;0,VLOOKUP(H74,Tabelle1[[Ort]:[RK KLV C üD]],4,),VLOOKUP(H74,Tabelle1[[Ort]:[RK KLV C üD]],7)),"")</f>
        <v/>
      </c>
      <c r="Q74" s="104" t="str">
        <f>IFERROR(tbl_WohnsitzSO[[#This Row],[KLV A]]*tbl_WohnsitzSO[[#This Row],[KLV A Ansatz]],"")</f>
        <v/>
      </c>
      <c r="R74" s="104" t="str">
        <f>IFERROR(tbl_WohnsitzSO[[#This Row],[KLV B]]*tbl_WohnsitzSO[[#This Row],[KLV B Ansatz]],"")</f>
        <v/>
      </c>
      <c r="S74" s="104" t="str">
        <f>IFERROR(tbl_WohnsitzSO[[#This Row],[KLV C]]*tbl_WohnsitzSO[[#This Row],[KLV C Ansatz]],"")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26"/>
      <c r="E75" s="158"/>
      <c r="F75" s="226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üD]],5)),"")</f>
        <v/>
      </c>
      <c r="O75" s="99" t="str">
        <f>IFERROR(IF(IFERROR(MATCH($C$8&amp;$H75,Tabelle2[Codierung],0),0)&gt;0,VLOOKUP(H75,Tabelle1[[Ort]:[RK KLV C üD]],3,),VLOOKUP(H75,Tabelle1[[Ort]:[RK KLV C üD]],6)),"")</f>
        <v/>
      </c>
      <c r="P75" s="99" t="str">
        <f>IFERROR(IF(IFERROR(MATCH($C$8&amp;$H75,Tabelle2[Codierung],0),0)&gt;0,VLOOKUP(H75,Tabelle1[[Ort]:[RK KLV C üD]],4,),VLOOKUP(H75,Tabelle1[[Ort]:[RK KLV C üD]],7)),"")</f>
        <v/>
      </c>
      <c r="Q75" s="104" t="str">
        <f>IFERROR(tbl_WohnsitzSO[[#This Row],[KLV A]]*tbl_WohnsitzSO[[#This Row],[KLV A Ansatz]],"")</f>
        <v/>
      </c>
      <c r="R75" s="104" t="str">
        <f>IFERROR(tbl_WohnsitzSO[[#This Row],[KLV B]]*tbl_WohnsitzSO[[#This Row],[KLV B Ansatz]],"")</f>
        <v/>
      </c>
      <c r="S75" s="104" t="str">
        <f>IFERROR(tbl_WohnsitzSO[[#This Row],[KLV C]]*tbl_WohnsitzSO[[#This Row],[KLV C Ansatz]],"")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26"/>
      <c r="E76" s="158"/>
      <c r="F76" s="226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üD]],5)),"")</f>
        <v/>
      </c>
      <c r="O76" s="99" t="str">
        <f>IFERROR(IF(IFERROR(MATCH($C$8&amp;$H76,Tabelle2[Codierung],0),0)&gt;0,VLOOKUP(H76,Tabelle1[[Ort]:[RK KLV C üD]],3,),VLOOKUP(H76,Tabelle1[[Ort]:[RK KLV C üD]],6)),"")</f>
        <v/>
      </c>
      <c r="P76" s="99" t="str">
        <f>IFERROR(IF(IFERROR(MATCH($C$8&amp;$H76,Tabelle2[Codierung],0),0)&gt;0,VLOOKUP(H76,Tabelle1[[Ort]:[RK KLV C üD]],4,),VLOOKUP(H76,Tabelle1[[Ort]:[RK KLV C üD]],7)),"")</f>
        <v/>
      </c>
      <c r="Q76" s="104" t="str">
        <f>IFERROR(tbl_WohnsitzSO[[#This Row],[KLV A]]*tbl_WohnsitzSO[[#This Row],[KLV A Ansatz]],"")</f>
        <v/>
      </c>
      <c r="R76" s="104" t="str">
        <f>IFERROR(tbl_WohnsitzSO[[#This Row],[KLV B]]*tbl_WohnsitzSO[[#This Row],[KLV B Ansatz]],"")</f>
        <v/>
      </c>
      <c r="S76" s="104" t="str">
        <f>IFERROR(tbl_WohnsitzSO[[#This Row],[KLV C]]*tbl_WohnsitzSO[[#This Row],[KLV C Ansatz]],"")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26"/>
      <c r="E77" s="158"/>
      <c r="F77" s="226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üD]],5)),"")</f>
        <v/>
      </c>
      <c r="O77" s="99" t="str">
        <f>IFERROR(IF(IFERROR(MATCH($C$8&amp;$H77,Tabelle2[Codierung],0),0)&gt;0,VLOOKUP(H77,Tabelle1[[Ort]:[RK KLV C üD]],3,),VLOOKUP(H77,Tabelle1[[Ort]:[RK KLV C üD]],6)),"")</f>
        <v/>
      </c>
      <c r="P77" s="99" t="str">
        <f>IFERROR(IF(IFERROR(MATCH($C$8&amp;$H77,Tabelle2[Codierung],0),0)&gt;0,VLOOKUP(H77,Tabelle1[[Ort]:[RK KLV C üD]],4,),VLOOKUP(H77,Tabelle1[[Ort]:[RK KLV C üD]],7)),"")</f>
        <v/>
      </c>
      <c r="Q77" s="104" t="str">
        <f>IFERROR(tbl_WohnsitzSO[[#This Row],[KLV A]]*tbl_WohnsitzSO[[#This Row],[KLV A Ansatz]],"")</f>
        <v/>
      </c>
      <c r="R77" s="104" t="str">
        <f>IFERROR(tbl_WohnsitzSO[[#This Row],[KLV B]]*tbl_WohnsitzSO[[#This Row],[KLV B Ansatz]],"")</f>
        <v/>
      </c>
      <c r="S77" s="104" t="str">
        <f>IFERROR(tbl_WohnsitzSO[[#This Row],[KLV C]]*tbl_WohnsitzSO[[#This Row],[KLV C Ansatz]],"")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26"/>
      <c r="E78" s="158"/>
      <c r="F78" s="226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üD]],5)),"")</f>
        <v/>
      </c>
      <c r="O78" s="99" t="str">
        <f>IFERROR(IF(IFERROR(MATCH($C$8&amp;$H78,Tabelle2[Codierung],0),0)&gt;0,VLOOKUP(H78,Tabelle1[[Ort]:[RK KLV C üD]],3,),VLOOKUP(H78,Tabelle1[[Ort]:[RK KLV C üD]],6)),"")</f>
        <v/>
      </c>
      <c r="P78" s="99" t="str">
        <f>IFERROR(IF(IFERROR(MATCH($C$8&amp;$H78,Tabelle2[Codierung],0),0)&gt;0,VLOOKUP(H78,Tabelle1[[Ort]:[RK KLV C üD]],4,),VLOOKUP(H78,Tabelle1[[Ort]:[RK KLV C üD]],7)),"")</f>
        <v/>
      </c>
      <c r="Q78" s="104" t="str">
        <f>IFERROR(tbl_WohnsitzSO[[#This Row],[KLV A]]*tbl_WohnsitzSO[[#This Row],[KLV A Ansatz]],"")</f>
        <v/>
      </c>
      <c r="R78" s="104" t="str">
        <f>IFERROR(tbl_WohnsitzSO[[#This Row],[KLV B]]*tbl_WohnsitzSO[[#This Row],[KLV B Ansatz]],"")</f>
        <v/>
      </c>
      <c r="S78" s="104" t="str">
        <f>IFERROR(tbl_WohnsitzSO[[#This Row],[KLV C]]*tbl_WohnsitzSO[[#This Row],[KLV C Ansatz]],"")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26"/>
      <c r="E79" s="158"/>
      <c r="F79" s="226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üD]],5)),"")</f>
        <v/>
      </c>
      <c r="O79" s="99" t="str">
        <f>IFERROR(IF(IFERROR(MATCH($C$8&amp;$H79,Tabelle2[Codierung],0),0)&gt;0,VLOOKUP(H79,Tabelle1[[Ort]:[RK KLV C üD]],3,),VLOOKUP(H79,Tabelle1[[Ort]:[RK KLV C üD]],6)),"")</f>
        <v/>
      </c>
      <c r="P79" s="99" t="str">
        <f>IFERROR(IF(IFERROR(MATCH($C$8&amp;$H79,Tabelle2[Codierung],0),0)&gt;0,VLOOKUP(H79,Tabelle1[[Ort]:[RK KLV C üD]],4,),VLOOKUP(H79,Tabelle1[[Ort]:[RK KLV C üD]],7)),"")</f>
        <v/>
      </c>
      <c r="Q79" s="104" t="str">
        <f>IFERROR(tbl_WohnsitzSO[[#This Row],[KLV A]]*tbl_WohnsitzSO[[#This Row],[KLV A Ansatz]],"")</f>
        <v/>
      </c>
      <c r="R79" s="104" t="str">
        <f>IFERROR(tbl_WohnsitzSO[[#This Row],[KLV B]]*tbl_WohnsitzSO[[#This Row],[KLV B Ansatz]],"")</f>
        <v/>
      </c>
      <c r="S79" s="104" t="str">
        <f>IFERROR(tbl_WohnsitzSO[[#This Row],[KLV C]]*tbl_WohnsitzSO[[#This Row],[KLV C Ansatz]],"")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26"/>
      <c r="E80" s="158"/>
      <c r="F80" s="226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üD]],5)),"")</f>
        <v/>
      </c>
      <c r="O80" s="99" t="str">
        <f>IFERROR(IF(IFERROR(MATCH($C$8&amp;$H80,Tabelle2[Codierung],0),0)&gt;0,VLOOKUP(H80,Tabelle1[[Ort]:[RK KLV C üD]],3,),VLOOKUP(H80,Tabelle1[[Ort]:[RK KLV C üD]],6)),"")</f>
        <v/>
      </c>
      <c r="P80" s="99" t="str">
        <f>IFERROR(IF(IFERROR(MATCH($C$8&amp;$H80,Tabelle2[Codierung],0),0)&gt;0,VLOOKUP(H80,Tabelle1[[Ort]:[RK KLV C üD]],4,),VLOOKUP(H80,Tabelle1[[Ort]:[RK KLV C üD]],7)),"")</f>
        <v/>
      </c>
      <c r="Q80" s="104" t="str">
        <f>IFERROR(tbl_WohnsitzSO[[#This Row],[KLV A]]*tbl_WohnsitzSO[[#This Row],[KLV A Ansatz]],"")</f>
        <v/>
      </c>
      <c r="R80" s="104" t="str">
        <f>IFERROR(tbl_WohnsitzSO[[#This Row],[KLV B]]*tbl_WohnsitzSO[[#This Row],[KLV B Ansatz]],"")</f>
        <v/>
      </c>
      <c r="S80" s="104" t="str">
        <f>IFERROR(tbl_WohnsitzSO[[#This Row],[KLV C]]*tbl_WohnsitzSO[[#This Row],[KLV C Ansatz]],"")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26"/>
      <c r="E81" s="158"/>
      <c r="F81" s="226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üD]],5)),"")</f>
        <v/>
      </c>
      <c r="O81" s="99" t="str">
        <f>IFERROR(IF(IFERROR(MATCH($C$8&amp;$H81,Tabelle2[Codierung],0),0)&gt;0,VLOOKUP(H81,Tabelle1[[Ort]:[RK KLV C üD]],3,),VLOOKUP(H81,Tabelle1[[Ort]:[RK KLV C üD]],6)),"")</f>
        <v/>
      </c>
      <c r="P81" s="99" t="str">
        <f>IFERROR(IF(IFERROR(MATCH($C$8&amp;$H81,Tabelle2[Codierung],0),0)&gt;0,VLOOKUP(H81,Tabelle1[[Ort]:[RK KLV C üD]],4,),VLOOKUP(H81,Tabelle1[[Ort]:[RK KLV C üD]],7)),"")</f>
        <v/>
      </c>
      <c r="Q81" s="104" t="str">
        <f>IFERROR(tbl_WohnsitzSO[[#This Row],[KLV A]]*tbl_WohnsitzSO[[#This Row],[KLV A Ansatz]],"")</f>
        <v/>
      </c>
      <c r="R81" s="104" t="str">
        <f>IFERROR(tbl_WohnsitzSO[[#This Row],[KLV B]]*tbl_WohnsitzSO[[#This Row],[KLV B Ansatz]],"")</f>
        <v/>
      </c>
      <c r="S81" s="104" t="str">
        <f>IFERROR(tbl_WohnsitzSO[[#This Row],[KLV C]]*tbl_WohnsitzSO[[#This Row],[KLV C Ansatz]],"")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26"/>
      <c r="E82" s="158"/>
      <c r="F82" s="226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üD]],5)),"")</f>
        <v/>
      </c>
      <c r="O82" s="99" t="str">
        <f>IFERROR(IF(IFERROR(MATCH($C$8&amp;$H82,Tabelle2[Codierung],0),0)&gt;0,VLOOKUP(H82,Tabelle1[[Ort]:[RK KLV C üD]],3,),VLOOKUP(H82,Tabelle1[[Ort]:[RK KLV C üD]],6)),"")</f>
        <v/>
      </c>
      <c r="P82" s="99" t="str">
        <f>IFERROR(IF(IFERROR(MATCH($C$8&amp;$H82,Tabelle2[Codierung],0),0)&gt;0,VLOOKUP(H82,Tabelle1[[Ort]:[RK KLV C üD]],4,),VLOOKUP(H82,Tabelle1[[Ort]:[RK KLV C üD]],7)),"")</f>
        <v/>
      </c>
      <c r="Q82" s="104" t="str">
        <f>IFERROR(tbl_WohnsitzSO[[#This Row],[KLV A]]*tbl_WohnsitzSO[[#This Row],[KLV A Ansatz]],"")</f>
        <v/>
      </c>
      <c r="R82" s="104" t="str">
        <f>IFERROR(tbl_WohnsitzSO[[#This Row],[KLV B]]*tbl_WohnsitzSO[[#This Row],[KLV B Ansatz]],"")</f>
        <v/>
      </c>
      <c r="S82" s="104" t="str">
        <f>IFERROR(tbl_WohnsitzSO[[#This Row],[KLV C]]*tbl_WohnsitzSO[[#This Row],[KLV C Ansatz]],"")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26"/>
      <c r="E83" s="158"/>
      <c r="F83" s="226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üD]],5)),"")</f>
        <v/>
      </c>
      <c r="O83" s="99" t="str">
        <f>IFERROR(IF(IFERROR(MATCH($C$8&amp;$H83,Tabelle2[Codierung],0),0)&gt;0,VLOOKUP(H83,Tabelle1[[Ort]:[RK KLV C üD]],3,),VLOOKUP(H83,Tabelle1[[Ort]:[RK KLV C üD]],6)),"")</f>
        <v/>
      </c>
      <c r="P83" s="99" t="str">
        <f>IFERROR(IF(IFERROR(MATCH($C$8&amp;$H83,Tabelle2[Codierung],0),0)&gt;0,VLOOKUP(H83,Tabelle1[[Ort]:[RK KLV C üD]],4,),VLOOKUP(H83,Tabelle1[[Ort]:[RK KLV C üD]],7)),"")</f>
        <v/>
      </c>
      <c r="Q83" s="104" t="str">
        <f>IFERROR(tbl_WohnsitzSO[[#This Row],[KLV A]]*tbl_WohnsitzSO[[#This Row],[KLV A Ansatz]],"")</f>
        <v/>
      </c>
      <c r="R83" s="104" t="str">
        <f>IFERROR(tbl_WohnsitzSO[[#This Row],[KLV B]]*tbl_WohnsitzSO[[#This Row],[KLV B Ansatz]],"")</f>
        <v/>
      </c>
      <c r="S83" s="104" t="str">
        <f>IFERROR(tbl_WohnsitzSO[[#This Row],[KLV C]]*tbl_WohnsitzSO[[#This Row],[KLV C Ansatz]],"")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26"/>
      <c r="E84" s="158"/>
      <c r="F84" s="226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üD]],5)),"")</f>
        <v/>
      </c>
      <c r="O84" s="99" t="str">
        <f>IFERROR(IF(IFERROR(MATCH($C$8&amp;$H84,Tabelle2[Codierung],0),0)&gt;0,VLOOKUP(H84,Tabelle1[[Ort]:[RK KLV C üD]],3,),VLOOKUP(H84,Tabelle1[[Ort]:[RK KLV C üD]],6)),"")</f>
        <v/>
      </c>
      <c r="P84" s="99" t="str">
        <f>IFERROR(IF(IFERROR(MATCH($C$8&amp;$H84,Tabelle2[Codierung],0),0)&gt;0,VLOOKUP(H84,Tabelle1[[Ort]:[RK KLV C üD]],4,),VLOOKUP(H84,Tabelle1[[Ort]:[RK KLV C üD]],7)),"")</f>
        <v/>
      </c>
      <c r="Q84" s="104" t="str">
        <f>IFERROR(tbl_WohnsitzSO[[#This Row],[KLV A]]*tbl_WohnsitzSO[[#This Row],[KLV A Ansatz]],"")</f>
        <v/>
      </c>
      <c r="R84" s="104" t="str">
        <f>IFERROR(tbl_WohnsitzSO[[#This Row],[KLV B]]*tbl_WohnsitzSO[[#This Row],[KLV B Ansatz]],"")</f>
        <v/>
      </c>
      <c r="S84" s="104" t="str">
        <f>IFERROR(tbl_WohnsitzSO[[#This Row],[KLV C]]*tbl_WohnsitzSO[[#This Row],[KLV C Ansatz]],"")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26"/>
      <c r="E85" s="158"/>
      <c r="F85" s="226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üD]],5)),"")</f>
        <v/>
      </c>
      <c r="O85" s="99" t="str">
        <f>IFERROR(IF(IFERROR(MATCH($C$8&amp;$H85,Tabelle2[Codierung],0),0)&gt;0,VLOOKUP(H85,Tabelle1[[Ort]:[RK KLV C üD]],3,),VLOOKUP(H85,Tabelle1[[Ort]:[RK KLV C üD]],6)),"")</f>
        <v/>
      </c>
      <c r="P85" s="99" t="str">
        <f>IFERROR(IF(IFERROR(MATCH($C$8&amp;$H85,Tabelle2[Codierung],0),0)&gt;0,VLOOKUP(H85,Tabelle1[[Ort]:[RK KLV C üD]],4,),VLOOKUP(H85,Tabelle1[[Ort]:[RK KLV C üD]],7)),"")</f>
        <v/>
      </c>
      <c r="Q85" s="104" t="str">
        <f>IFERROR(tbl_WohnsitzSO[[#This Row],[KLV A]]*tbl_WohnsitzSO[[#This Row],[KLV A Ansatz]],"")</f>
        <v/>
      </c>
      <c r="R85" s="104" t="str">
        <f>IFERROR(tbl_WohnsitzSO[[#This Row],[KLV B]]*tbl_WohnsitzSO[[#This Row],[KLV B Ansatz]],"")</f>
        <v/>
      </c>
      <c r="S85" s="104" t="str">
        <f>IFERROR(tbl_WohnsitzSO[[#This Row],[KLV C]]*tbl_WohnsitzSO[[#This Row],[KLV C Ansatz]],"")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26"/>
      <c r="E86" s="158"/>
      <c r="F86" s="226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üD]],5)),"")</f>
        <v/>
      </c>
      <c r="O86" s="99" t="str">
        <f>IFERROR(IF(IFERROR(MATCH($C$8&amp;$H86,Tabelle2[Codierung],0),0)&gt;0,VLOOKUP(H86,Tabelle1[[Ort]:[RK KLV C üD]],3,),VLOOKUP(H86,Tabelle1[[Ort]:[RK KLV C üD]],6)),"")</f>
        <v/>
      </c>
      <c r="P86" s="99" t="str">
        <f>IFERROR(IF(IFERROR(MATCH($C$8&amp;$H86,Tabelle2[Codierung],0),0)&gt;0,VLOOKUP(H86,Tabelle1[[Ort]:[RK KLV C üD]],4,),VLOOKUP(H86,Tabelle1[[Ort]:[RK KLV C üD]],7)),"")</f>
        <v/>
      </c>
      <c r="Q86" s="104" t="str">
        <f>IFERROR(tbl_WohnsitzSO[[#This Row],[KLV A]]*tbl_WohnsitzSO[[#This Row],[KLV A Ansatz]],"")</f>
        <v/>
      </c>
      <c r="R86" s="104" t="str">
        <f>IFERROR(tbl_WohnsitzSO[[#This Row],[KLV B]]*tbl_WohnsitzSO[[#This Row],[KLV B Ansatz]],"")</f>
        <v/>
      </c>
      <c r="S86" s="104" t="str">
        <f>IFERROR(tbl_WohnsitzSO[[#This Row],[KLV C]]*tbl_WohnsitzSO[[#This Row],[KLV C Ansatz]],"")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26"/>
      <c r="E87" s="158"/>
      <c r="F87" s="226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üD]],5)),"")</f>
        <v/>
      </c>
      <c r="O87" s="99" t="str">
        <f>IFERROR(IF(IFERROR(MATCH($C$8&amp;$H87,Tabelle2[Codierung],0),0)&gt;0,VLOOKUP(H87,Tabelle1[[Ort]:[RK KLV C üD]],3,),VLOOKUP(H87,Tabelle1[[Ort]:[RK KLV C üD]],6)),"")</f>
        <v/>
      </c>
      <c r="P87" s="99" t="str">
        <f>IFERROR(IF(IFERROR(MATCH($C$8&amp;$H87,Tabelle2[Codierung],0),0)&gt;0,VLOOKUP(H87,Tabelle1[[Ort]:[RK KLV C üD]],4,),VLOOKUP(H87,Tabelle1[[Ort]:[RK KLV C üD]],7)),"")</f>
        <v/>
      </c>
      <c r="Q87" s="104" t="str">
        <f>IFERROR(tbl_WohnsitzSO[[#This Row],[KLV A]]*tbl_WohnsitzSO[[#This Row],[KLV A Ansatz]],"")</f>
        <v/>
      </c>
      <c r="R87" s="104" t="str">
        <f>IFERROR(tbl_WohnsitzSO[[#This Row],[KLV B]]*tbl_WohnsitzSO[[#This Row],[KLV B Ansatz]],"")</f>
        <v/>
      </c>
      <c r="S87" s="104" t="str">
        <f>IFERROR(tbl_WohnsitzSO[[#This Row],[KLV C]]*tbl_WohnsitzSO[[#This Row],[KLV C Ansatz]],"")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26"/>
      <c r="E88" s="158"/>
      <c r="F88" s="226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üD]],5)),"")</f>
        <v/>
      </c>
      <c r="O88" s="99" t="str">
        <f>IFERROR(IF(IFERROR(MATCH($C$8&amp;$H88,Tabelle2[Codierung],0),0)&gt;0,VLOOKUP(H88,Tabelle1[[Ort]:[RK KLV C üD]],3,),VLOOKUP(H88,Tabelle1[[Ort]:[RK KLV C üD]],6)),"")</f>
        <v/>
      </c>
      <c r="P88" s="99" t="str">
        <f>IFERROR(IF(IFERROR(MATCH($C$8&amp;$H88,Tabelle2[Codierung],0),0)&gt;0,VLOOKUP(H88,Tabelle1[[Ort]:[RK KLV C üD]],4,),VLOOKUP(H88,Tabelle1[[Ort]:[RK KLV C üD]],7)),"")</f>
        <v/>
      </c>
      <c r="Q88" s="104" t="str">
        <f>IFERROR(tbl_WohnsitzSO[[#This Row],[KLV A]]*tbl_WohnsitzSO[[#This Row],[KLV A Ansatz]],"")</f>
        <v/>
      </c>
      <c r="R88" s="104" t="str">
        <f>IFERROR(tbl_WohnsitzSO[[#This Row],[KLV B]]*tbl_WohnsitzSO[[#This Row],[KLV B Ansatz]],"")</f>
        <v/>
      </c>
      <c r="S88" s="104" t="str">
        <f>IFERROR(tbl_WohnsitzSO[[#This Row],[KLV C]]*tbl_WohnsitzSO[[#This Row],[KLV C Ansatz]],"")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26"/>
      <c r="E89" s="158"/>
      <c r="F89" s="226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üD]],5)),"")</f>
        <v/>
      </c>
      <c r="O89" s="99" t="str">
        <f>IFERROR(IF(IFERROR(MATCH($C$8&amp;$H89,Tabelle2[Codierung],0),0)&gt;0,VLOOKUP(H89,Tabelle1[[Ort]:[RK KLV C üD]],3,),VLOOKUP(H89,Tabelle1[[Ort]:[RK KLV C üD]],6)),"")</f>
        <v/>
      </c>
      <c r="P89" s="99" t="str">
        <f>IFERROR(IF(IFERROR(MATCH($C$8&amp;$H89,Tabelle2[Codierung],0),0)&gt;0,VLOOKUP(H89,Tabelle1[[Ort]:[RK KLV C üD]],4,),VLOOKUP(H89,Tabelle1[[Ort]:[RK KLV C üD]],7)),"")</f>
        <v/>
      </c>
      <c r="Q89" s="104" t="str">
        <f>IFERROR(tbl_WohnsitzSO[[#This Row],[KLV A]]*tbl_WohnsitzSO[[#This Row],[KLV A Ansatz]],"")</f>
        <v/>
      </c>
      <c r="R89" s="104" t="str">
        <f>IFERROR(tbl_WohnsitzSO[[#This Row],[KLV B]]*tbl_WohnsitzSO[[#This Row],[KLV B Ansatz]],"")</f>
        <v/>
      </c>
      <c r="S89" s="104" t="str">
        <f>IFERROR(tbl_WohnsitzSO[[#This Row],[KLV C]]*tbl_WohnsitzSO[[#This Row],[KLV C Ansatz]],"")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26"/>
      <c r="E90" s="158"/>
      <c r="F90" s="226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üD]],5)),"")</f>
        <v/>
      </c>
      <c r="O90" s="99" t="str">
        <f>IFERROR(IF(IFERROR(MATCH($C$8&amp;$H90,Tabelle2[Codierung],0),0)&gt;0,VLOOKUP(H90,Tabelle1[[Ort]:[RK KLV C üD]],3,),VLOOKUP(H90,Tabelle1[[Ort]:[RK KLV C üD]],6)),"")</f>
        <v/>
      </c>
      <c r="P90" s="99" t="str">
        <f>IFERROR(IF(IFERROR(MATCH($C$8&amp;$H90,Tabelle2[Codierung],0),0)&gt;0,VLOOKUP(H90,Tabelle1[[Ort]:[RK KLV C üD]],4,),VLOOKUP(H90,Tabelle1[[Ort]:[RK KLV C üD]],7)),"")</f>
        <v/>
      </c>
      <c r="Q90" s="104" t="str">
        <f>IFERROR(tbl_WohnsitzSO[[#This Row],[KLV A]]*tbl_WohnsitzSO[[#This Row],[KLV A Ansatz]],"")</f>
        <v/>
      </c>
      <c r="R90" s="104" t="str">
        <f>IFERROR(tbl_WohnsitzSO[[#This Row],[KLV B]]*tbl_WohnsitzSO[[#This Row],[KLV B Ansatz]],"")</f>
        <v/>
      </c>
      <c r="S90" s="104" t="str">
        <f>IFERROR(tbl_WohnsitzSO[[#This Row],[KLV C]]*tbl_WohnsitzSO[[#This Row],[KLV C Ansatz]],"")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26"/>
      <c r="E91" s="158"/>
      <c r="F91" s="226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üD]],5)),"")</f>
        <v/>
      </c>
      <c r="O91" s="99" t="str">
        <f>IFERROR(IF(IFERROR(MATCH($C$8&amp;$H91,Tabelle2[Codierung],0),0)&gt;0,VLOOKUP(H91,Tabelle1[[Ort]:[RK KLV C üD]],3,),VLOOKUP(H91,Tabelle1[[Ort]:[RK KLV C üD]],6)),"")</f>
        <v/>
      </c>
      <c r="P91" s="99" t="str">
        <f>IFERROR(IF(IFERROR(MATCH($C$8&amp;$H91,Tabelle2[Codierung],0),0)&gt;0,VLOOKUP(H91,Tabelle1[[Ort]:[RK KLV C üD]],4,),VLOOKUP(H91,Tabelle1[[Ort]:[RK KLV C üD]],7)),"")</f>
        <v/>
      </c>
      <c r="Q91" s="104" t="str">
        <f>IFERROR(tbl_WohnsitzSO[[#This Row],[KLV A]]*tbl_WohnsitzSO[[#This Row],[KLV A Ansatz]],"")</f>
        <v/>
      </c>
      <c r="R91" s="104" t="str">
        <f>IFERROR(tbl_WohnsitzSO[[#This Row],[KLV B]]*tbl_WohnsitzSO[[#This Row],[KLV B Ansatz]],"")</f>
        <v/>
      </c>
      <c r="S91" s="104" t="str">
        <f>IFERROR(tbl_WohnsitzSO[[#This Row],[KLV C]]*tbl_WohnsitzSO[[#This Row],[KLV C Ansatz]],"")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26"/>
      <c r="E92" s="158"/>
      <c r="F92" s="226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üD]],5)),"")</f>
        <v/>
      </c>
      <c r="O92" s="99" t="str">
        <f>IFERROR(IF(IFERROR(MATCH($C$8&amp;$H92,Tabelle2[Codierung],0),0)&gt;0,VLOOKUP(H92,Tabelle1[[Ort]:[RK KLV C üD]],3,),VLOOKUP(H92,Tabelle1[[Ort]:[RK KLV C üD]],6)),"")</f>
        <v/>
      </c>
      <c r="P92" s="99" t="str">
        <f>IFERROR(IF(IFERROR(MATCH($C$8&amp;$H92,Tabelle2[Codierung],0),0)&gt;0,VLOOKUP(H92,Tabelle1[[Ort]:[RK KLV C üD]],4,),VLOOKUP(H92,Tabelle1[[Ort]:[RK KLV C üD]],7)),"")</f>
        <v/>
      </c>
      <c r="Q92" s="104" t="str">
        <f>IFERROR(tbl_WohnsitzSO[[#This Row],[KLV A]]*tbl_WohnsitzSO[[#This Row],[KLV A Ansatz]],"")</f>
        <v/>
      </c>
      <c r="R92" s="104" t="str">
        <f>IFERROR(tbl_WohnsitzSO[[#This Row],[KLV B]]*tbl_WohnsitzSO[[#This Row],[KLV B Ansatz]],"")</f>
        <v/>
      </c>
      <c r="S92" s="104" t="str">
        <f>IFERROR(tbl_WohnsitzSO[[#This Row],[KLV C]]*tbl_WohnsitzSO[[#This Row],[KLV C Ansatz]],"")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26"/>
      <c r="E93" s="158"/>
      <c r="F93" s="226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üD]],5)),"")</f>
        <v/>
      </c>
      <c r="O93" s="99" t="str">
        <f>IFERROR(IF(IFERROR(MATCH($C$8&amp;$H93,Tabelle2[Codierung],0),0)&gt;0,VLOOKUP(H93,Tabelle1[[Ort]:[RK KLV C üD]],3,),VLOOKUP(H93,Tabelle1[[Ort]:[RK KLV C üD]],6)),"")</f>
        <v/>
      </c>
      <c r="P93" s="99" t="str">
        <f>IFERROR(IF(IFERROR(MATCH($C$8&amp;$H93,Tabelle2[Codierung],0),0)&gt;0,VLOOKUP(H93,Tabelle1[[Ort]:[RK KLV C üD]],4,),VLOOKUP(H93,Tabelle1[[Ort]:[RK KLV C üD]],7)),"")</f>
        <v/>
      </c>
      <c r="Q93" s="104" t="str">
        <f>IFERROR(tbl_WohnsitzSO[[#This Row],[KLV A]]*tbl_WohnsitzSO[[#This Row],[KLV A Ansatz]],"")</f>
        <v/>
      </c>
      <c r="R93" s="104" t="str">
        <f>IFERROR(tbl_WohnsitzSO[[#This Row],[KLV B]]*tbl_WohnsitzSO[[#This Row],[KLV B Ansatz]],"")</f>
        <v/>
      </c>
      <c r="S93" s="104" t="str">
        <f>IFERROR(tbl_WohnsitzSO[[#This Row],[KLV C]]*tbl_WohnsitzSO[[#This Row],[KLV C Ansatz]],"")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26"/>
      <c r="E94" s="158"/>
      <c r="F94" s="226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üD]],5)),"")</f>
        <v/>
      </c>
      <c r="O94" s="99" t="str">
        <f>IFERROR(IF(IFERROR(MATCH($C$8&amp;$H94,Tabelle2[Codierung],0),0)&gt;0,VLOOKUP(H94,Tabelle1[[Ort]:[RK KLV C üD]],3,),VLOOKUP(H94,Tabelle1[[Ort]:[RK KLV C üD]],6)),"")</f>
        <v/>
      </c>
      <c r="P94" s="99" t="str">
        <f>IFERROR(IF(IFERROR(MATCH($C$8&amp;$H94,Tabelle2[Codierung],0),0)&gt;0,VLOOKUP(H94,Tabelle1[[Ort]:[RK KLV C üD]],4,),VLOOKUP(H94,Tabelle1[[Ort]:[RK KLV C üD]],7)),"")</f>
        <v/>
      </c>
      <c r="Q94" s="104" t="str">
        <f>IFERROR(tbl_WohnsitzSO[[#This Row],[KLV A]]*tbl_WohnsitzSO[[#This Row],[KLV A Ansatz]],"")</f>
        <v/>
      </c>
      <c r="R94" s="104" t="str">
        <f>IFERROR(tbl_WohnsitzSO[[#This Row],[KLV B]]*tbl_WohnsitzSO[[#This Row],[KLV B Ansatz]],"")</f>
        <v/>
      </c>
      <c r="S94" s="104" t="str">
        <f>IFERROR(tbl_WohnsitzSO[[#This Row],[KLV C]]*tbl_WohnsitzSO[[#This Row],[KLV C Ansatz]],"")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26"/>
      <c r="E95" s="158"/>
      <c r="F95" s="226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üD]],5)),"")</f>
        <v/>
      </c>
      <c r="O95" s="99" t="str">
        <f>IFERROR(IF(IFERROR(MATCH($C$8&amp;$H95,Tabelle2[Codierung],0),0)&gt;0,VLOOKUP(H95,Tabelle1[[Ort]:[RK KLV C üD]],3,),VLOOKUP(H95,Tabelle1[[Ort]:[RK KLV C üD]],6)),"")</f>
        <v/>
      </c>
      <c r="P95" s="99" t="str">
        <f>IFERROR(IF(IFERROR(MATCH($C$8&amp;$H95,Tabelle2[Codierung],0),0)&gt;0,VLOOKUP(H95,Tabelle1[[Ort]:[RK KLV C üD]],4,),VLOOKUP(H95,Tabelle1[[Ort]:[RK KLV C üD]],7)),"")</f>
        <v/>
      </c>
      <c r="Q95" s="104" t="str">
        <f>IFERROR(tbl_WohnsitzSO[[#This Row],[KLV A]]*tbl_WohnsitzSO[[#This Row],[KLV A Ansatz]],"")</f>
        <v/>
      </c>
      <c r="R95" s="104" t="str">
        <f>IFERROR(tbl_WohnsitzSO[[#This Row],[KLV B]]*tbl_WohnsitzSO[[#This Row],[KLV B Ansatz]],"")</f>
        <v/>
      </c>
      <c r="S95" s="104" t="str">
        <f>IFERROR(tbl_WohnsitzSO[[#This Row],[KLV C]]*tbl_WohnsitzSO[[#This Row],[KLV C Ansatz]],"")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26"/>
      <c r="E96" s="158"/>
      <c r="F96" s="226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üD]],5)),"")</f>
        <v/>
      </c>
      <c r="O96" s="99" t="str">
        <f>IFERROR(IF(IFERROR(MATCH($C$8&amp;$H96,Tabelle2[Codierung],0),0)&gt;0,VLOOKUP(H96,Tabelle1[[Ort]:[RK KLV C üD]],3,),VLOOKUP(H96,Tabelle1[[Ort]:[RK KLV C üD]],6)),"")</f>
        <v/>
      </c>
      <c r="P96" s="99" t="str">
        <f>IFERROR(IF(IFERROR(MATCH($C$8&amp;$H96,Tabelle2[Codierung],0),0)&gt;0,VLOOKUP(H96,Tabelle1[[Ort]:[RK KLV C üD]],4,),VLOOKUP(H96,Tabelle1[[Ort]:[RK KLV C üD]],7)),"")</f>
        <v/>
      </c>
      <c r="Q96" s="104" t="str">
        <f>IFERROR(tbl_WohnsitzSO[[#This Row],[KLV A]]*tbl_WohnsitzSO[[#This Row],[KLV A Ansatz]],"")</f>
        <v/>
      </c>
      <c r="R96" s="104" t="str">
        <f>IFERROR(tbl_WohnsitzSO[[#This Row],[KLV B]]*tbl_WohnsitzSO[[#This Row],[KLV B Ansatz]],"")</f>
        <v/>
      </c>
      <c r="S96" s="104" t="str">
        <f>IFERROR(tbl_WohnsitzSO[[#This Row],[KLV C]]*tbl_WohnsitzSO[[#This Row],[KLV C Ansatz]],"")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26"/>
      <c r="E97" s="158"/>
      <c r="F97" s="226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üD]],5)),"")</f>
        <v/>
      </c>
      <c r="O97" s="99" t="str">
        <f>IFERROR(IF(IFERROR(MATCH($C$8&amp;$H97,Tabelle2[Codierung],0),0)&gt;0,VLOOKUP(H97,Tabelle1[[Ort]:[RK KLV C üD]],3,),VLOOKUP(H97,Tabelle1[[Ort]:[RK KLV C üD]],6)),"")</f>
        <v/>
      </c>
      <c r="P97" s="99" t="str">
        <f>IFERROR(IF(IFERROR(MATCH($C$8&amp;$H97,Tabelle2[Codierung],0),0)&gt;0,VLOOKUP(H97,Tabelle1[[Ort]:[RK KLV C üD]],4,),VLOOKUP(H97,Tabelle1[[Ort]:[RK KLV C üD]],7)),"")</f>
        <v/>
      </c>
      <c r="Q97" s="104" t="str">
        <f>IFERROR(tbl_WohnsitzSO[[#This Row],[KLV A]]*tbl_WohnsitzSO[[#This Row],[KLV A Ansatz]],"")</f>
        <v/>
      </c>
      <c r="R97" s="104" t="str">
        <f>IFERROR(tbl_WohnsitzSO[[#This Row],[KLV B]]*tbl_WohnsitzSO[[#This Row],[KLV B Ansatz]],"")</f>
        <v/>
      </c>
      <c r="S97" s="104" t="str">
        <f>IFERROR(tbl_WohnsitzSO[[#This Row],[KLV C]]*tbl_WohnsitzSO[[#This Row],[KLV C Ansatz]],"")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26"/>
      <c r="E98" s="158"/>
      <c r="F98" s="226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üD]],5)),"")</f>
        <v/>
      </c>
      <c r="O98" s="99" t="str">
        <f>IFERROR(IF(IFERROR(MATCH($C$8&amp;$H98,Tabelle2[Codierung],0),0)&gt;0,VLOOKUP(H98,Tabelle1[[Ort]:[RK KLV C üD]],3,),VLOOKUP(H98,Tabelle1[[Ort]:[RK KLV C üD]],6)),"")</f>
        <v/>
      </c>
      <c r="P98" s="99" t="str">
        <f>IFERROR(IF(IFERROR(MATCH($C$8&amp;$H98,Tabelle2[Codierung],0),0)&gt;0,VLOOKUP(H98,Tabelle1[[Ort]:[RK KLV C üD]],4,),VLOOKUP(H98,Tabelle1[[Ort]:[RK KLV C üD]],7)),"")</f>
        <v/>
      </c>
      <c r="Q98" s="104" t="str">
        <f>IFERROR(tbl_WohnsitzSO[[#This Row],[KLV A]]*tbl_WohnsitzSO[[#This Row],[KLV A Ansatz]],"")</f>
        <v/>
      </c>
      <c r="R98" s="104" t="str">
        <f>IFERROR(tbl_WohnsitzSO[[#This Row],[KLV B]]*tbl_WohnsitzSO[[#This Row],[KLV B Ansatz]],"")</f>
        <v/>
      </c>
      <c r="S98" s="104" t="str">
        <f>IFERROR(tbl_WohnsitzSO[[#This Row],[KLV C]]*tbl_WohnsitzSO[[#This Row],[KLV C Ansatz]],"")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26"/>
      <c r="E99" s="158"/>
      <c r="F99" s="226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üD]],5)),"")</f>
        <v/>
      </c>
      <c r="O99" s="99" t="str">
        <f>IFERROR(IF(IFERROR(MATCH($C$8&amp;$H99,Tabelle2[Codierung],0),0)&gt;0,VLOOKUP(H99,Tabelle1[[Ort]:[RK KLV C üD]],3,),VLOOKUP(H99,Tabelle1[[Ort]:[RK KLV C üD]],6)),"")</f>
        <v/>
      </c>
      <c r="P99" s="99" t="str">
        <f>IFERROR(IF(IFERROR(MATCH($C$8&amp;$H99,Tabelle2[Codierung],0),0)&gt;0,VLOOKUP(H99,Tabelle1[[Ort]:[RK KLV C üD]],4,),VLOOKUP(H99,Tabelle1[[Ort]:[RK KLV C üD]],7)),"")</f>
        <v/>
      </c>
      <c r="Q99" s="104" t="str">
        <f>IFERROR(tbl_WohnsitzSO[[#This Row],[KLV A]]*tbl_WohnsitzSO[[#This Row],[KLV A Ansatz]],"")</f>
        <v/>
      </c>
      <c r="R99" s="104" t="str">
        <f>IFERROR(tbl_WohnsitzSO[[#This Row],[KLV B]]*tbl_WohnsitzSO[[#This Row],[KLV B Ansatz]],"")</f>
        <v/>
      </c>
      <c r="S99" s="104" t="str">
        <f>IFERROR(tbl_WohnsitzSO[[#This Row],[KLV C]]*tbl_WohnsitzSO[[#This Row],[KLV C Ansatz]],"")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26"/>
      <c r="E100" s="158"/>
      <c r="F100" s="226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üD]],5)),"")</f>
        <v/>
      </c>
      <c r="O100" s="99" t="str">
        <f>IFERROR(IF(IFERROR(MATCH($C$8&amp;$H100,Tabelle2[Codierung],0),0)&gt;0,VLOOKUP(H100,Tabelle1[[Ort]:[RK KLV C üD]],3,),VLOOKUP(H100,Tabelle1[[Ort]:[RK KLV C üD]],6)),"")</f>
        <v/>
      </c>
      <c r="P100" s="99" t="str">
        <f>IFERROR(IF(IFERROR(MATCH($C$8&amp;$H100,Tabelle2[Codierung],0),0)&gt;0,VLOOKUP(H100,Tabelle1[[Ort]:[RK KLV C üD]],4,),VLOOKUP(H100,Tabelle1[[Ort]:[RK KLV C üD]],7)),"")</f>
        <v/>
      </c>
      <c r="Q100" s="104" t="str">
        <f>IFERROR(tbl_WohnsitzSO[[#This Row],[KLV A]]*tbl_WohnsitzSO[[#This Row],[KLV A Ansatz]],"")</f>
        <v/>
      </c>
      <c r="R100" s="104" t="str">
        <f>IFERROR(tbl_WohnsitzSO[[#This Row],[KLV B]]*tbl_WohnsitzSO[[#This Row],[KLV B Ansatz]],"")</f>
        <v/>
      </c>
      <c r="S100" s="104" t="str">
        <f>IFERROR(tbl_WohnsitzSO[[#This Row],[KLV C]]*tbl_WohnsitzSO[[#This Row],[KLV C Ansatz]],"")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26"/>
      <c r="E101" s="158"/>
      <c r="F101" s="226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üD]],5)),"")</f>
        <v/>
      </c>
      <c r="O101" s="99" t="str">
        <f>IFERROR(IF(IFERROR(MATCH($C$8&amp;$H101,Tabelle2[Codierung],0),0)&gt;0,VLOOKUP(H101,Tabelle1[[Ort]:[RK KLV C üD]],3,),VLOOKUP(H101,Tabelle1[[Ort]:[RK KLV C üD]],6)),"")</f>
        <v/>
      </c>
      <c r="P101" s="99" t="str">
        <f>IFERROR(IF(IFERROR(MATCH($C$8&amp;$H101,Tabelle2[Codierung],0),0)&gt;0,VLOOKUP(H101,Tabelle1[[Ort]:[RK KLV C üD]],4,),VLOOKUP(H101,Tabelle1[[Ort]:[RK KLV C üD]],7)),"")</f>
        <v/>
      </c>
      <c r="Q101" s="104" t="str">
        <f>IFERROR(tbl_WohnsitzSO[[#This Row],[KLV A]]*tbl_WohnsitzSO[[#This Row],[KLV A Ansatz]],"")</f>
        <v/>
      </c>
      <c r="R101" s="104" t="str">
        <f>IFERROR(tbl_WohnsitzSO[[#This Row],[KLV B]]*tbl_WohnsitzSO[[#This Row],[KLV B Ansatz]],"")</f>
        <v/>
      </c>
      <c r="S101" s="104" t="str">
        <f>IFERROR(tbl_WohnsitzSO[[#This Row],[KLV C]]*tbl_WohnsitzSO[[#This Row],[KLV C Ansatz]],"")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26"/>
      <c r="E102" s="158"/>
      <c r="F102" s="226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üD]],5)),"")</f>
        <v/>
      </c>
      <c r="O102" s="99" t="str">
        <f>IFERROR(IF(IFERROR(MATCH($C$8&amp;$H102,Tabelle2[Codierung],0),0)&gt;0,VLOOKUP(H102,Tabelle1[[Ort]:[RK KLV C üD]],3,),VLOOKUP(H102,Tabelle1[[Ort]:[RK KLV C üD]],6)),"")</f>
        <v/>
      </c>
      <c r="P102" s="99" t="str">
        <f>IFERROR(IF(IFERROR(MATCH($C$8&amp;$H102,Tabelle2[Codierung],0),0)&gt;0,VLOOKUP(H102,Tabelle1[[Ort]:[RK KLV C üD]],4,),VLOOKUP(H102,Tabelle1[[Ort]:[RK KLV C üD]],7)),"")</f>
        <v/>
      </c>
      <c r="Q102" s="104" t="str">
        <f>IFERROR(tbl_WohnsitzSO[[#This Row],[KLV A]]*tbl_WohnsitzSO[[#This Row],[KLV A Ansatz]],"")</f>
        <v/>
      </c>
      <c r="R102" s="104" t="str">
        <f>IFERROR(tbl_WohnsitzSO[[#This Row],[KLV B]]*tbl_WohnsitzSO[[#This Row],[KLV B Ansatz]],"")</f>
        <v/>
      </c>
      <c r="S102" s="104" t="str">
        <f>IFERROR(tbl_WohnsitzSO[[#This Row],[KLV C]]*tbl_WohnsitzSO[[#This Row],[KLV C Ansatz]],"")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26"/>
      <c r="E103" s="158"/>
      <c r="F103" s="226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üD]],5)),"")</f>
        <v/>
      </c>
      <c r="O103" s="99" t="str">
        <f>IFERROR(IF(IFERROR(MATCH($C$8&amp;$H103,Tabelle2[Codierung],0),0)&gt;0,VLOOKUP(H103,Tabelle1[[Ort]:[RK KLV C üD]],3,),VLOOKUP(H103,Tabelle1[[Ort]:[RK KLV C üD]],6)),"")</f>
        <v/>
      </c>
      <c r="P103" s="99" t="str">
        <f>IFERROR(IF(IFERROR(MATCH($C$8&amp;$H103,Tabelle2[Codierung],0),0)&gt;0,VLOOKUP(H103,Tabelle1[[Ort]:[RK KLV C üD]],4,),VLOOKUP(H103,Tabelle1[[Ort]:[RK KLV C üD]],7)),"")</f>
        <v/>
      </c>
      <c r="Q103" s="104" t="str">
        <f>IFERROR(tbl_WohnsitzSO[[#This Row],[KLV A]]*tbl_WohnsitzSO[[#This Row],[KLV A Ansatz]],"")</f>
        <v/>
      </c>
      <c r="R103" s="104" t="str">
        <f>IFERROR(tbl_WohnsitzSO[[#This Row],[KLV B]]*tbl_WohnsitzSO[[#This Row],[KLV B Ansatz]],"")</f>
        <v/>
      </c>
      <c r="S103" s="104" t="str">
        <f>IFERROR(tbl_WohnsitzSO[[#This Row],[KLV C]]*tbl_WohnsitzSO[[#This Row],[KLV C Ansatz]],"")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26"/>
      <c r="E104" s="158"/>
      <c r="F104" s="226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üD]],5)),"")</f>
        <v/>
      </c>
      <c r="O104" s="99" t="str">
        <f>IFERROR(IF(IFERROR(MATCH($C$8&amp;$H104,Tabelle2[Codierung],0),0)&gt;0,VLOOKUP(H104,Tabelle1[[Ort]:[RK KLV C üD]],3,),VLOOKUP(H104,Tabelle1[[Ort]:[RK KLV C üD]],6)),"")</f>
        <v/>
      </c>
      <c r="P104" s="99" t="str">
        <f>IFERROR(IF(IFERROR(MATCH($C$8&amp;$H104,Tabelle2[Codierung],0),0)&gt;0,VLOOKUP(H104,Tabelle1[[Ort]:[RK KLV C üD]],4,),VLOOKUP(H104,Tabelle1[[Ort]:[RK KLV C üD]],7)),"")</f>
        <v/>
      </c>
      <c r="Q104" s="104" t="str">
        <f>IFERROR(tbl_WohnsitzSO[[#This Row],[KLV A]]*tbl_WohnsitzSO[[#This Row],[KLV A Ansatz]],"")</f>
        <v/>
      </c>
      <c r="R104" s="104" t="str">
        <f>IFERROR(tbl_WohnsitzSO[[#This Row],[KLV B]]*tbl_WohnsitzSO[[#This Row],[KLV B Ansatz]],"")</f>
        <v/>
      </c>
      <c r="S104" s="104" t="str">
        <f>IFERROR(tbl_WohnsitzSO[[#This Row],[KLV C]]*tbl_WohnsitzSO[[#This Row],[KLV C Ansatz]],"")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26"/>
      <c r="E105" s="158"/>
      <c r="F105" s="226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üD]],5)),"")</f>
        <v/>
      </c>
      <c r="O105" s="99" t="str">
        <f>IFERROR(IF(IFERROR(MATCH($C$8&amp;$H105,Tabelle2[Codierung],0),0)&gt;0,VLOOKUP(H105,Tabelle1[[Ort]:[RK KLV C üD]],3,),VLOOKUP(H105,Tabelle1[[Ort]:[RK KLV C üD]],6)),"")</f>
        <v/>
      </c>
      <c r="P105" s="99" t="str">
        <f>IFERROR(IF(IFERROR(MATCH($C$8&amp;$H105,Tabelle2[Codierung],0),0)&gt;0,VLOOKUP(H105,Tabelle1[[Ort]:[RK KLV C üD]],4,),VLOOKUP(H105,Tabelle1[[Ort]:[RK KLV C üD]],7)),"")</f>
        <v/>
      </c>
      <c r="Q105" s="104" t="str">
        <f>IFERROR(tbl_WohnsitzSO[[#This Row],[KLV A]]*tbl_WohnsitzSO[[#This Row],[KLV A Ansatz]],"")</f>
        <v/>
      </c>
      <c r="R105" s="104" t="str">
        <f>IFERROR(tbl_WohnsitzSO[[#This Row],[KLV B]]*tbl_WohnsitzSO[[#This Row],[KLV B Ansatz]],"")</f>
        <v/>
      </c>
      <c r="S105" s="104" t="str">
        <f>IFERROR(tbl_WohnsitzSO[[#This Row],[KLV C]]*tbl_WohnsitzSO[[#This Row],[KLV C Ansatz]],"")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26"/>
      <c r="E106" s="158"/>
      <c r="F106" s="226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üD]],5)),"")</f>
        <v/>
      </c>
      <c r="O106" s="99" t="str">
        <f>IFERROR(IF(IFERROR(MATCH($C$8&amp;$H106,Tabelle2[Codierung],0),0)&gt;0,VLOOKUP(H106,Tabelle1[[Ort]:[RK KLV C üD]],3,),VLOOKUP(H106,Tabelle1[[Ort]:[RK KLV C üD]],6)),"")</f>
        <v/>
      </c>
      <c r="P106" s="99" t="str">
        <f>IFERROR(IF(IFERROR(MATCH($C$8&amp;$H106,Tabelle2[Codierung],0),0)&gt;0,VLOOKUP(H106,Tabelle1[[Ort]:[RK KLV C üD]],4,),VLOOKUP(H106,Tabelle1[[Ort]:[RK KLV C üD]],7)),"")</f>
        <v/>
      </c>
      <c r="Q106" s="104" t="str">
        <f>IFERROR(tbl_WohnsitzSO[[#This Row],[KLV A]]*tbl_WohnsitzSO[[#This Row],[KLV A Ansatz]],"")</f>
        <v/>
      </c>
      <c r="R106" s="104" t="str">
        <f>IFERROR(tbl_WohnsitzSO[[#This Row],[KLV B]]*tbl_WohnsitzSO[[#This Row],[KLV B Ansatz]],"")</f>
        <v/>
      </c>
      <c r="S106" s="104" t="str">
        <f>IFERROR(tbl_WohnsitzSO[[#This Row],[KLV C]]*tbl_WohnsitzSO[[#This Row],[KLV C Ansatz]],"")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26"/>
      <c r="E107" s="158"/>
      <c r="F107" s="226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üD]],5)),"")</f>
        <v/>
      </c>
      <c r="O107" s="99" t="str">
        <f>IFERROR(IF(IFERROR(MATCH($C$8&amp;$H107,Tabelle2[Codierung],0),0)&gt;0,VLOOKUP(H107,Tabelle1[[Ort]:[RK KLV C üD]],3,),VLOOKUP(H107,Tabelle1[[Ort]:[RK KLV C üD]],6)),"")</f>
        <v/>
      </c>
      <c r="P107" s="99" t="str">
        <f>IFERROR(IF(IFERROR(MATCH($C$8&amp;$H107,Tabelle2[Codierung],0),0)&gt;0,VLOOKUP(H107,Tabelle1[[Ort]:[RK KLV C üD]],4,),VLOOKUP(H107,Tabelle1[[Ort]:[RK KLV C üD]],7)),"")</f>
        <v/>
      </c>
      <c r="Q107" s="104" t="str">
        <f>IFERROR(tbl_WohnsitzSO[[#This Row],[KLV A]]*tbl_WohnsitzSO[[#This Row],[KLV A Ansatz]],"")</f>
        <v/>
      </c>
      <c r="R107" s="104" t="str">
        <f>IFERROR(tbl_WohnsitzSO[[#This Row],[KLV B]]*tbl_WohnsitzSO[[#This Row],[KLV B Ansatz]],"")</f>
        <v/>
      </c>
      <c r="S107" s="104" t="str">
        <f>IFERROR(tbl_WohnsitzSO[[#This Row],[KLV C]]*tbl_WohnsitzSO[[#This Row],[KLV C Ansatz]],"")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26"/>
      <c r="E108" s="158"/>
      <c r="F108" s="226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üD]],5)),"")</f>
        <v/>
      </c>
      <c r="O108" s="99" t="str">
        <f>IFERROR(IF(IFERROR(MATCH($C$8&amp;$H108,Tabelle2[Codierung],0),0)&gt;0,VLOOKUP(H108,Tabelle1[[Ort]:[RK KLV C üD]],3,),VLOOKUP(H108,Tabelle1[[Ort]:[RK KLV C üD]],6)),"")</f>
        <v/>
      </c>
      <c r="P108" s="99" t="str">
        <f>IFERROR(IF(IFERROR(MATCH($C$8&amp;$H108,Tabelle2[Codierung],0),0)&gt;0,VLOOKUP(H108,Tabelle1[[Ort]:[RK KLV C üD]],4,),VLOOKUP(H108,Tabelle1[[Ort]:[RK KLV C üD]],7)),"")</f>
        <v/>
      </c>
      <c r="Q108" s="104" t="str">
        <f>IFERROR(tbl_WohnsitzSO[[#This Row],[KLV A]]*tbl_WohnsitzSO[[#This Row],[KLV A Ansatz]],"")</f>
        <v/>
      </c>
      <c r="R108" s="104" t="str">
        <f>IFERROR(tbl_WohnsitzSO[[#This Row],[KLV B]]*tbl_WohnsitzSO[[#This Row],[KLV B Ansatz]],"")</f>
        <v/>
      </c>
      <c r="S108" s="104" t="str">
        <f>IFERROR(tbl_WohnsitzSO[[#This Row],[KLV C]]*tbl_WohnsitzSO[[#This Row],[KLV C Ansatz]],"")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26"/>
      <c r="E109" s="158"/>
      <c r="F109" s="226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üD]],5)),"")</f>
        <v/>
      </c>
      <c r="O109" s="99" t="str">
        <f>IFERROR(IF(IFERROR(MATCH($C$8&amp;$H109,Tabelle2[Codierung],0),0)&gt;0,VLOOKUP(H109,Tabelle1[[Ort]:[RK KLV C üD]],3,),VLOOKUP(H109,Tabelle1[[Ort]:[RK KLV C üD]],6)),"")</f>
        <v/>
      </c>
      <c r="P109" s="99" t="str">
        <f>IFERROR(IF(IFERROR(MATCH($C$8&amp;$H109,Tabelle2[Codierung],0),0)&gt;0,VLOOKUP(H109,Tabelle1[[Ort]:[RK KLV C üD]],4,),VLOOKUP(H109,Tabelle1[[Ort]:[RK KLV C üD]],7)),"")</f>
        <v/>
      </c>
      <c r="Q109" s="104" t="str">
        <f>IFERROR(tbl_WohnsitzSO[[#This Row],[KLV A]]*tbl_WohnsitzSO[[#This Row],[KLV A Ansatz]],"")</f>
        <v/>
      </c>
      <c r="R109" s="104" t="str">
        <f>IFERROR(tbl_WohnsitzSO[[#This Row],[KLV B]]*tbl_WohnsitzSO[[#This Row],[KLV B Ansatz]],"")</f>
        <v/>
      </c>
      <c r="S109" s="104" t="str">
        <f>IFERROR(tbl_WohnsitzSO[[#This Row],[KLV C]]*tbl_WohnsitzSO[[#This Row],[KLV C Ansatz]],"")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26"/>
      <c r="E110" s="158"/>
      <c r="F110" s="226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üD]],5)),"")</f>
        <v/>
      </c>
      <c r="O110" s="99" t="str">
        <f>IFERROR(IF(IFERROR(MATCH($C$8&amp;$H110,Tabelle2[Codierung],0),0)&gt;0,VLOOKUP(H110,Tabelle1[[Ort]:[RK KLV C üD]],3,),VLOOKUP(H110,Tabelle1[[Ort]:[RK KLV C üD]],6)),"")</f>
        <v/>
      </c>
      <c r="P110" s="99" t="str">
        <f>IFERROR(IF(IFERROR(MATCH($C$8&amp;$H110,Tabelle2[Codierung],0),0)&gt;0,VLOOKUP(H110,Tabelle1[[Ort]:[RK KLV C üD]],4,),VLOOKUP(H110,Tabelle1[[Ort]:[RK KLV C üD]],7)),"")</f>
        <v/>
      </c>
      <c r="Q110" s="104" t="str">
        <f>IFERROR(tbl_WohnsitzSO[[#This Row],[KLV A]]*tbl_WohnsitzSO[[#This Row],[KLV A Ansatz]],"")</f>
        <v/>
      </c>
      <c r="R110" s="104" t="str">
        <f>IFERROR(tbl_WohnsitzSO[[#This Row],[KLV B]]*tbl_WohnsitzSO[[#This Row],[KLV B Ansatz]],"")</f>
        <v/>
      </c>
      <c r="S110" s="104" t="str">
        <f>IFERROR(tbl_WohnsitzSO[[#This Row],[KLV C]]*tbl_WohnsitzSO[[#This Row],[KLV C Ansatz]],"")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26"/>
      <c r="E111" s="158"/>
      <c r="F111" s="226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üD]],5)),"")</f>
        <v/>
      </c>
      <c r="O111" s="99" t="str">
        <f>IFERROR(IF(IFERROR(MATCH($C$8&amp;$H111,Tabelle2[Codierung],0),0)&gt;0,VLOOKUP(H111,Tabelle1[[Ort]:[RK KLV C üD]],3,),VLOOKUP(H111,Tabelle1[[Ort]:[RK KLV C üD]],6)),"")</f>
        <v/>
      </c>
      <c r="P111" s="99" t="str">
        <f>IFERROR(IF(IFERROR(MATCH($C$8&amp;$H111,Tabelle2[Codierung],0),0)&gt;0,VLOOKUP(H111,Tabelle1[[Ort]:[RK KLV C üD]],4,),VLOOKUP(H111,Tabelle1[[Ort]:[RK KLV C üD]],7)),"")</f>
        <v/>
      </c>
      <c r="Q111" s="104" t="str">
        <f>IFERROR(tbl_WohnsitzSO[[#This Row],[KLV A]]*tbl_WohnsitzSO[[#This Row],[KLV A Ansatz]],"")</f>
        <v/>
      </c>
      <c r="R111" s="104" t="str">
        <f>IFERROR(tbl_WohnsitzSO[[#This Row],[KLV B]]*tbl_WohnsitzSO[[#This Row],[KLV B Ansatz]],"")</f>
        <v/>
      </c>
      <c r="S111" s="104" t="str">
        <f>IFERROR(tbl_WohnsitzSO[[#This Row],[KLV C]]*tbl_WohnsitzSO[[#This Row],[KLV C Ansatz]],"")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26"/>
      <c r="E112" s="158"/>
      <c r="F112" s="226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üD]],5)),"")</f>
        <v/>
      </c>
      <c r="O112" s="99" t="str">
        <f>IFERROR(IF(IFERROR(MATCH($C$8&amp;$H112,Tabelle2[Codierung],0),0)&gt;0,VLOOKUP(H112,Tabelle1[[Ort]:[RK KLV C üD]],3,),VLOOKUP(H112,Tabelle1[[Ort]:[RK KLV C üD]],6)),"")</f>
        <v/>
      </c>
      <c r="P112" s="99" t="str">
        <f>IFERROR(IF(IFERROR(MATCH($C$8&amp;$H112,Tabelle2[Codierung],0),0)&gt;0,VLOOKUP(H112,Tabelle1[[Ort]:[RK KLV C üD]],4,),VLOOKUP(H112,Tabelle1[[Ort]:[RK KLV C üD]],7)),"")</f>
        <v/>
      </c>
      <c r="Q112" s="104" t="str">
        <f>IFERROR(tbl_WohnsitzSO[[#This Row],[KLV A]]*tbl_WohnsitzSO[[#This Row],[KLV A Ansatz]],"")</f>
        <v/>
      </c>
      <c r="R112" s="104" t="str">
        <f>IFERROR(tbl_WohnsitzSO[[#This Row],[KLV B]]*tbl_WohnsitzSO[[#This Row],[KLV B Ansatz]],"")</f>
        <v/>
      </c>
      <c r="S112" s="104" t="str">
        <f>IFERROR(tbl_WohnsitzSO[[#This Row],[KLV C]]*tbl_WohnsitzSO[[#This Row],[KLV C Ansatz]],"")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26"/>
      <c r="E113" s="158"/>
      <c r="F113" s="226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üD]],5)),"")</f>
        <v/>
      </c>
      <c r="O113" s="99" t="str">
        <f>IFERROR(IF(IFERROR(MATCH($C$8&amp;$H113,Tabelle2[Codierung],0),0)&gt;0,VLOOKUP(H113,Tabelle1[[Ort]:[RK KLV C üD]],3,),VLOOKUP(H113,Tabelle1[[Ort]:[RK KLV C üD]],6)),"")</f>
        <v/>
      </c>
      <c r="P113" s="99" t="str">
        <f>IFERROR(IF(IFERROR(MATCH($C$8&amp;$H113,Tabelle2[Codierung],0),0)&gt;0,VLOOKUP(H113,Tabelle1[[Ort]:[RK KLV C üD]],4,),VLOOKUP(H113,Tabelle1[[Ort]:[RK KLV C üD]],7)),"")</f>
        <v/>
      </c>
      <c r="Q113" s="104" t="str">
        <f>IFERROR(tbl_WohnsitzSO[[#This Row],[KLV A]]*tbl_WohnsitzSO[[#This Row],[KLV A Ansatz]],"")</f>
        <v/>
      </c>
      <c r="R113" s="104" t="str">
        <f>IFERROR(tbl_WohnsitzSO[[#This Row],[KLV B]]*tbl_WohnsitzSO[[#This Row],[KLV B Ansatz]],"")</f>
        <v/>
      </c>
      <c r="S113" s="104" t="str">
        <f>IFERROR(tbl_WohnsitzSO[[#This Row],[KLV C]]*tbl_WohnsitzSO[[#This Row],[KLV C Ansatz]],"")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26"/>
      <c r="E114" s="158"/>
      <c r="F114" s="226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üD]],5)),"")</f>
        <v/>
      </c>
      <c r="O114" s="99" t="str">
        <f>IFERROR(IF(IFERROR(MATCH($C$8&amp;$H114,Tabelle2[Codierung],0),0)&gt;0,VLOOKUP(H114,Tabelle1[[Ort]:[RK KLV C üD]],3,),VLOOKUP(H114,Tabelle1[[Ort]:[RK KLV C üD]],6)),"")</f>
        <v/>
      </c>
      <c r="P114" s="99" t="str">
        <f>IFERROR(IF(IFERROR(MATCH($C$8&amp;$H114,Tabelle2[Codierung],0),0)&gt;0,VLOOKUP(H114,Tabelle1[[Ort]:[RK KLV C üD]],4,),VLOOKUP(H114,Tabelle1[[Ort]:[RK KLV C üD]],7)),"")</f>
        <v/>
      </c>
      <c r="Q114" s="104" t="str">
        <f>IFERROR(tbl_WohnsitzSO[[#This Row],[KLV A]]*tbl_WohnsitzSO[[#This Row],[KLV A Ansatz]],"")</f>
        <v/>
      </c>
      <c r="R114" s="104" t="str">
        <f>IFERROR(tbl_WohnsitzSO[[#This Row],[KLV B]]*tbl_WohnsitzSO[[#This Row],[KLV B Ansatz]],"")</f>
        <v/>
      </c>
      <c r="S114" s="104" t="str">
        <f>IFERROR(tbl_WohnsitzSO[[#This Row],[KLV C]]*tbl_WohnsitzSO[[#This Row],[KLV C Ansatz]],"")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26"/>
      <c r="E115" s="158"/>
      <c r="F115" s="226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üD]],5)),"")</f>
        <v/>
      </c>
      <c r="O115" s="99" t="str">
        <f>IFERROR(IF(IFERROR(MATCH($C$8&amp;$H115,Tabelle2[Codierung],0),0)&gt;0,VLOOKUP(H115,Tabelle1[[Ort]:[RK KLV C üD]],3,),VLOOKUP(H115,Tabelle1[[Ort]:[RK KLV C üD]],6)),"")</f>
        <v/>
      </c>
      <c r="P115" s="99" t="str">
        <f>IFERROR(IF(IFERROR(MATCH($C$8&amp;$H115,Tabelle2[Codierung],0),0)&gt;0,VLOOKUP(H115,Tabelle1[[Ort]:[RK KLV C üD]],4,),VLOOKUP(H115,Tabelle1[[Ort]:[RK KLV C üD]],7)),"")</f>
        <v/>
      </c>
      <c r="Q115" s="104" t="str">
        <f>IFERROR(tbl_WohnsitzSO[[#This Row],[KLV A]]*tbl_WohnsitzSO[[#This Row],[KLV A Ansatz]],"")</f>
        <v/>
      </c>
      <c r="R115" s="104" t="str">
        <f>IFERROR(tbl_WohnsitzSO[[#This Row],[KLV B]]*tbl_WohnsitzSO[[#This Row],[KLV B Ansatz]],"")</f>
        <v/>
      </c>
      <c r="S115" s="104" t="str">
        <f>IFERROR(tbl_WohnsitzSO[[#This Row],[KLV C]]*tbl_WohnsitzSO[[#This Row],[KLV C Ansatz]],"")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26"/>
      <c r="E116" s="158"/>
      <c r="F116" s="226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üD]],5)),"")</f>
        <v/>
      </c>
      <c r="O116" s="99" t="str">
        <f>IFERROR(IF(IFERROR(MATCH($C$8&amp;$H116,Tabelle2[Codierung],0),0)&gt;0,VLOOKUP(H116,Tabelle1[[Ort]:[RK KLV C üD]],3,),VLOOKUP(H116,Tabelle1[[Ort]:[RK KLV C üD]],6)),"")</f>
        <v/>
      </c>
      <c r="P116" s="99" t="str">
        <f>IFERROR(IF(IFERROR(MATCH($C$8&amp;$H116,Tabelle2[Codierung],0),0)&gt;0,VLOOKUP(H116,Tabelle1[[Ort]:[RK KLV C üD]],4,),VLOOKUP(H116,Tabelle1[[Ort]:[RK KLV C üD]],7)),"")</f>
        <v/>
      </c>
      <c r="Q116" s="104" t="str">
        <f>IFERROR(tbl_WohnsitzSO[[#This Row],[KLV A]]*tbl_WohnsitzSO[[#This Row],[KLV A Ansatz]],"")</f>
        <v/>
      </c>
      <c r="R116" s="104" t="str">
        <f>IFERROR(tbl_WohnsitzSO[[#This Row],[KLV B]]*tbl_WohnsitzSO[[#This Row],[KLV B Ansatz]],"")</f>
        <v/>
      </c>
      <c r="S116" s="104" t="str">
        <f>IFERROR(tbl_WohnsitzSO[[#This Row],[KLV C]]*tbl_WohnsitzSO[[#This Row],[KLV C Ansatz]],"")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26"/>
      <c r="E117" s="158"/>
      <c r="F117" s="226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üD]],5)),"")</f>
        <v/>
      </c>
      <c r="O117" s="99" t="str">
        <f>IFERROR(IF(IFERROR(MATCH($C$8&amp;$H117,Tabelle2[Codierung],0),0)&gt;0,VLOOKUP(H117,Tabelle1[[Ort]:[RK KLV C üD]],3,),VLOOKUP(H117,Tabelle1[[Ort]:[RK KLV C üD]],6)),"")</f>
        <v/>
      </c>
      <c r="P117" s="99" t="str">
        <f>IFERROR(IF(IFERROR(MATCH($C$8&amp;$H117,Tabelle2[Codierung],0),0)&gt;0,VLOOKUP(H117,Tabelle1[[Ort]:[RK KLV C üD]],4,),VLOOKUP(H117,Tabelle1[[Ort]:[RK KLV C üD]],7)),"")</f>
        <v/>
      </c>
      <c r="Q117" s="104" t="str">
        <f>IFERROR(tbl_WohnsitzSO[[#This Row],[KLV A]]*tbl_WohnsitzSO[[#This Row],[KLV A Ansatz]],"")</f>
        <v/>
      </c>
      <c r="R117" s="104" t="str">
        <f>IFERROR(tbl_WohnsitzSO[[#This Row],[KLV B]]*tbl_WohnsitzSO[[#This Row],[KLV B Ansatz]],"")</f>
        <v/>
      </c>
      <c r="S117" s="104" t="str">
        <f>IFERROR(tbl_WohnsitzSO[[#This Row],[KLV C]]*tbl_WohnsitzSO[[#This Row],[KLV C Ansatz]],"")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26"/>
      <c r="E118" s="158"/>
      <c r="F118" s="226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üD]],5)),"")</f>
        <v/>
      </c>
      <c r="O118" s="99" t="str">
        <f>IFERROR(IF(IFERROR(MATCH($C$8&amp;$H118,Tabelle2[Codierung],0),0)&gt;0,VLOOKUP(H118,Tabelle1[[Ort]:[RK KLV C üD]],3,),VLOOKUP(H118,Tabelle1[[Ort]:[RK KLV C üD]],6)),"")</f>
        <v/>
      </c>
      <c r="P118" s="99" t="str">
        <f>IFERROR(IF(IFERROR(MATCH($C$8&amp;$H118,Tabelle2[Codierung],0),0)&gt;0,VLOOKUP(H118,Tabelle1[[Ort]:[RK KLV C üD]],4,),VLOOKUP(H118,Tabelle1[[Ort]:[RK KLV C üD]],7)),"")</f>
        <v/>
      </c>
      <c r="Q118" s="104" t="str">
        <f>IFERROR(tbl_WohnsitzSO[[#This Row],[KLV A]]*tbl_WohnsitzSO[[#This Row],[KLV A Ansatz]],"")</f>
        <v/>
      </c>
      <c r="R118" s="104" t="str">
        <f>IFERROR(tbl_WohnsitzSO[[#This Row],[KLV B]]*tbl_WohnsitzSO[[#This Row],[KLV B Ansatz]],"")</f>
        <v/>
      </c>
      <c r="S118" s="104" t="str">
        <f>IFERROR(tbl_WohnsitzSO[[#This Row],[KLV C]]*tbl_WohnsitzSO[[#This Row],[KLV C Ansatz]],"")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26"/>
      <c r="E119" s="158"/>
      <c r="F119" s="226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üD]],5)),"")</f>
        <v/>
      </c>
      <c r="O119" s="99" t="str">
        <f>IFERROR(IF(IFERROR(MATCH($C$8&amp;$H119,Tabelle2[Codierung],0),0)&gt;0,VLOOKUP(H119,Tabelle1[[Ort]:[RK KLV C üD]],3,),VLOOKUP(H119,Tabelle1[[Ort]:[RK KLV C üD]],6)),"")</f>
        <v/>
      </c>
      <c r="P119" s="99" t="str">
        <f>IFERROR(IF(IFERROR(MATCH($C$8&amp;$H119,Tabelle2[Codierung],0),0)&gt;0,VLOOKUP(H119,Tabelle1[[Ort]:[RK KLV C üD]],4,),VLOOKUP(H119,Tabelle1[[Ort]:[RK KLV C üD]],7)),"")</f>
        <v/>
      </c>
      <c r="Q119" s="104" t="str">
        <f>IFERROR(tbl_WohnsitzSO[[#This Row],[KLV A]]*tbl_WohnsitzSO[[#This Row],[KLV A Ansatz]],"")</f>
        <v/>
      </c>
      <c r="R119" s="104" t="str">
        <f>IFERROR(tbl_WohnsitzSO[[#This Row],[KLV B]]*tbl_WohnsitzSO[[#This Row],[KLV B Ansatz]],"")</f>
        <v/>
      </c>
      <c r="S119" s="104" t="str">
        <f>IFERROR(tbl_WohnsitzSO[[#This Row],[KLV C]]*tbl_WohnsitzSO[[#This Row],[KLV C Ansatz]],"")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26"/>
      <c r="E120" s="158"/>
      <c r="F120" s="226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üD]],5)),"")</f>
        <v/>
      </c>
      <c r="O120" s="99" t="str">
        <f>IFERROR(IF(IFERROR(MATCH($C$8&amp;$H120,Tabelle2[Codierung],0),0)&gt;0,VLOOKUP(H120,Tabelle1[[Ort]:[RK KLV C üD]],3,),VLOOKUP(H120,Tabelle1[[Ort]:[RK KLV C üD]],6)),"")</f>
        <v/>
      </c>
      <c r="P120" s="99" t="str">
        <f>IFERROR(IF(IFERROR(MATCH($C$8&amp;$H120,Tabelle2[Codierung],0),0)&gt;0,VLOOKUP(H120,Tabelle1[[Ort]:[RK KLV C üD]],4,),VLOOKUP(H120,Tabelle1[[Ort]:[RK KLV C üD]],7)),"")</f>
        <v/>
      </c>
      <c r="Q120" s="104" t="str">
        <f>IFERROR(tbl_WohnsitzSO[[#This Row],[KLV A]]*tbl_WohnsitzSO[[#This Row],[KLV A Ansatz]],"")</f>
        <v/>
      </c>
      <c r="R120" s="104" t="str">
        <f>IFERROR(tbl_WohnsitzSO[[#This Row],[KLV B]]*tbl_WohnsitzSO[[#This Row],[KLV B Ansatz]],"")</f>
        <v/>
      </c>
      <c r="S120" s="104" t="str">
        <f>IFERROR(tbl_WohnsitzSO[[#This Row],[KLV C]]*tbl_WohnsitzSO[[#This Row],[KLV C Ansatz]],"")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26"/>
      <c r="E121" s="158"/>
      <c r="F121" s="226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üD]],5)),"")</f>
        <v/>
      </c>
      <c r="O121" s="99" t="str">
        <f>IFERROR(IF(IFERROR(MATCH($C$8&amp;$H121,Tabelle2[Codierung],0),0)&gt;0,VLOOKUP(H121,Tabelle1[[Ort]:[RK KLV C üD]],3,),VLOOKUP(H121,Tabelle1[[Ort]:[RK KLV C üD]],6)),"")</f>
        <v/>
      </c>
      <c r="P121" s="99" t="str">
        <f>IFERROR(IF(IFERROR(MATCH($C$8&amp;$H121,Tabelle2[Codierung],0),0)&gt;0,VLOOKUP(H121,Tabelle1[[Ort]:[RK KLV C üD]],4,),VLOOKUP(H121,Tabelle1[[Ort]:[RK KLV C üD]],7)),"")</f>
        <v/>
      </c>
      <c r="Q121" s="104" t="str">
        <f>IFERROR(tbl_WohnsitzSO[[#This Row],[KLV A]]*tbl_WohnsitzSO[[#This Row],[KLV A Ansatz]],"")</f>
        <v/>
      </c>
      <c r="R121" s="104" t="str">
        <f>IFERROR(tbl_WohnsitzSO[[#This Row],[KLV B]]*tbl_WohnsitzSO[[#This Row],[KLV B Ansatz]],"")</f>
        <v/>
      </c>
      <c r="S121" s="104" t="str">
        <f>IFERROR(tbl_WohnsitzSO[[#This Row],[KLV C]]*tbl_WohnsitzSO[[#This Row],[KLV C Ansatz]],"")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26"/>
      <c r="E122" s="158"/>
      <c r="F122" s="226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üD]],5)),"")</f>
        <v/>
      </c>
      <c r="O122" s="99" t="str">
        <f>IFERROR(IF(IFERROR(MATCH($C$8&amp;$H122,Tabelle2[Codierung],0),0)&gt;0,VLOOKUP(H122,Tabelle1[[Ort]:[RK KLV C üD]],3,),VLOOKUP(H122,Tabelle1[[Ort]:[RK KLV C üD]],6)),"")</f>
        <v/>
      </c>
      <c r="P122" s="99" t="str">
        <f>IFERROR(IF(IFERROR(MATCH($C$8&amp;$H122,Tabelle2[Codierung],0),0)&gt;0,VLOOKUP(H122,Tabelle1[[Ort]:[RK KLV C üD]],4,),VLOOKUP(H122,Tabelle1[[Ort]:[RK KLV C üD]],7)),"")</f>
        <v/>
      </c>
      <c r="Q122" s="104" t="str">
        <f>IFERROR(tbl_WohnsitzSO[[#This Row],[KLV A]]*tbl_WohnsitzSO[[#This Row],[KLV A Ansatz]],"")</f>
        <v/>
      </c>
      <c r="R122" s="104" t="str">
        <f>IFERROR(tbl_WohnsitzSO[[#This Row],[KLV B]]*tbl_WohnsitzSO[[#This Row],[KLV B Ansatz]],"")</f>
        <v/>
      </c>
      <c r="S122" s="104" t="str">
        <f>IFERROR(tbl_WohnsitzSO[[#This Row],[KLV C]]*tbl_WohnsitzSO[[#This Row],[KLV C Ansatz]],"")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26"/>
      <c r="E123" s="158"/>
      <c r="F123" s="226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üD]],5)),"")</f>
        <v/>
      </c>
      <c r="O123" s="99" t="str">
        <f>IFERROR(IF(IFERROR(MATCH($C$8&amp;$H123,Tabelle2[Codierung],0),0)&gt;0,VLOOKUP(H123,Tabelle1[[Ort]:[RK KLV C üD]],3,),VLOOKUP(H123,Tabelle1[[Ort]:[RK KLV C üD]],6)),"")</f>
        <v/>
      </c>
      <c r="P123" s="99" t="str">
        <f>IFERROR(IF(IFERROR(MATCH($C$8&amp;$H123,Tabelle2[Codierung],0),0)&gt;0,VLOOKUP(H123,Tabelle1[[Ort]:[RK KLV C üD]],4,),VLOOKUP(H123,Tabelle1[[Ort]:[RK KLV C üD]],7)),"")</f>
        <v/>
      </c>
      <c r="Q123" s="104" t="str">
        <f>IFERROR(tbl_WohnsitzSO[[#This Row],[KLV A]]*tbl_WohnsitzSO[[#This Row],[KLV A Ansatz]],"")</f>
        <v/>
      </c>
      <c r="R123" s="104" t="str">
        <f>IFERROR(tbl_WohnsitzSO[[#This Row],[KLV B]]*tbl_WohnsitzSO[[#This Row],[KLV B Ansatz]],"")</f>
        <v/>
      </c>
      <c r="S123" s="104" t="str">
        <f>IFERROR(tbl_WohnsitzSO[[#This Row],[KLV C]]*tbl_WohnsitzSO[[#This Row],[KLV C Ansatz]],"")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26"/>
      <c r="E124" s="158"/>
      <c r="F124" s="226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üD]],5)),"")</f>
        <v/>
      </c>
      <c r="O124" s="99" t="str">
        <f>IFERROR(IF(IFERROR(MATCH($C$8&amp;$H124,Tabelle2[Codierung],0),0)&gt;0,VLOOKUP(H124,Tabelle1[[Ort]:[RK KLV C üD]],3,),VLOOKUP(H124,Tabelle1[[Ort]:[RK KLV C üD]],6)),"")</f>
        <v/>
      </c>
      <c r="P124" s="99" t="str">
        <f>IFERROR(IF(IFERROR(MATCH($C$8&amp;$H124,Tabelle2[Codierung],0),0)&gt;0,VLOOKUP(H124,Tabelle1[[Ort]:[RK KLV C üD]],4,),VLOOKUP(H124,Tabelle1[[Ort]:[RK KLV C üD]],7)),"")</f>
        <v/>
      </c>
      <c r="Q124" s="104" t="str">
        <f>IFERROR(tbl_WohnsitzSO[[#This Row],[KLV A]]*tbl_WohnsitzSO[[#This Row],[KLV A Ansatz]],"")</f>
        <v/>
      </c>
      <c r="R124" s="104" t="str">
        <f>IFERROR(tbl_WohnsitzSO[[#This Row],[KLV B]]*tbl_WohnsitzSO[[#This Row],[KLV B Ansatz]],"")</f>
        <v/>
      </c>
      <c r="S124" s="104" t="str">
        <f>IFERROR(tbl_WohnsitzSO[[#This Row],[KLV C]]*tbl_WohnsitzSO[[#This Row],[KLV C Ansatz]],"")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26"/>
      <c r="E125" s="158"/>
      <c r="F125" s="226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üD]],5)),"")</f>
        <v/>
      </c>
      <c r="O125" s="99" t="str">
        <f>IFERROR(IF(IFERROR(MATCH($C$8&amp;$H125,Tabelle2[Codierung],0),0)&gt;0,VLOOKUP(H125,Tabelle1[[Ort]:[RK KLV C üD]],3,),VLOOKUP(H125,Tabelle1[[Ort]:[RK KLV C üD]],6)),"")</f>
        <v/>
      </c>
      <c r="P125" s="99" t="str">
        <f>IFERROR(IF(IFERROR(MATCH($C$8&amp;$H125,Tabelle2[Codierung],0),0)&gt;0,VLOOKUP(H125,Tabelle1[[Ort]:[RK KLV C üD]],4,),VLOOKUP(H125,Tabelle1[[Ort]:[RK KLV C üD]],7)),"")</f>
        <v/>
      </c>
      <c r="Q125" s="104" t="str">
        <f>IFERROR(tbl_WohnsitzSO[[#This Row],[KLV A]]*tbl_WohnsitzSO[[#This Row],[KLV A Ansatz]],"")</f>
        <v/>
      </c>
      <c r="R125" s="104" t="str">
        <f>IFERROR(tbl_WohnsitzSO[[#This Row],[KLV B]]*tbl_WohnsitzSO[[#This Row],[KLV B Ansatz]],"")</f>
        <v/>
      </c>
      <c r="S125" s="104" t="str">
        <f>IFERROR(tbl_WohnsitzSO[[#This Row],[KLV C]]*tbl_WohnsitzSO[[#This Row],[KLV C Ansatz]],"")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26"/>
      <c r="E126" s="158"/>
      <c r="F126" s="226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üD]],5)),"")</f>
        <v/>
      </c>
      <c r="O126" s="99" t="str">
        <f>IFERROR(IF(IFERROR(MATCH($C$8&amp;$H126,Tabelle2[Codierung],0),0)&gt;0,VLOOKUP(H126,Tabelle1[[Ort]:[RK KLV C üD]],3,),VLOOKUP(H126,Tabelle1[[Ort]:[RK KLV C üD]],6)),"")</f>
        <v/>
      </c>
      <c r="P126" s="99" t="str">
        <f>IFERROR(IF(IFERROR(MATCH($C$8&amp;$H126,Tabelle2[Codierung],0),0)&gt;0,VLOOKUP(H126,Tabelle1[[Ort]:[RK KLV C üD]],4,),VLOOKUP(H126,Tabelle1[[Ort]:[RK KLV C üD]],7)),"")</f>
        <v/>
      </c>
      <c r="Q126" s="104" t="str">
        <f>IFERROR(tbl_WohnsitzSO[[#This Row],[KLV A]]*tbl_WohnsitzSO[[#This Row],[KLV A Ansatz]],"")</f>
        <v/>
      </c>
      <c r="R126" s="104" t="str">
        <f>IFERROR(tbl_WohnsitzSO[[#This Row],[KLV B]]*tbl_WohnsitzSO[[#This Row],[KLV B Ansatz]],"")</f>
        <v/>
      </c>
      <c r="S126" s="104" t="str">
        <f>IFERROR(tbl_WohnsitzSO[[#This Row],[KLV C]]*tbl_WohnsitzSO[[#This Row],[KLV C Ansatz]],"")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26"/>
      <c r="E127" s="158"/>
      <c r="F127" s="226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üD]],5)),"")</f>
        <v/>
      </c>
      <c r="O127" s="99" t="str">
        <f>IFERROR(IF(IFERROR(MATCH($C$8&amp;$H127,Tabelle2[Codierung],0),0)&gt;0,VLOOKUP(H127,Tabelle1[[Ort]:[RK KLV C üD]],3,),VLOOKUP(H127,Tabelle1[[Ort]:[RK KLV C üD]],6)),"")</f>
        <v/>
      </c>
      <c r="P127" s="99" t="str">
        <f>IFERROR(IF(IFERROR(MATCH($C$8&amp;$H127,Tabelle2[Codierung],0),0)&gt;0,VLOOKUP(H127,Tabelle1[[Ort]:[RK KLV C üD]],4,),VLOOKUP(H127,Tabelle1[[Ort]:[RK KLV C üD]],7)),"")</f>
        <v/>
      </c>
      <c r="Q127" s="104" t="str">
        <f>IFERROR(tbl_WohnsitzSO[[#This Row],[KLV A]]*tbl_WohnsitzSO[[#This Row],[KLV A Ansatz]],"")</f>
        <v/>
      </c>
      <c r="R127" s="104" t="str">
        <f>IFERROR(tbl_WohnsitzSO[[#This Row],[KLV B]]*tbl_WohnsitzSO[[#This Row],[KLV B Ansatz]],"")</f>
        <v/>
      </c>
      <c r="S127" s="104" t="str">
        <f>IFERROR(tbl_WohnsitzSO[[#This Row],[KLV C]]*tbl_WohnsitzSO[[#This Row],[KLV C Ansatz]],"")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26"/>
      <c r="E128" s="158"/>
      <c r="F128" s="226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üD]],5)),"")</f>
        <v/>
      </c>
      <c r="O128" s="99" t="str">
        <f>IFERROR(IF(IFERROR(MATCH($C$8&amp;$H128,Tabelle2[Codierung],0),0)&gt;0,VLOOKUP(H128,Tabelle1[[Ort]:[RK KLV C üD]],3,),VLOOKUP(H128,Tabelle1[[Ort]:[RK KLV C üD]],6)),"")</f>
        <v/>
      </c>
      <c r="P128" s="99" t="str">
        <f>IFERROR(IF(IFERROR(MATCH($C$8&amp;$H128,Tabelle2[Codierung],0),0)&gt;0,VLOOKUP(H128,Tabelle1[[Ort]:[RK KLV C üD]],4,),VLOOKUP(H128,Tabelle1[[Ort]:[RK KLV C üD]],7)),"")</f>
        <v/>
      </c>
      <c r="Q128" s="104" t="str">
        <f>IFERROR(tbl_WohnsitzSO[[#This Row],[KLV A]]*tbl_WohnsitzSO[[#This Row],[KLV A Ansatz]],"")</f>
        <v/>
      </c>
      <c r="R128" s="104" t="str">
        <f>IFERROR(tbl_WohnsitzSO[[#This Row],[KLV B]]*tbl_WohnsitzSO[[#This Row],[KLV B Ansatz]],"")</f>
        <v/>
      </c>
      <c r="S128" s="104" t="str">
        <f>IFERROR(tbl_WohnsitzSO[[#This Row],[KLV C]]*tbl_WohnsitzSO[[#This Row],[KLV C Ansatz]],"")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26"/>
      <c r="E129" s="158"/>
      <c r="F129" s="226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üD]],5)),"")</f>
        <v/>
      </c>
      <c r="O129" s="99" t="str">
        <f>IFERROR(IF(IFERROR(MATCH($C$8&amp;$H129,Tabelle2[Codierung],0),0)&gt;0,VLOOKUP(H129,Tabelle1[[Ort]:[RK KLV C üD]],3,),VLOOKUP(H129,Tabelle1[[Ort]:[RK KLV C üD]],6)),"")</f>
        <v/>
      </c>
      <c r="P129" s="99" t="str">
        <f>IFERROR(IF(IFERROR(MATCH($C$8&amp;$H129,Tabelle2[Codierung],0),0)&gt;0,VLOOKUP(H129,Tabelle1[[Ort]:[RK KLV C üD]],4,),VLOOKUP(H129,Tabelle1[[Ort]:[RK KLV C üD]],7)),"")</f>
        <v/>
      </c>
      <c r="Q129" s="104" t="str">
        <f>IFERROR(tbl_WohnsitzSO[[#This Row],[KLV A]]*tbl_WohnsitzSO[[#This Row],[KLV A Ansatz]],"")</f>
        <v/>
      </c>
      <c r="R129" s="104" t="str">
        <f>IFERROR(tbl_WohnsitzSO[[#This Row],[KLV B]]*tbl_WohnsitzSO[[#This Row],[KLV B Ansatz]],"")</f>
        <v/>
      </c>
      <c r="S129" s="104" t="str">
        <f>IFERROR(tbl_WohnsitzSO[[#This Row],[KLV C]]*tbl_WohnsitzSO[[#This Row],[KLV C Ansatz]],"")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26"/>
      <c r="E130" s="158"/>
      <c r="F130" s="226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üD]],5)),"")</f>
        <v/>
      </c>
      <c r="O130" s="99" t="str">
        <f>IFERROR(IF(IFERROR(MATCH($C$8&amp;$H130,Tabelle2[Codierung],0),0)&gt;0,VLOOKUP(H130,Tabelle1[[Ort]:[RK KLV C üD]],3,),VLOOKUP(H130,Tabelle1[[Ort]:[RK KLV C üD]],6)),"")</f>
        <v/>
      </c>
      <c r="P130" s="99" t="str">
        <f>IFERROR(IF(IFERROR(MATCH($C$8&amp;$H130,Tabelle2[Codierung],0),0)&gt;0,VLOOKUP(H130,Tabelle1[[Ort]:[RK KLV C üD]],4,),VLOOKUP(H130,Tabelle1[[Ort]:[RK KLV C üD]],7)),"")</f>
        <v/>
      </c>
      <c r="Q130" s="104" t="str">
        <f>IFERROR(tbl_WohnsitzSO[[#This Row],[KLV A]]*tbl_WohnsitzSO[[#This Row],[KLV A Ansatz]],"")</f>
        <v/>
      </c>
      <c r="R130" s="104" t="str">
        <f>IFERROR(tbl_WohnsitzSO[[#This Row],[KLV B]]*tbl_WohnsitzSO[[#This Row],[KLV B Ansatz]],"")</f>
        <v/>
      </c>
      <c r="S130" s="104" t="str">
        <f>IFERROR(tbl_WohnsitzSO[[#This Row],[KLV C]]*tbl_WohnsitzSO[[#This Row],[KLV C Ansatz]],"")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26"/>
      <c r="E131" s="158"/>
      <c r="F131" s="226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üD]],5)),"")</f>
        <v/>
      </c>
      <c r="O131" s="99" t="str">
        <f>IFERROR(IF(IFERROR(MATCH($C$8&amp;$H131,Tabelle2[Codierung],0),0)&gt;0,VLOOKUP(H131,Tabelle1[[Ort]:[RK KLV C üD]],3,),VLOOKUP(H131,Tabelle1[[Ort]:[RK KLV C üD]],6)),"")</f>
        <v/>
      </c>
      <c r="P131" s="99" t="str">
        <f>IFERROR(IF(IFERROR(MATCH($C$8&amp;$H131,Tabelle2[Codierung],0),0)&gt;0,VLOOKUP(H131,Tabelle1[[Ort]:[RK KLV C üD]],4,),VLOOKUP(H131,Tabelle1[[Ort]:[RK KLV C üD]],7)),"")</f>
        <v/>
      </c>
      <c r="Q131" s="104" t="str">
        <f>IFERROR(tbl_WohnsitzSO[[#This Row],[KLV A]]*tbl_WohnsitzSO[[#This Row],[KLV A Ansatz]],"")</f>
        <v/>
      </c>
      <c r="R131" s="104" t="str">
        <f>IFERROR(tbl_WohnsitzSO[[#This Row],[KLV B]]*tbl_WohnsitzSO[[#This Row],[KLV B Ansatz]],"")</f>
        <v/>
      </c>
      <c r="S131" s="104" t="str">
        <f>IFERROR(tbl_WohnsitzSO[[#This Row],[KLV C]]*tbl_WohnsitzSO[[#This Row],[KLV C Ansatz]],"")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26"/>
      <c r="E132" s="158"/>
      <c r="F132" s="226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üD]],5)),"")</f>
        <v/>
      </c>
      <c r="O132" s="99" t="str">
        <f>IFERROR(IF(IFERROR(MATCH($C$8&amp;$H132,Tabelle2[Codierung],0),0)&gt;0,VLOOKUP(H132,Tabelle1[[Ort]:[RK KLV C üD]],3,),VLOOKUP(H132,Tabelle1[[Ort]:[RK KLV C üD]],6)),"")</f>
        <v/>
      </c>
      <c r="P132" s="99" t="str">
        <f>IFERROR(IF(IFERROR(MATCH($C$8&amp;$H132,Tabelle2[Codierung],0),0)&gt;0,VLOOKUP(H132,Tabelle1[[Ort]:[RK KLV C üD]],4,),VLOOKUP(H132,Tabelle1[[Ort]:[RK KLV C üD]],7)),"")</f>
        <v/>
      </c>
      <c r="Q132" s="104" t="str">
        <f>IFERROR(tbl_WohnsitzSO[[#This Row],[KLV A]]*tbl_WohnsitzSO[[#This Row],[KLV A Ansatz]],"")</f>
        <v/>
      </c>
      <c r="R132" s="104" t="str">
        <f>IFERROR(tbl_WohnsitzSO[[#This Row],[KLV B]]*tbl_WohnsitzSO[[#This Row],[KLV B Ansatz]],"")</f>
        <v/>
      </c>
      <c r="S132" s="104" t="str">
        <f>IFERROR(tbl_WohnsitzSO[[#This Row],[KLV C]]*tbl_WohnsitzSO[[#This Row],[KLV C Ansatz]],"")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26"/>
      <c r="E133" s="158"/>
      <c r="F133" s="226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üD]],5)),"")</f>
        <v/>
      </c>
      <c r="O133" s="99" t="str">
        <f>IFERROR(IF(IFERROR(MATCH($C$8&amp;$H133,Tabelle2[Codierung],0),0)&gt;0,VLOOKUP(H133,Tabelle1[[Ort]:[RK KLV C üD]],3,),VLOOKUP(H133,Tabelle1[[Ort]:[RK KLV C üD]],6)),"")</f>
        <v/>
      </c>
      <c r="P133" s="99" t="str">
        <f>IFERROR(IF(IFERROR(MATCH($C$8&amp;$H133,Tabelle2[Codierung],0),0)&gt;0,VLOOKUP(H133,Tabelle1[[Ort]:[RK KLV C üD]],4,),VLOOKUP(H133,Tabelle1[[Ort]:[RK KLV C üD]],7)),"")</f>
        <v/>
      </c>
      <c r="Q133" s="104" t="str">
        <f>IFERROR(tbl_WohnsitzSO[[#This Row],[KLV A]]*tbl_WohnsitzSO[[#This Row],[KLV A Ansatz]],"")</f>
        <v/>
      </c>
      <c r="R133" s="104" t="str">
        <f>IFERROR(tbl_WohnsitzSO[[#This Row],[KLV B]]*tbl_WohnsitzSO[[#This Row],[KLV B Ansatz]],"")</f>
        <v/>
      </c>
      <c r="S133" s="104" t="str">
        <f>IFERROR(tbl_WohnsitzSO[[#This Row],[KLV C]]*tbl_WohnsitzSO[[#This Row],[KLV C Ansatz]],"")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26"/>
      <c r="E134" s="158"/>
      <c r="F134" s="226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üD]],5)),"")</f>
        <v/>
      </c>
      <c r="O134" s="99" t="str">
        <f>IFERROR(IF(IFERROR(MATCH($C$8&amp;$H134,Tabelle2[Codierung],0),0)&gt;0,VLOOKUP(H134,Tabelle1[[Ort]:[RK KLV C üD]],3,),VLOOKUP(H134,Tabelle1[[Ort]:[RK KLV C üD]],6)),"")</f>
        <v/>
      </c>
      <c r="P134" s="99" t="str">
        <f>IFERROR(IF(IFERROR(MATCH($C$8&amp;$H134,Tabelle2[Codierung],0),0)&gt;0,VLOOKUP(H134,Tabelle1[[Ort]:[RK KLV C üD]],4,),VLOOKUP(H134,Tabelle1[[Ort]:[RK KLV C üD]],7)),"")</f>
        <v/>
      </c>
      <c r="Q134" s="104" t="str">
        <f>IFERROR(tbl_WohnsitzSO[[#This Row],[KLV A]]*tbl_WohnsitzSO[[#This Row],[KLV A Ansatz]],"")</f>
        <v/>
      </c>
      <c r="R134" s="104" t="str">
        <f>IFERROR(tbl_WohnsitzSO[[#This Row],[KLV B]]*tbl_WohnsitzSO[[#This Row],[KLV B Ansatz]],"")</f>
        <v/>
      </c>
      <c r="S134" s="104" t="str">
        <f>IFERROR(tbl_WohnsitzSO[[#This Row],[KLV C]]*tbl_WohnsitzSO[[#This Row],[KLV C Ansatz]],"")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26"/>
      <c r="E135" s="158"/>
      <c r="F135" s="226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üD]],5)),"")</f>
        <v/>
      </c>
      <c r="O135" s="99" t="str">
        <f>IFERROR(IF(IFERROR(MATCH($C$8&amp;$H135,Tabelle2[Codierung],0),0)&gt;0,VLOOKUP(H135,Tabelle1[[Ort]:[RK KLV C üD]],3,),VLOOKUP(H135,Tabelle1[[Ort]:[RK KLV C üD]],6)),"")</f>
        <v/>
      </c>
      <c r="P135" s="99" t="str">
        <f>IFERROR(IF(IFERROR(MATCH($C$8&amp;$H135,Tabelle2[Codierung],0),0)&gt;0,VLOOKUP(H135,Tabelle1[[Ort]:[RK KLV C üD]],4,),VLOOKUP(H135,Tabelle1[[Ort]:[RK KLV C üD]],7)),"")</f>
        <v/>
      </c>
      <c r="Q135" s="104" t="str">
        <f>IFERROR(tbl_WohnsitzSO[[#This Row],[KLV A]]*tbl_WohnsitzSO[[#This Row],[KLV A Ansatz]],"")</f>
        <v/>
      </c>
      <c r="R135" s="104" t="str">
        <f>IFERROR(tbl_WohnsitzSO[[#This Row],[KLV B]]*tbl_WohnsitzSO[[#This Row],[KLV B Ansatz]],"")</f>
        <v/>
      </c>
      <c r="S135" s="104" t="str">
        <f>IFERROR(tbl_WohnsitzSO[[#This Row],[KLV C]]*tbl_WohnsitzSO[[#This Row],[KLV C Ansatz]],"")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26"/>
      <c r="E136" s="158"/>
      <c r="F136" s="226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üD]],5)),"")</f>
        <v/>
      </c>
      <c r="O136" s="99" t="str">
        <f>IFERROR(IF(IFERROR(MATCH($C$8&amp;$H136,Tabelle2[Codierung],0),0)&gt;0,VLOOKUP(H136,Tabelle1[[Ort]:[RK KLV C üD]],3,),VLOOKUP(H136,Tabelle1[[Ort]:[RK KLV C üD]],6)),"")</f>
        <v/>
      </c>
      <c r="P136" s="99" t="str">
        <f>IFERROR(IF(IFERROR(MATCH($C$8&amp;$H136,Tabelle2[Codierung],0),0)&gt;0,VLOOKUP(H136,Tabelle1[[Ort]:[RK KLV C üD]],4,),VLOOKUP(H136,Tabelle1[[Ort]:[RK KLV C üD]],7)),"")</f>
        <v/>
      </c>
      <c r="Q136" s="104" t="str">
        <f>IFERROR(tbl_WohnsitzSO[[#This Row],[KLV A]]*tbl_WohnsitzSO[[#This Row],[KLV A Ansatz]],"")</f>
        <v/>
      </c>
      <c r="R136" s="104" t="str">
        <f>IFERROR(tbl_WohnsitzSO[[#This Row],[KLV B]]*tbl_WohnsitzSO[[#This Row],[KLV B Ansatz]],"")</f>
        <v/>
      </c>
      <c r="S136" s="104" t="str">
        <f>IFERROR(tbl_WohnsitzSO[[#This Row],[KLV C]]*tbl_WohnsitzSO[[#This Row],[KLV C Ansatz]],"")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26"/>
      <c r="E137" s="158"/>
      <c r="F137" s="226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üD]],5)),"")</f>
        <v/>
      </c>
      <c r="O137" s="99" t="str">
        <f>IFERROR(IF(IFERROR(MATCH($C$8&amp;$H137,Tabelle2[Codierung],0),0)&gt;0,VLOOKUP(H137,Tabelle1[[Ort]:[RK KLV C üD]],3,),VLOOKUP(H137,Tabelle1[[Ort]:[RK KLV C üD]],6)),"")</f>
        <v/>
      </c>
      <c r="P137" s="99" t="str">
        <f>IFERROR(IF(IFERROR(MATCH($C$8&amp;$H137,Tabelle2[Codierung],0),0)&gt;0,VLOOKUP(H137,Tabelle1[[Ort]:[RK KLV C üD]],4,),VLOOKUP(H137,Tabelle1[[Ort]:[RK KLV C üD]],7)),"")</f>
        <v/>
      </c>
      <c r="Q137" s="104" t="str">
        <f>IFERROR(tbl_WohnsitzSO[[#This Row],[KLV A]]*tbl_WohnsitzSO[[#This Row],[KLV A Ansatz]],"")</f>
        <v/>
      </c>
      <c r="R137" s="104" t="str">
        <f>IFERROR(tbl_WohnsitzSO[[#This Row],[KLV B]]*tbl_WohnsitzSO[[#This Row],[KLV B Ansatz]],"")</f>
        <v/>
      </c>
      <c r="S137" s="104" t="str">
        <f>IFERROR(tbl_WohnsitzSO[[#This Row],[KLV C]]*tbl_WohnsitzSO[[#This Row],[KLV C Ansatz]],"")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26"/>
      <c r="E138" s="158"/>
      <c r="F138" s="226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üD]],5)),"")</f>
        <v/>
      </c>
      <c r="O138" s="99" t="str">
        <f>IFERROR(IF(IFERROR(MATCH($C$8&amp;$H138,Tabelle2[Codierung],0),0)&gt;0,VLOOKUP(H138,Tabelle1[[Ort]:[RK KLV C üD]],3,),VLOOKUP(H138,Tabelle1[[Ort]:[RK KLV C üD]],6)),"")</f>
        <v/>
      </c>
      <c r="P138" s="99" t="str">
        <f>IFERROR(IF(IFERROR(MATCH($C$8&amp;$H138,Tabelle2[Codierung],0),0)&gt;0,VLOOKUP(H138,Tabelle1[[Ort]:[RK KLV C üD]],4,),VLOOKUP(H138,Tabelle1[[Ort]:[RK KLV C üD]],7)),"")</f>
        <v/>
      </c>
      <c r="Q138" s="104" t="str">
        <f>IFERROR(tbl_WohnsitzSO[[#This Row],[KLV A]]*tbl_WohnsitzSO[[#This Row],[KLV A Ansatz]],"")</f>
        <v/>
      </c>
      <c r="R138" s="104" t="str">
        <f>IFERROR(tbl_WohnsitzSO[[#This Row],[KLV B]]*tbl_WohnsitzSO[[#This Row],[KLV B Ansatz]],"")</f>
        <v/>
      </c>
      <c r="S138" s="104" t="str">
        <f>IFERROR(tbl_WohnsitzSO[[#This Row],[KLV C]]*tbl_WohnsitzSO[[#This Row],[KLV C Ansatz]],"")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26"/>
      <c r="E139" s="158"/>
      <c r="F139" s="226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üD]],5)),"")</f>
        <v/>
      </c>
      <c r="O139" s="99" t="str">
        <f>IFERROR(IF(IFERROR(MATCH($C$8&amp;$H139,Tabelle2[Codierung],0),0)&gt;0,VLOOKUP(H139,Tabelle1[[Ort]:[RK KLV C üD]],3,),VLOOKUP(H139,Tabelle1[[Ort]:[RK KLV C üD]],6)),"")</f>
        <v/>
      </c>
      <c r="P139" s="99" t="str">
        <f>IFERROR(IF(IFERROR(MATCH($C$8&amp;$H139,Tabelle2[Codierung],0),0)&gt;0,VLOOKUP(H139,Tabelle1[[Ort]:[RK KLV C üD]],4,),VLOOKUP(H139,Tabelle1[[Ort]:[RK KLV C üD]],7)),"")</f>
        <v/>
      </c>
      <c r="Q139" s="104" t="str">
        <f>IFERROR(tbl_WohnsitzSO[[#This Row],[KLV A]]*tbl_WohnsitzSO[[#This Row],[KLV A Ansatz]],"")</f>
        <v/>
      </c>
      <c r="R139" s="104" t="str">
        <f>IFERROR(tbl_WohnsitzSO[[#This Row],[KLV B]]*tbl_WohnsitzSO[[#This Row],[KLV B Ansatz]],"")</f>
        <v/>
      </c>
      <c r="S139" s="104" t="str">
        <f>IFERROR(tbl_WohnsitzSO[[#This Row],[KLV C]]*tbl_WohnsitzSO[[#This Row],[KLV C Ansatz]],"")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26"/>
      <c r="E140" s="158"/>
      <c r="F140" s="226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üD]],5)),"")</f>
        <v/>
      </c>
      <c r="O140" s="99" t="str">
        <f>IFERROR(IF(IFERROR(MATCH($C$8&amp;$H140,Tabelle2[Codierung],0),0)&gt;0,VLOOKUP(H140,Tabelle1[[Ort]:[RK KLV C üD]],3,),VLOOKUP(H140,Tabelle1[[Ort]:[RK KLV C üD]],6)),"")</f>
        <v/>
      </c>
      <c r="P140" s="99" t="str">
        <f>IFERROR(IF(IFERROR(MATCH($C$8&amp;$H140,Tabelle2[Codierung],0),0)&gt;0,VLOOKUP(H140,Tabelle1[[Ort]:[RK KLV C üD]],4,),VLOOKUP(H140,Tabelle1[[Ort]:[RK KLV C üD]],7)),"")</f>
        <v/>
      </c>
      <c r="Q140" s="104" t="str">
        <f>IFERROR(tbl_WohnsitzSO[[#This Row],[KLV A]]*tbl_WohnsitzSO[[#This Row],[KLV A Ansatz]],"")</f>
        <v/>
      </c>
      <c r="R140" s="104" t="str">
        <f>IFERROR(tbl_WohnsitzSO[[#This Row],[KLV B]]*tbl_WohnsitzSO[[#This Row],[KLV B Ansatz]],"")</f>
        <v/>
      </c>
      <c r="S140" s="104" t="str">
        <f>IFERROR(tbl_WohnsitzSO[[#This Row],[KLV C]]*tbl_WohnsitzSO[[#This Row],[KLV C Ansatz]],"")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26"/>
      <c r="E141" s="158"/>
      <c r="F141" s="226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üD]],5)),"")</f>
        <v/>
      </c>
      <c r="O141" s="99" t="str">
        <f>IFERROR(IF(IFERROR(MATCH($C$8&amp;$H141,Tabelle2[Codierung],0),0)&gt;0,VLOOKUP(H141,Tabelle1[[Ort]:[RK KLV C üD]],3,),VLOOKUP(H141,Tabelle1[[Ort]:[RK KLV C üD]],6)),"")</f>
        <v/>
      </c>
      <c r="P141" s="99" t="str">
        <f>IFERROR(IF(IFERROR(MATCH($C$8&amp;$H141,Tabelle2[Codierung],0),0)&gt;0,VLOOKUP(H141,Tabelle1[[Ort]:[RK KLV C üD]],4,),VLOOKUP(H141,Tabelle1[[Ort]:[RK KLV C üD]],7)),"")</f>
        <v/>
      </c>
      <c r="Q141" s="104" t="str">
        <f>IFERROR(tbl_WohnsitzSO[[#This Row],[KLV A]]*tbl_WohnsitzSO[[#This Row],[KLV A Ansatz]],"")</f>
        <v/>
      </c>
      <c r="R141" s="104" t="str">
        <f>IFERROR(tbl_WohnsitzSO[[#This Row],[KLV B]]*tbl_WohnsitzSO[[#This Row],[KLV B Ansatz]],"")</f>
        <v/>
      </c>
      <c r="S141" s="104" t="str">
        <f>IFERROR(tbl_WohnsitzSO[[#This Row],[KLV C]]*tbl_WohnsitzSO[[#This Row],[KLV C Ansatz]],"")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26"/>
      <c r="E142" s="158"/>
      <c r="F142" s="226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üD]],5)),"")</f>
        <v/>
      </c>
      <c r="O142" s="99" t="str">
        <f>IFERROR(IF(IFERROR(MATCH($C$8&amp;$H142,Tabelle2[Codierung],0),0)&gt;0,VLOOKUP(H142,Tabelle1[[Ort]:[RK KLV C üD]],3,),VLOOKUP(H142,Tabelle1[[Ort]:[RK KLV C üD]],6)),"")</f>
        <v/>
      </c>
      <c r="P142" s="99" t="str">
        <f>IFERROR(IF(IFERROR(MATCH($C$8&amp;$H142,Tabelle2[Codierung],0),0)&gt;0,VLOOKUP(H142,Tabelle1[[Ort]:[RK KLV C üD]],4,),VLOOKUP(H142,Tabelle1[[Ort]:[RK KLV C üD]],7)),"")</f>
        <v/>
      </c>
      <c r="Q142" s="104" t="str">
        <f>IFERROR(tbl_WohnsitzSO[[#This Row],[KLV A]]*tbl_WohnsitzSO[[#This Row],[KLV A Ansatz]],"")</f>
        <v/>
      </c>
      <c r="R142" s="104" t="str">
        <f>IFERROR(tbl_WohnsitzSO[[#This Row],[KLV B]]*tbl_WohnsitzSO[[#This Row],[KLV B Ansatz]],"")</f>
        <v/>
      </c>
      <c r="S142" s="104" t="str">
        <f>IFERROR(tbl_WohnsitzSO[[#This Row],[KLV C]]*tbl_WohnsitzSO[[#This Row],[KLV C Ansatz]],"")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26"/>
      <c r="E143" s="158"/>
      <c r="F143" s="226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üD]],5)),"")</f>
        <v/>
      </c>
      <c r="O143" s="99" t="str">
        <f>IFERROR(IF(IFERROR(MATCH($C$8&amp;$H143,Tabelle2[Codierung],0),0)&gt;0,VLOOKUP(H143,Tabelle1[[Ort]:[RK KLV C üD]],3,),VLOOKUP(H143,Tabelle1[[Ort]:[RK KLV C üD]],6)),"")</f>
        <v/>
      </c>
      <c r="P143" s="99" t="str">
        <f>IFERROR(IF(IFERROR(MATCH($C$8&amp;$H143,Tabelle2[Codierung],0),0)&gt;0,VLOOKUP(H143,Tabelle1[[Ort]:[RK KLV C üD]],4,),VLOOKUP(H143,Tabelle1[[Ort]:[RK KLV C üD]],7)),"")</f>
        <v/>
      </c>
      <c r="Q143" s="104" t="str">
        <f>IFERROR(tbl_WohnsitzSO[[#This Row],[KLV A]]*tbl_WohnsitzSO[[#This Row],[KLV A Ansatz]],"")</f>
        <v/>
      </c>
      <c r="R143" s="104" t="str">
        <f>IFERROR(tbl_WohnsitzSO[[#This Row],[KLV B]]*tbl_WohnsitzSO[[#This Row],[KLV B Ansatz]],"")</f>
        <v/>
      </c>
      <c r="S143" s="104" t="str">
        <f>IFERROR(tbl_WohnsitzSO[[#This Row],[KLV C]]*tbl_WohnsitzSO[[#This Row],[KLV C Ansatz]],"")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26"/>
      <c r="E144" s="158"/>
      <c r="F144" s="226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üD]],5)),"")</f>
        <v/>
      </c>
      <c r="O144" s="99" t="str">
        <f>IFERROR(IF(IFERROR(MATCH($C$8&amp;$H144,Tabelle2[Codierung],0),0)&gt;0,VLOOKUP(H144,Tabelle1[[Ort]:[RK KLV C üD]],3,),VLOOKUP(H144,Tabelle1[[Ort]:[RK KLV C üD]],6)),"")</f>
        <v/>
      </c>
      <c r="P144" s="99" t="str">
        <f>IFERROR(IF(IFERROR(MATCH($C$8&amp;$H144,Tabelle2[Codierung],0),0)&gt;0,VLOOKUP(H144,Tabelle1[[Ort]:[RK KLV C üD]],4,),VLOOKUP(H144,Tabelle1[[Ort]:[RK KLV C üD]],7)),"")</f>
        <v/>
      </c>
      <c r="Q144" s="104" t="str">
        <f>IFERROR(tbl_WohnsitzSO[[#This Row],[KLV A]]*tbl_WohnsitzSO[[#This Row],[KLV A Ansatz]],"")</f>
        <v/>
      </c>
      <c r="R144" s="104" t="str">
        <f>IFERROR(tbl_WohnsitzSO[[#This Row],[KLV B]]*tbl_WohnsitzSO[[#This Row],[KLV B Ansatz]],"")</f>
        <v/>
      </c>
      <c r="S144" s="104" t="str">
        <f>IFERROR(tbl_WohnsitzSO[[#This Row],[KLV C]]*tbl_WohnsitzSO[[#This Row],[KLV C Ansatz]],"")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26"/>
      <c r="E145" s="158"/>
      <c r="F145" s="226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üD]],5)),"")</f>
        <v/>
      </c>
      <c r="O145" s="99" t="str">
        <f>IFERROR(IF(IFERROR(MATCH($C$8&amp;$H145,Tabelle2[Codierung],0),0)&gt;0,VLOOKUP(H145,Tabelle1[[Ort]:[RK KLV C üD]],3,),VLOOKUP(H145,Tabelle1[[Ort]:[RK KLV C üD]],6)),"")</f>
        <v/>
      </c>
      <c r="P145" s="99" t="str">
        <f>IFERROR(IF(IFERROR(MATCH($C$8&amp;$H145,Tabelle2[Codierung],0),0)&gt;0,VLOOKUP(H145,Tabelle1[[Ort]:[RK KLV C üD]],4,),VLOOKUP(H145,Tabelle1[[Ort]:[RK KLV C üD]],7)),"")</f>
        <v/>
      </c>
      <c r="Q145" s="104" t="str">
        <f>IFERROR(tbl_WohnsitzSO[[#This Row],[KLV A]]*tbl_WohnsitzSO[[#This Row],[KLV A Ansatz]],"")</f>
        <v/>
      </c>
      <c r="R145" s="104" t="str">
        <f>IFERROR(tbl_WohnsitzSO[[#This Row],[KLV B]]*tbl_WohnsitzSO[[#This Row],[KLV B Ansatz]],"")</f>
        <v/>
      </c>
      <c r="S145" s="104" t="str">
        <f>IFERROR(tbl_WohnsitzSO[[#This Row],[KLV C]]*tbl_WohnsitzSO[[#This Row],[KLV C Ansatz]],"")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26"/>
      <c r="E146" s="158"/>
      <c r="F146" s="226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üD]],5)),"")</f>
        <v/>
      </c>
      <c r="O146" s="99" t="str">
        <f>IFERROR(IF(IFERROR(MATCH($C$8&amp;$H146,Tabelle2[Codierung],0),0)&gt;0,VLOOKUP(H146,Tabelle1[[Ort]:[RK KLV C üD]],3,),VLOOKUP(H146,Tabelle1[[Ort]:[RK KLV C üD]],6)),"")</f>
        <v/>
      </c>
      <c r="P146" s="99" t="str">
        <f>IFERROR(IF(IFERROR(MATCH($C$8&amp;$H146,Tabelle2[Codierung],0),0)&gt;0,VLOOKUP(H146,Tabelle1[[Ort]:[RK KLV C üD]],4,),VLOOKUP(H146,Tabelle1[[Ort]:[RK KLV C üD]],7)),"")</f>
        <v/>
      </c>
      <c r="Q146" s="104" t="str">
        <f>IFERROR(tbl_WohnsitzSO[[#This Row],[KLV A]]*tbl_WohnsitzSO[[#This Row],[KLV A Ansatz]],"")</f>
        <v/>
      </c>
      <c r="R146" s="104" t="str">
        <f>IFERROR(tbl_WohnsitzSO[[#This Row],[KLV B]]*tbl_WohnsitzSO[[#This Row],[KLV B Ansatz]],"")</f>
        <v/>
      </c>
      <c r="S146" s="104" t="str">
        <f>IFERROR(tbl_WohnsitzSO[[#This Row],[KLV C]]*tbl_WohnsitzSO[[#This Row],[KLV C Ansatz]],"")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26"/>
      <c r="E147" s="158"/>
      <c r="F147" s="226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üD]],5)),"")</f>
        <v/>
      </c>
      <c r="O147" s="99" t="str">
        <f>IFERROR(IF(IFERROR(MATCH($C$8&amp;$H147,Tabelle2[Codierung],0),0)&gt;0,VLOOKUP(H147,Tabelle1[[Ort]:[RK KLV C üD]],3,),VLOOKUP(H147,Tabelle1[[Ort]:[RK KLV C üD]],6)),"")</f>
        <v/>
      </c>
      <c r="P147" s="99" t="str">
        <f>IFERROR(IF(IFERROR(MATCH($C$8&amp;$H147,Tabelle2[Codierung],0),0)&gt;0,VLOOKUP(H147,Tabelle1[[Ort]:[RK KLV C üD]],4,),VLOOKUP(H147,Tabelle1[[Ort]:[RK KLV C üD]],7)),"")</f>
        <v/>
      </c>
      <c r="Q147" s="104" t="str">
        <f>IFERROR(tbl_WohnsitzSO[[#This Row],[KLV A]]*tbl_WohnsitzSO[[#This Row],[KLV A Ansatz]],"")</f>
        <v/>
      </c>
      <c r="R147" s="104" t="str">
        <f>IFERROR(tbl_WohnsitzSO[[#This Row],[KLV B]]*tbl_WohnsitzSO[[#This Row],[KLV B Ansatz]],"")</f>
        <v/>
      </c>
      <c r="S147" s="104" t="str">
        <f>IFERROR(tbl_WohnsitzSO[[#This Row],[KLV C]]*tbl_WohnsitzSO[[#This Row],[KLV C Ansatz]],"")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26"/>
      <c r="E148" s="158"/>
      <c r="F148" s="226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üD]],5)),"")</f>
        <v/>
      </c>
      <c r="O148" s="99" t="str">
        <f>IFERROR(IF(IFERROR(MATCH($C$8&amp;$H148,Tabelle2[Codierung],0),0)&gt;0,VLOOKUP(H148,Tabelle1[[Ort]:[RK KLV C üD]],3,),VLOOKUP(H148,Tabelle1[[Ort]:[RK KLV C üD]],6)),"")</f>
        <v/>
      </c>
      <c r="P148" s="99" t="str">
        <f>IFERROR(IF(IFERROR(MATCH($C$8&amp;$H148,Tabelle2[Codierung],0),0)&gt;0,VLOOKUP(H148,Tabelle1[[Ort]:[RK KLV C üD]],4,),VLOOKUP(H148,Tabelle1[[Ort]:[RK KLV C üD]],7)),"")</f>
        <v/>
      </c>
      <c r="Q148" s="104" t="str">
        <f>IFERROR(tbl_WohnsitzSO[[#This Row],[KLV A]]*tbl_WohnsitzSO[[#This Row],[KLV A Ansatz]],"")</f>
        <v/>
      </c>
      <c r="R148" s="104" t="str">
        <f>IFERROR(tbl_WohnsitzSO[[#This Row],[KLV B]]*tbl_WohnsitzSO[[#This Row],[KLV B Ansatz]],"")</f>
        <v/>
      </c>
      <c r="S148" s="104" t="str">
        <f>IFERROR(tbl_WohnsitzSO[[#This Row],[KLV C]]*tbl_WohnsitzSO[[#This Row],[KLV C Ansatz]],"")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26"/>
      <c r="E149" s="158"/>
      <c r="F149" s="226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üD]],5)),"")</f>
        <v/>
      </c>
      <c r="O149" s="99" t="str">
        <f>IFERROR(IF(IFERROR(MATCH($C$8&amp;$H149,Tabelle2[Codierung],0),0)&gt;0,VLOOKUP(H149,Tabelle1[[Ort]:[RK KLV C üD]],3,),VLOOKUP(H149,Tabelle1[[Ort]:[RK KLV C üD]],6)),"")</f>
        <v/>
      </c>
      <c r="P149" s="99" t="str">
        <f>IFERROR(IF(IFERROR(MATCH($C$8&amp;$H149,Tabelle2[Codierung],0),0)&gt;0,VLOOKUP(H149,Tabelle1[[Ort]:[RK KLV C üD]],4,),VLOOKUP(H149,Tabelle1[[Ort]:[RK KLV C üD]],7)),"")</f>
        <v/>
      </c>
      <c r="Q149" s="104" t="str">
        <f>IFERROR(tbl_WohnsitzSO[[#This Row],[KLV A]]*tbl_WohnsitzSO[[#This Row],[KLV A Ansatz]],"")</f>
        <v/>
      </c>
      <c r="R149" s="104" t="str">
        <f>IFERROR(tbl_WohnsitzSO[[#This Row],[KLV B]]*tbl_WohnsitzSO[[#This Row],[KLV B Ansatz]],"")</f>
        <v/>
      </c>
      <c r="S149" s="104" t="str">
        <f>IFERROR(tbl_WohnsitzSO[[#This Row],[KLV C]]*tbl_WohnsitzSO[[#This Row],[KLV C Ansatz]],"")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26"/>
      <c r="E150" s="158"/>
      <c r="F150" s="226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üD]],5)),"")</f>
        <v/>
      </c>
      <c r="O150" s="99" t="str">
        <f>IFERROR(IF(IFERROR(MATCH($C$8&amp;$H150,Tabelle2[Codierung],0),0)&gt;0,VLOOKUP(H150,Tabelle1[[Ort]:[RK KLV C üD]],3,),VLOOKUP(H150,Tabelle1[[Ort]:[RK KLV C üD]],6)),"")</f>
        <v/>
      </c>
      <c r="P150" s="99" t="str">
        <f>IFERROR(IF(IFERROR(MATCH($C$8&amp;$H150,Tabelle2[Codierung],0),0)&gt;0,VLOOKUP(H150,Tabelle1[[Ort]:[RK KLV C üD]],4,),VLOOKUP(H150,Tabelle1[[Ort]:[RK KLV C üD]],7)),"")</f>
        <v/>
      </c>
      <c r="Q150" s="104" t="str">
        <f>IFERROR(tbl_WohnsitzSO[[#This Row],[KLV A]]*tbl_WohnsitzSO[[#This Row],[KLV A Ansatz]],"")</f>
        <v/>
      </c>
      <c r="R150" s="104" t="str">
        <f>IFERROR(tbl_WohnsitzSO[[#This Row],[KLV B]]*tbl_WohnsitzSO[[#This Row],[KLV B Ansatz]],"")</f>
        <v/>
      </c>
      <c r="S150" s="104" t="str">
        <f>IFERROR(tbl_WohnsitzSO[[#This Row],[KLV C]]*tbl_WohnsitzSO[[#This Row],[KLV C Ansatz]],"")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26"/>
      <c r="E151" s="158"/>
      <c r="F151" s="226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üD]],5)),"")</f>
        <v/>
      </c>
      <c r="O151" s="99" t="str">
        <f>IFERROR(IF(IFERROR(MATCH($C$8&amp;$H151,Tabelle2[Codierung],0),0)&gt;0,VLOOKUP(H151,Tabelle1[[Ort]:[RK KLV C üD]],3,),VLOOKUP(H151,Tabelle1[[Ort]:[RK KLV C üD]],6)),"")</f>
        <v/>
      </c>
      <c r="P151" s="99" t="str">
        <f>IFERROR(IF(IFERROR(MATCH($C$8&amp;$H151,Tabelle2[Codierung],0),0)&gt;0,VLOOKUP(H151,Tabelle1[[Ort]:[RK KLV C üD]],4,),VLOOKUP(H151,Tabelle1[[Ort]:[RK KLV C üD]],7)),"")</f>
        <v/>
      </c>
      <c r="Q151" s="104" t="str">
        <f>IFERROR(tbl_WohnsitzSO[[#This Row],[KLV A]]*tbl_WohnsitzSO[[#This Row],[KLV A Ansatz]],"")</f>
        <v/>
      </c>
      <c r="R151" s="104" t="str">
        <f>IFERROR(tbl_WohnsitzSO[[#This Row],[KLV B]]*tbl_WohnsitzSO[[#This Row],[KLV B Ansatz]],"")</f>
        <v/>
      </c>
      <c r="S151" s="104" t="str">
        <f>IFERROR(tbl_WohnsitzSO[[#This Row],[KLV C]]*tbl_WohnsitzSO[[#This Row],[KLV C Ansatz]],"")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26"/>
      <c r="E152" s="158"/>
      <c r="F152" s="226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üD]],5)),"")</f>
        <v/>
      </c>
      <c r="O152" s="99" t="str">
        <f>IFERROR(IF(IFERROR(MATCH($C$8&amp;$H152,Tabelle2[Codierung],0),0)&gt;0,VLOOKUP(H152,Tabelle1[[Ort]:[RK KLV C üD]],3,),VLOOKUP(H152,Tabelle1[[Ort]:[RK KLV C üD]],6)),"")</f>
        <v/>
      </c>
      <c r="P152" s="99" t="str">
        <f>IFERROR(IF(IFERROR(MATCH($C$8&amp;$H152,Tabelle2[Codierung],0),0)&gt;0,VLOOKUP(H152,Tabelle1[[Ort]:[RK KLV C üD]],4,),VLOOKUP(H152,Tabelle1[[Ort]:[RK KLV C üD]],7)),"")</f>
        <v/>
      </c>
      <c r="Q152" s="104" t="str">
        <f>IFERROR(tbl_WohnsitzSO[[#This Row],[KLV A]]*tbl_WohnsitzSO[[#This Row],[KLV A Ansatz]],"")</f>
        <v/>
      </c>
      <c r="R152" s="104" t="str">
        <f>IFERROR(tbl_WohnsitzSO[[#This Row],[KLV B]]*tbl_WohnsitzSO[[#This Row],[KLV B Ansatz]],"")</f>
        <v/>
      </c>
      <c r="S152" s="104" t="str">
        <f>IFERROR(tbl_WohnsitzSO[[#This Row],[KLV C]]*tbl_WohnsitzSO[[#This Row],[KLV C Ansatz]],"")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26"/>
      <c r="E153" s="158"/>
      <c r="F153" s="226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üD]],5)),"")</f>
        <v/>
      </c>
      <c r="O153" s="99" t="str">
        <f>IFERROR(IF(IFERROR(MATCH($C$8&amp;$H153,Tabelle2[Codierung],0),0)&gt;0,VLOOKUP(H153,Tabelle1[[Ort]:[RK KLV C üD]],3,),VLOOKUP(H153,Tabelle1[[Ort]:[RK KLV C üD]],6)),"")</f>
        <v/>
      </c>
      <c r="P153" s="99" t="str">
        <f>IFERROR(IF(IFERROR(MATCH($C$8&amp;$H153,Tabelle2[Codierung],0),0)&gt;0,VLOOKUP(H153,Tabelle1[[Ort]:[RK KLV C üD]],4,),VLOOKUP(H153,Tabelle1[[Ort]:[RK KLV C üD]],7)),"")</f>
        <v/>
      </c>
      <c r="Q153" s="104" t="str">
        <f>IFERROR(tbl_WohnsitzSO[[#This Row],[KLV A]]*tbl_WohnsitzSO[[#This Row],[KLV A Ansatz]],"")</f>
        <v/>
      </c>
      <c r="R153" s="104" t="str">
        <f>IFERROR(tbl_WohnsitzSO[[#This Row],[KLV B]]*tbl_WohnsitzSO[[#This Row],[KLV B Ansatz]],"")</f>
        <v/>
      </c>
      <c r="S153" s="104" t="str">
        <f>IFERROR(tbl_WohnsitzSO[[#This Row],[KLV C]]*tbl_WohnsitzSO[[#This Row],[KLV C Ansatz]],"")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26"/>
      <c r="E154" s="158"/>
      <c r="F154" s="226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üD]],5)),"")</f>
        <v/>
      </c>
      <c r="O154" s="99" t="str">
        <f>IFERROR(IF(IFERROR(MATCH($C$8&amp;$H154,Tabelle2[Codierung],0),0)&gt;0,VLOOKUP(H154,Tabelle1[[Ort]:[RK KLV C üD]],3,),VLOOKUP(H154,Tabelle1[[Ort]:[RK KLV C üD]],6)),"")</f>
        <v/>
      </c>
      <c r="P154" s="99" t="str">
        <f>IFERROR(IF(IFERROR(MATCH($C$8&amp;$H154,Tabelle2[Codierung],0),0)&gt;0,VLOOKUP(H154,Tabelle1[[Ort]:[RK KLV C üD]],4,),VLOOKUP(H154,Tabelle1[[Ort]:[RK KLV C üD]],7)),"")</f>
        <v/>
      </c>
      <c r="Q154" s="104" t="str">
        <f>IFERROR(tbl_WohnsitzSO[[#This Row],[KLV A]]*tbl_WohnsitzSO[[#This Row],[KLV A Ansatz]],"")</f>
        <v/>
      </c>
      <c r="R154" s="104" t="str">
        <f>IFERROR(tbl_WohnsitzSO[[#This Row],[KLV B]]*tbl_WohnsitzSO[[#This Row],[KLV B Ansatz]],"")</f>
        <v/>
      </c>
      <c r="S154" s="104" t="str">
        <f>IFERROR(tbl_WohnsitzSO[[#This Row],[KLV C]]*tbl_WohnsitzSO[[#This Row],[KLV C Ansatz]],"")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26"/>
      <c r="E155" s="158"/>
      <c r="F155" s="226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üD]],5)),"")</f>
        <v/>
      </c>
      <c r="O155" s="99" t="str">
        <f>IFERROR(IF(IFERROR(MATCH($C$8&amp;$H155,Tabelle2[Codierung],0),0)&gt;0,VLOOKUP(H155,Tabelle1[[Ort]:[RK KLV C üD]],3,),VLOOKUP(H155,Tabelle1[[Ort]:[RK KLV C üD]],6)),"")</f>
        <v/>
      </c>
      <c r="P155" s="99" t="str">
        <f>IFERROR(IF(IFERROR(MATCH($C$8&amp;$H155,Tabelle2[Codierung],0),0)&gt;0,VLOOKUP(H155,Tabelle1[[Ort]:[RK KLV C üD]],4,),VLOOKUP(H155,Tabelle1[[Ort]:[RK KLV C üD]],7)),"")</f>
        <v/>
      </c>
      <c r="Q155" s="104" t="str">
        <f>IFERROR(tbl_WohnsitzSO[[#This Row],[KLV A]]*tbl_WohnsitzSO[[#This Row],[KLV A Ansatz]],"")</f>
        <v/>
      </c>
      <c r="R155" s="104" t="str">
        <f>IFERROR(tbl_WohnsitzSO[[#This Row],[KLV B]]*tbl_WohnsitzSO[[#This Row],[KLV B Ansatz]],"")</f>
        <v/>
      </c>
      <c r="S155" s="104" t="str">
        <f>IFERROR(tbl_WohnsitzSO[[#This Row],[KLV C]]*tbl_WohnsitzSO[[#This Row],[KLV C Ansatz]],"")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26"/>
      <c r="E156" s="158"/>
      <c r="F156" s="226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üD]],5)),"")</f>
        <v/>
      </c>
      <c r="O156" s="99" t="str">
        <f>IFERROR(IF(IFERROR(MATCH($C$8&amp;$H156,Tabelle2[Codierung],0),0)&gt;0,VLOOKUP(H156,Tabelle1[[Ort]:[RK KLV C üD]],3,),VLOOKUP(H156,Tabelle1[[Ort]:[RK KLV C üD]],6)),"")</f>
        <v/>
      </c>
      <c r="P156" s="99" t="str">
        <f>IFERROR(IF(IFERROR(MATCH($C$8&amp;$H156,Tabelle2[Codierung],0),0)&gt;0,VLOOKUP(H156,Tabelle1[[Ort]:[RK KLV C üD]],4,),VLOOKUP(H156,Tabelle1[[Ort]:[RK KLV C üD]],7)),"")</f>
        <v/>
      </c>
      <c r="Q156" s="104" t="str">
        <f>IFERROR(tbl_WohnsitzSO[[#This Row],[KLV A]]*tbl_WohnsitzSO[[#This Row],[KLV A Ansatz]],"")</f>
        <v/>
      </c>
      <c r="R156" s="104" t="str">
        <f>IFERROR(tbl_WohnsitzSO[[#This Row],[KLV B]]*tbl_WohnsitzSO[[#This Row],[KLV B Ansatz]],"")</f>
        <v/>
      </c>
      <c r="S156" s="104" t="str">
        <f>IFERROR(tbl_WohnsitzSO[[#This Row],[KLV C]]*tbl_WohnsitzSO[[#This Row],[KLV C Ansatz]],"")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26"/>
      <c r="E157" s="158"/>
      <c r="F157" s="226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üD]],5)),"")</f>
        <v/>
      </c>
      <c r="O157" s="99" t="str">
        <f>IFERROR(IF(IFERROR(MATCH($C$8&amp;$H157,Tabelle2[Codierung],0),0)&gt;0,VLOOKUP(H157,Tabelle1[[Ort]:[RK KLV C üD]],3,),VLOOKUP(H157,Tabelle1[[Ort]:[RK KLV C üD]],6)),"")</f>
        <v/>
      </c>
      <c r="P157" s="99" t="str">
        <f>IFERROR(IF(IFERROR(MATCH($C$8&amp;$H157,Tabelle2[Codierung],0),0)&gt;0,VLOOKUP(H157,Tabelle1[[Ort]:[RK KLV C üD]],4,),VLOOKUP(H157,Tabelle1[[Ort]:[RK KLV C üD]],7)),"")</f>
        <v/>
      </c>
      <c r="Q157" s="104" t="str">
        <f>IFERROR(tbl_WohnsitzSO[[#This Row],[KLV A]]*tbl_WohnsitzSO[[#This Row],[KLV A Ansatz]],"")</f>
        <v/>
      </c>
      <c r="R157" s="104" t="str">
        <f>IFERROR(tbl_WohnsitzSO[[#This Row],[KLV B]]*tbl_WohnsitzSO[[#This Row],[KLV B Ansatz]],"")</f>
        <v/>
      </c>
      <c r="S157" s="104" t="str">
        <f>IFERROR(tbl_WohnsitzSO[[#This Row],[KLV C]]*tbl_WohnsitzSO[[#This Row],[KLV C Ansatz]],"")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26"/>
      <c r="E158" s="158"/>
      <c r="F158" s="226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üD]],5)),"")</f>
        <v/>
      </c>
      <c r="O158" s="99" t="str">
        <f>IFERROR(IF(IFERROR(MATCH($C$8&amp;$H158,Tabelle2[Codierung],0),0)&gt;0,VLOOKUP(H158,Tabelle1[[Ort]:[RK KLV C üD]],3,),VLOOKUP(H158,Tabelle1[[Ort]:[RK KLV C üD]],6)),"")</f>
        <v/>
      </c>
      <c r="P158" s="99" t="str">
        <f>IFERROR(IF(IFERROR(MATCH($C$8&amp;$H158,Tabelle2[Codierung],0),0)&gt;0,VLOOKUP(H158,Tabelle1[[Ort]:[RK KLV C üD]],4,),VLOOKUP(H158,Tabelle1[[Ort]:[RK KLV C üD]],7)),"")</f>
        <v/>
      </c>
      <c r="Q158" s="104" t="str">
        <f>IFERROR(tbl_WohnsitzSO[[#This Row],[KLV A]]*tbl_WohnsitzSO[[#This Row],[KLV A Ansatz]],"")</f>
        <v/>
      </c>
      <c r="R158" s="104" t="str">
        <f>IFERROR(tbl_WohnsitzSO[[#This Row],[KLV B]]*tbl_WohnsitzSO[[#This Row],[KLV B Ansatz]],"")</f>
        <v/>
      </c>
      <c r="S158" s="104" t="str">
        <f>IFERROR(tbl_WohnsitzSO[[#This Row],[KLV C]]*tbl_WohnsitzSO[[#This Row],[KLV C Ansatz]],"")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26"/>
      <c r="E159" s="158"/>
      <c r="F159" s="226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üD]],5)),"")</f>
        <v/>
      </c>
      <c r="O159" s="99" t="str">
        <f>IFERROR(IF(IFERROR(MATCH($C$8&amp;$H159,Tabelle2[Codierung],0),0)&gt;0,VLOOKUP(H159,Tabelle1[[Ort]:[RK KLV C üD]],3,),VLOOKUP(H159,Tabelle1[[Ort]:[RK KLV C üD]],6)),"")</f>
        <v/>
      </c>
      <c r="P159" s="99" t="str">
        <f>IFERROR(IF(IFERROR(MATCH($C$8&amp;$H159,Tabelle2[Codierung],0),0)&gt;0,VLOOKUP(H159,Tabelle1[[Ort]:[RK KLV C üD]],4,),VLOOKUP(H159,Tabelle1[[Ort]:[RK KLV C üD]],7)),"")</f>
        <v/>
      </c>
      <c r="Q159" s="104" t="str">
        <f>IFERROR(tbl_WohnsitzSO[[#This Row],[KLV A]]*tbl_WohnsitzSO[[#This Row],[KLV A Ansatz]],"")</f>
        <v/>
      </c>
      <c r="R159" s="104" t="str">
        <f>IFERROR(tbl_WohnsitzSO[[#This Row],[KLV B]]*tbl_WohnsitzSO[[#This Row],[KLV B Ansatz]],"")</f>
        <v/>
      </c>
      <c r="S159" s="104" t="str">
        <f>IFERROR(tbl_WohnsitzSO[[#This Row],[KLV C]]*tbl_WohnsitzSO[[#This Row],[KLV C Ansatz]],"")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26"/>
      <c r="E160" s="158"/>
      <c r="F160" s="226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üD]],5)),"")</f>
        <v/>
      </c>
      <c r="O160" s="99" t="str">
        <f>IFERROR(IF(IFERROR(MATCH($C$8&amp;$H160,Tabelle2[Codierung],0),0)&gt;0,VLOOKUP(H160,Tabelle1[[Ort]:[RK KLV C üD]],3,),VLOOKUP(H160,Tabelle1[[Ort]:[RK KLV C üD]],6)),"")</f>
        <v/>
      </c>
      <c r="P160" s="99" t="str">
        <f>IFERROR(IF(IFERROR(MATCH($C$8&amp;$H160,Tabelle2[Codierung],0),0)&gt;0,VLOOKUP(H160,Tabelle1[[Ort]:[RK KLV C üD]],4,),VLOOKUP(H160,Tabelle1[[Ort]:[RK KLV C üD]],7)),"")</f>
        <v/>
      </c>
      <c r="Q160" s="104" t="str">
        <f>IFERROR(tbl_WohnsitzSO[[#This Row],[KLV A]]*tbl_WohnsitzSO[[#This Row],[KLV A Ansatz]],"")</f>
        <v/>
      </c>
      <c r="R160" s="104" t="str">
        <f>IFERROR(tbl_WohnsitzSO[[#This Row],[KLV B]]*tbl_WohnsitzSO[[#This Row],[KLV B Ansatz]],"")</f>
        <v/>
      </c>
      <c r="S160" s="104" t="str">
        <f>IFERROR(tbl_WohnsitzSO[[#This Row],[KLV C]]*tbl_WohnsitzSO[[#This Row],[KLV C Ansatz]],"")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26"/>
      <c r="E161" s="158"/>
      <c r="F161" s="226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üD]],5)),"")</f>
        <v/>
      </c>
      <c r="O161" s="99" t="str">
        <f>IFERROR(IF(IFERROR(MATCH($C$8&amp;$H161,Tabelle2[Codierung],0),0)&gt;0,VLOOKUP(H161,Tabelle1[[Ort]:[RK KLV C üD]],3,),VLOOKUP(H161,Tabelle1[[Ort]:[RK KLV C üD]],6)),"")</f>
        <v/>
      </c>
      <c r="P161" s="99" t="str">
        <f>IFERROR(IF(IFERROR(MATCH($C$8&amp;$H161,Tabelle2[Codierung],0),0)&gt;0,VLOOKUP(H161,Tabelle1[[Ort]:[RK KLV C üD]],4,),VLOOKUP(H161,Tabelle1[[Ort]:[RK KLV C üD]],7)),"")</f>
        <v/>
      </c>
      <c r="Q161" s="104" t="str">
        <f>IFERROR(tbl_WohnsitzSO[[#This Row],[KLV A]]*tbl_WohnsitzSO[[#This Row],[KLV A Ansatz]],"")</f>
        <v/>
      </c>
      <c r="R161" s="104" t="str">
        <f>IFERROR(tbl_WohnsitzSO[[#This Row],[KLV B]]*tbl_WohnsitzSO[[#This Row],[KLV B Ansatz]],"")</f>
        <v/>
      </c>
      <c r="S161" s="104" t="str">
        <f>IFERROR(tbl_WohnsitzSO[[#This Row],[KLV C]]*tbl_WohnsitzSO[[#This Row],[KLV C Ansatz]],"")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26"/>
      <c r="E162" s="158"/>
      <c r="F162" s="226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üD]],5)),"")</f>
        <v/>
      </c>
      <c r="O162" s="99" t="str">
        <f>IFERROR(IF(IFERROR(MATCH($C$8&amp;$H162,Tabelle2[Codierung],0),0)&gt;0,VLOOKUP(H162,Tabelle1[[Ort]:[RK KLV C üD]],3,),VLOOKUP(H162,Tabelle1[[Ort]:[RK KLV C üD]],6)),"")</f>
        <v/>
      </c>
      <c r="P162" s="99" t="str">
        <f>IFERROR(IF(IFERROR(MATCH($C$8&amp;$H162,Tabelle2[Codierung],0),0)&gt;0,VLOOKUP(H162,Tabelle1[[Ort]:[RK KLV C üD]],4,),VLOOKUP(H162,Tabelle1[[Ort]:[RK KLV C üD]],7)),"")</f>
        <v/>
      </c>
      <c r="Q162" s="104" t="str">
        <f>IFERROR(tbl_WohnsitzSO[[#This Row],[KLV A]]*tbl_WohnsitzSO[[#This Row],[KLV A Ansatz]],"")</f>
        <v/>
      </c>
      <c r="R162" s="104" t="str">
        <f>IFERROR(tbl_WohnsitzSO[[#This Row],[KLV B]]*tbl_WohnsitzSO[[#This Row],[KLV B Ansatz]],"")</f>
        <v/>
      </c>
      <c r="S162" s="104" t="str">
        <f>IFERROR(tbl_WohnsitzSO[[#This Row],[KLV C]]*tbl_WohnsitzSO[[#This Row],[KLV C Ansatz]],"")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26"/>
      <c r="E163" s="158"/>
      <c r="F163" s="226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üD]],5)),"")</f>
        <v/>
      </c>
      <c r="O163" s="99" t="str">
        <f>IFERROR(IF(IFERROR(MATCH($C$8&amp;$H163,Tabelle2[Codierung],0),0)&gt;0,VLOOKUP(H163,Tabelle1[[Ort]:[RK KLV C üD]],3,),VLOOKUP(H163,Tabelle1[[Ort]:[RK KLV C üD]],6)),"")</f>
        <v/>
      </c>
      <c r="P163" s="99" t="str">
        <f>IFERROR(IF(IFERROR(MATCH($C$8&amp;$H163,Tabelle2[Codierung],0),0)&gt;0,VLOOKUP(H163,Tabelle1[[Ort]:[RK KLV C üD]],4,),VLOOKUP(H163,Tabelle1[[Ort]:[RK KLV C üD]],7)),"")</f>
        <v/>
      </c>
      <c r="Q163" s="104" t="str">
        <f>IFERROR(tbl_WohnsitzSO[[#This Row],[KLV A]]*tbl_WohnsitzSO[[#This Row],[KLV A Ansatz]],"")</f>
        <v/>
      </c>
      <c r="R163" s="104" t="str">
        <f>IFERROR(tbl_WohnsitzSO[[#This Row],[KLV B]]*tbl_WohnsitzSO[[#This Row],[KLV B Ansatz]],"")</f>
        <v/>
      </c>
      <c r="S163" s="104" t="str">
        <f>IFERROR(tbl_WohnsitzSO[[#This Row],[KLV C]]*tbl_WohnsitzSO[[#This Row],[KLV C Ansatz]],"")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26"/>
      <c r="E164" s="158"/>
      <c r="F164" s="226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üD]],5)),"")</f>
        <v/>
      </c>
      <c r="O164" s="99" t="str">
        <f>IFERROR(IF(IFERROR(MATCH($C$8&amp;$H164,Tabelle2[Codierung],0),0)&gt;0,VLOOKUP(H164,Tabelle1[[Ort]:[RK KLV C üD]],3,),VLOOKUP(H164,Tabelle1[[Ort]:[RK KLV C üD]],6)),"")</f>
        <v/>
      </c>
      <c r="P164" s="99" t="str">
        <f>IFERROR(IF(IFERROR(MATCH($C$8&amp;$H164,Tabelle2[Codierung],0),0)&gt;0,VLOOKUP(H164,Tabelle1[[Ort]:[RK KLV C üD]],4,),VLOOKUP(H164,Tabelle1[[Ort]:[RK KLV C üD]],7)),"")</f>
        <v/>
      </c>
      <c r="Q164" s="104" t="str">
        <f>IFERROR(tbl_WohnsitzSO[[#This Row],[KLV A]]*tbl_WohnsitzSO[[#This Row],[KLV A Ansatz]],"")</f>
        <v/>
      </c>
      <c r="R164" s="104" t="str">
        <f>IFERROR(tbl_WohnsitzSO[[#This Row],[KLV B]]*tbl_WohnsitzSO[[#This Row],[KLV B Ansatz]],"")</f>
        <v/>
      </c>
      <c r="S164" s="104" t="str">
        <f>IFERROR(tbl_WohnsitzSO[[#This Row],[KLV C]]*tbl_WohnsitzSO[[#This Row],[KLV C Ansatz]],"")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26"/>
      <c r="E165" s="158"/>
      <c r="F165" s="226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üD]],5)),"")</f>
        <v/>
      </c>
      <c r="O165" s="99" t="str">
        <f>IFERROR(IF(IFERROR(MATCH($C$8&amp;$H165,Tabelle2[Codierung],0),0)&gt;0,VLOOKUP(H165,Tabelle1[[Ort]:[RK KLV C üD]],3,),VLOOKUP(H165,Tabelle1[[Ort]:[RK KLV C üD]],6)),"")</f>
        <v/>
      </c>
      <c r="P165" s="99" t="str">
        <f>IFERROR(IF(IFERROR(MATCH($C$8&amp;$H165,Tabelle2[Codierung],0),0)&gt;0,VLOOKUP(H165,Tabelle1[[Ort]:[RK KLV C üD]],4,),VLOOKUP(H165,Tabelle1[[Ort]:[RK KLV C üD]],7)),"")</f>
        <v/>
      </c>
      <c r="Q165" s="104" t="str">
        <f>IFERROR(tbl_WohnsitzSO[[#This Row],[KLV A]]*tbl_WohnsitzSO[[#This Row],[KLV A Ansatz]],"")</f>
        <v/>
      </c>
      <c r="R165" s="104" t="str">
        <f>IFERROR(tbl_WohnsitzSO[[#This Row],[KLV B]]*tbl_WohnsitzSO[[#This Row],[KLV B Ansatz]],"")</f>
        <v/>
      </c>
      <c r="S165" s="104" t="str">
        <f>IFERROR(tbl_WohnsitzSO[[#This Row],[KLV C]]*tbl_WohnsitzSO[[#This Row],[KLV C Ansatz]],"")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26"/>
      <c r="E166" s="158"/>
      <c r="F166" s="226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üD]],5)),"")</f>
        <v/>
      </c>
      <c r="O166" s="99" t="str">
        <f>IFERROR(IF(IFERROR(MATCH($C$8&amp;$H166,Tabelle2[Codierung],0),0)&gt;0,VLOOKUP(H166,Tabelle1[[Ort]:[RK KLV C üD]],3,),VLOOKUP(H166,Tabelle1[[Ort]:[RK KLV C üD]],6)),"")</f>
        <v/>
      </c>
      <c r="P166" s="99" t="str">
        <f>IFERROR(IF(IFERROR(MATCH($C$8&amp;$H166,Tabelle2[Codierung],0),0)&gt;0,VLOOKUP(H166,Tabelle1[[Ort]:[RK KLV C üD]],4,),VLOOKUP(H166,Tabelle1[[Ort]:[RK KLV C üD]],7)),"")</f>
        <v/>
      </c>
      <c r="Q166" s="104" t="str">
        <f>IFERROR(tbl_WohnsitzSO[[#This Row],[KLV A]]*tbl_WohnsitzSO[[#This Row],[KLV A Ansatz]],"")</f>
        <v/>
      </c>
      <c r="R166" s="104" t="str">
        <f>IFERROR(tbl_WohnsitzSO[[#This Row],[KLV B]]*tbl_WohnsitzSO[[#This Row],[KLV B Ansatz]],"")</f>
        <v/>
      </c>
      <c r="S166" s="104" t="str">
        <f>IFERROR(tbl_WohnsitzSO[[#This Row],[KLV C]]*tbl_WohnsitzSO[[#This Row],[KLV C Ansatz]],"")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26"/>
      <c r="E167" s="158"/>
      <c r="F167" s="226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üD]],5)),"")</f>
        <v/>
      </c>
      <c r="O167" s="99" t="str">
        <f>IFERROR(IF(IFERROR(MATCH($C$8&amp;$H167,Tabelle2[Codierung],0),0)&gt;0,VLOOKUP(H167,Tabelle1[[Ort]:[RK KLV C üD]],3,),VLOOKUP(H167,Tabelle1[[Ort]:[RK KLV C üD]],6)),"")</f>
        <v/>
      </c>
      <c r="P167" s="99" t="str">
        <f>IFERROR(IF(IFERROR(MATCH($C$8&amp;$H167,Tabelle2[Codierung],0),0)&gt;0,VLOOKUP(H167,Tabelle1[[Ort]:[RK KLV C üD]],4,),VLOOKUP(H167,Tabelle1[[Ort]:[RK KLV C üD]],7)),"")</f>
        <v/>
      </c>
      <c r="Q167" s="104" t="str">
        <f>IFERROR(tbl_WohnsitzSO[[#This Row],[KLV A]]*tbl_WohnsitzSO[[#This Row],[KLV A Ansatz]],"")</f>
        <v/>
      </c>
      <c r="R167" s="104" t="str">
        <f>IFERROR(tbl_WohnsitzSO[[#This Row],[KLV B]]*tbl_WohnsitzSO[[#This Row],[KLV B Ansatz]],"")</f>
        <v/>
      </c>
      <c r="S167" s="104" t="str">
        <f>IFERROR(tbl_WohnsitzSO[[#This Row],[KLV C]]*tbl_WohnsitzSO[[#This Row],[KLV C Ansatz]],"")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26"/>
      <c r="E168" s="158"/>
      <c r="F168" s="226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üD]],5)),"")</f>
        <v/>
      </c>
      <c r="O168" s="99" t="str">
        <f>IFERROR(IF(IFERROR(MATCH($C$8&amp;$H168,Tabelle2[Codierung],0),0)&gt;0,VLOOKUP(H168,Tabelle1[[Ort]:[RK KLV C üD]],3,),VLOOKUP(H168,Tabelle1[[Ort]:[RK KLV C üD]],6)),"")</f>
        <v/>
      </c>
      <c r="P168" s="99" t="str">
        <f>IFERROR(IF(IFERROR(MATCH($C$8&amp;$H168,Tabelle2[Codierung],0),0)&gt;0,VLOOKUP(H168,Tabelle1[[Ort]:[RK KLV C üD]],4,),VLOOKUP(H168,Tabelle1[[Ort]:[RK KLV C üD]],7)),"")</f>
        <v/>
      </c>
      <c r="Q168" s="104" t="str">
        <f>IFERROR(tbl_WohnsitzSO[[#This Row],[KLV A]]*tbl_WohnsitzSO[[#This Row],[KLV A Ansatz]],"")</f>
        <v/>
      </c>
      <c r="R168" s="104" t="str">
        <f>IFERROR(tbl_WohnsitzSO[[#This Row],[KLV B]]*tbl_WohnsitzSO[[#This Row],[KLV B Ansatz]],"")</f>
        <v/>
      </c>
      <c r="S168" s="104" t="str">
        <f>IFERROR(tbl_WohnsitzSO[[#This Row],[KLV C]]*tbl_WohnsitzSO[[#This Row],[KLV C Ansatz]],"")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26"/>
      <c r="E169" s="158"/>
      <c r="F169" s="226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üD]],5)),"")</f>
        <v/>
      </c>
      <c r="O169" s="99" t="str">
        <f>IFERROR(IF(IFERROR(MATCH($C$8&amp;$H169,Tabelle2[Codierung],0),0)&gt;0,VLOOKUP(H169,Tabelle1[[Ort]:[RK KLV C üD]],3,),VLOOKUP(H169,Tabelle1[[Ort]:[RK KLV C üD]],6)),"")</f>
        <v/>
      </c>
      <c r="P169" s="99" t="str">
        <f>IFERROR(IF(IFERROR(MATCH($C$8&amp;$H169,Tabelle2[Codierung],0),0)&gt;0,VLOOKUP(H169,Tabelle1[[Ort]:[RK KLV C üD]],4,),VLOOKUP(H169,Tabelle1[[Ort]:[RK KLV C üD]],7)),"")</f>
        <v/>
      </c>
      <c r="Q169" s="104" t="str">
        <f>IFERROR(tbl_WohnsitzSO[[#This Row],[KLV A]]*tbl_WohnsitzSO[[#This Row],[KLV A Ansatz]],"")</f>
        <v/>
      </c>
      <c r="R169" s="104" t="str">
        <f>IFERROR(tbl_WohnsitzSO[[#This Row],[KLV B]]*tbl_WohnsitzSO[[#This Row],[KLV B Ansatz]],"")</f>
        <v/>
      </c>
      <c r="S169" s="104" t="str">
        <f>IFERROR(tbl_WohnsitzSO[[#This Row],[KLV C]]*tbl_WohnsitzSO[[#This Row],[KLV C Ansatz]],"")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26"/>
      <c r="E170" s="158"/>
      <c r="F170" s="226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üD]],5)),"")</f>
        <v/>
      </c>
      <c r="O170" s="99" t="str">
        <f>IFERROR(IF(IFERROR(MATCH($C$8&amp;$H170,Tabelle2[Codierung],0),0)&gt;0,VLOOKUP(H170,Tabelle1[[Ort]:[RK KLV C üD]],3,),VLOOKUP(H170,Tabelle1[[Ort]:[RK KLV C üD]],6)),"")</f>
        <v/>
      </c>
      <c r="P170" s="99" t="str">
        <f>IFERROR(IF(IFERROR(MATCH($C$8&amp;$H170,Tabelle2[Codierung],0),0)&gt;0,VLOOKUP(H170,Tabelle1[[Ort]:[RK KLV C üD]],4,),VLOOKUP(H170,Tabelle1[[Ort]:[RK KLV C üD]],7)),"")</f>
        <v/>
      </c>
      <c r="Q170" s="104" t="str">
        <f>IFERROR(tbl_WohnsitzSO[[#This Row],[KLV A]]*tbl_WohnsitzSO[[#This Row],[KLV A Ansatz]],"")</f>
        <v/>
      </c>
      <c r="R170" s="104" t="str">
        <f>IFERROR(tbl_WohnsitzSO[[#This Row],[KLV B]]*tbl_WohnsitzSO[[#This Row],[KLV B Ansatz]],"")</f>
        <v/>
      </c>
      <c r="S170" s="104" t="str">
        <f>IFERROR(tbl_WohnsitzSO[[#This Row],[KLV C]]*tbl_WohnsitzSO[[#This Row],[KLV C Ansatz]],"")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26"/>
      <c r="E171" s="158"/>
      <c r="F171" s="226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üD]],5)),"")</f>
        <v/>
      </c>
      <c r="O171" s="99" t="str">
        <f>IFERROR(IF(IFERROR(MATCH($C$8&amp;$H171,Tabelle2[Codierung],0),0)&gt;0,VLOOKUP(H171,Tabelle1[[Ort]:[RK KLV C üD]],3,),VLOOKUP(H171,Tabelle1[[Ort]:[RK KLV C üD]],6)),"")</f>
        <v/>
      </c>
      <c r="P171" s="99" t="str">
        <f>IFERROR(IF(IFERROR(MATCH($C$8&amp;$H171,Tabelle2[Codierung],0),0)&gt;0,VLOOKUP(H171,Tabelle1[[Ort]:[RK KLV C üD]],4,),VLOOKUP(H171,Tabelle1[[Ort]:[RK KLV C üD]],7)),"")</f>
        <v/>
      </c>
      <c r="Q171" s="104" t="str">
        <f>IFERROR(tbl_WohnsitzSO[[#This Row],[KLV A]]*tbl_WohnsitzSO[[#This Row],[KLV A Ansatz]],"")</f>
        <v/>
      </c>
      <c r="R171" s="104" t="str">
        <f>IFERROR(tbl_WohnsitzSO[[#This Row],[KLV B]]*tbl_WohnsitzSO[[#This Row],[KLV B Ansatz]],"")</f>
        <v/>
      </c>
      <c r="S171" s="104" t="str">
        <f>IFERROR(tbl_WohnsitzSO[[#This Row],[KLV C]]*tbl_WohnsitzSO[[#This Row],[KLV C Ansatz]],"")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26"/>
      <c r="E172" s="158"/>
      <c r="F172" s="226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üD]],5)),"")</f>
        <v/>
      </c>
      <c r="O172" s="99" t="str">
        <f>IFERROR(IF(IFERROR(MATCH($C$8&amp;$H172,Tabelle2[Codierung],0),0)&gt;0,VLOOKUP(H172,Tabelle1[[Ort]:[RK KLV C üD]],3,),VLOOKUP(H172,Tabelle1[[Ort]:[RK KLV C üD]],6)),"")</f>
        <v/>
      </c>
      <c r="P172" s="99" t="str">
        <f>IFERROR(IF(IFERROR(MATCH($C$8&amp;$H172,Tabelle2[Codierung],0),0)&gt;0,VLOOKUP(H172,Tabelle1[[Ort]:[RK KLV C üD]],4,),VLOOKUP(H172,Tabelle1[[Ort]:[RK KLV C üD]],7)),"")</f>
        <v/>
      </c>
      <c r="Q172" s="104" t="str">
        <f>IFERROR(tbl_WohnsitzSO[[#This Row],[KLV A]]*tbl_WohnsitzSO[[#This Row],[KLV A Ansatz]],"")</f>
        <v/>
      </c>
      <c r="R172" s="104" t="str">
        <f>IFERROR(tbl_WohnsitzSO[[#This Row],[KLV B]]*tbl_WohnsitzSO[[#This Row],[KLV B Ansatz]],"")</f>
        <v/>
      </c>
      <c r="S172" s="104" t="str">
        <f>IFERROR(tbl_WohnsitzSO[[#This Row],[KLV C]]*tbl_WohnsitzSO[[#This Row],[KLV C Ansatz]],"")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26"/>
      <c r="E173" s="158"/>
      <c r="F173" s="226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üD]],5)),"")</f>
        <v/>
      </c>
      <c r="O173" s="99" t="str">
        <f>IFERROR(IF(IFERROR(MATCH($C$8&amp;$H173,Tabelle2[Codierung],0),0)&gt;0,VLOOKUP(H173,Tabelle1[[Ort]:[RK KLV C üD]],3,),VLOOKUP(H173,Tabelle1[[Ort]:[RK KLV C üD]],6)),"")</f>
        <v/>
      </c>
      <c r="P173" s="99" t="str">
        <f>IFERROR(IF(IFERROR(MATCH($C$8&amp;$H173,Tabelle2[Codierung],0),0)&gt;0,VLOOKUP(H173,Tabelle1[[Ort]:[RK KLV C üD]],4,),VLOOKUP(H173,Tabelle1[[Ort]:[RK KLV C üD]],7)),"")</f>
        <v/>
      </c>
      <c r="Q173" s="104" t="str">
        <f>IFERROR(tbl_WohnsitzSO[[#This Row],[KLV A]]*tbl_WohnsitzSO[[#This Row],[KLV A Ansatz]],"")</f>
        <v/>
      </c>
      <c r="R173" s="104" t="str">
        <f>IFERROR(tbl_WohnsitzSO[[#This Row],[KLV B]]*tbl_WohnsitzSO[[#This Row],[KLV B Ansatz]],"")</f>
        <v/>
      </c>
      <c r="S173" s="104" t="str">
        <f>IFERROR(tbl_WohnsitzSO[[#This Row],[KLV C]]*tbl_WohnsitzSO[[#This Row],[KLV C Ansatz]],"")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26"/>
      <c r="E174" s="158"/>
      <c r="F174" s="226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üD]],5)),"")</f>
        <v/>
      </c>
      <c r="O174" s="99" t="str">
        <f>IFERROR(IF(IFERROR(MATCH($C$8&amp;$H174,Tabelle2[Codierung],0),0)&gt;0,VLOOKUP(H174,Tabelle1[[Ort]:[RK KLV C üD]],3,),VLOOKUP(H174,Tabelle1[[Ort]:[RK KLV C üD]],6)),"")</f>
        <v/>
      </c>
      <c r="P174" s="99" t="str">
        <f>IFERROR(IF(IFERROR(MATCH($C$8&amp;$H174,Tabelle2[Codierung],0),0)&gt;0,VLOOKUP(H174,Tabelle1[[Ort]:[RK KLV C üD]],4,),VLOOKUP(H174,Tabelle1[[Ort]:[RK KLV C üD]],7)),"")</f>
        <v/>
      </c>
      <c r="Q174" s="104" t="str">
        <f>IFERROR(tbl_WohnsitzSO[[#This Row],[KLV A]]*tbl_WohnsitzSO[[#This Row],[KLV A Ansatz]],"")</f>
        <v/>
      </c>
      <c r="R174" s="104" t="str">
        <f>IFERROR(tbl_WohnsitzSO[[#This Row],[KLV B]]*tbl_WohnsitzSO[[#This Row],[KLV B Ansatz]],"")</f>
        <v/>
      </c>
      <c r="S174" s="104" t="str">
        <f>IFERROR(tbl_WohnsitzSO[[#This Row],[KLV C]]*tbl_WohnsitzSO[[#This Row],[KLV C Ansatz]],"")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26"/>
      <c r="E175" s="158"/>
      <c r="F175" s="226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üD]],5)),"")</f>
        <v/>
      </c>
      <c r="O175" s="99" t="str">
        <f>IFERROR(IF(IFERROR(MATCH($C$8&amp;$H175,Tabelle2[Codierung],0),0)&gt;0,VLOOKUP(H175,Tabelle1[[Ort]:[RK KLV C üD]],3,),VLOOKUP(H175,Tabelle1[[Ort]:[RK KLV C üD]],6)),"")</f>
        <v/>
      </c>
      <c r="P175" s="99" t="str">
        <f>IFERROR(IF(IFERROR(MATCH($C$8&amp;$H175,Tabelle2[Codierung],0),0)&gt;0,VLOOKUP(H175,Tabelle1[[Ort]:[RK KLV C üD]],4,),VLOOKUP(H175,Tabelle1[[Ort]:[RK KLV C üD]],7)),"")</f>
        <v/>
      </c>
      <c r="Q175" s="104" t="str">
        <f>IFERROR(tbl_WohnsitzSO[[#This Row],[KLV A]]*tbl_WohnsitzSO[[#This Row],[KLV A Ansatz]],"")</f>
        <v/>
      </c>
      <c r="R175" s="104" t="str">
        <f>IFERROR(tbl_WohnsitzSO[[#This Row],[KLV B]]*tbl_WohnsitzSO[[#This Row],[KLV B Ansatz]],"")</f>
        <v/>
      </c>
      <c r="S175" s="104" t="str">
        <f>IFERROR(tbl_WohnsitzSO[[#This Row],[KLV C]]*tbl_WohnsitzSO[[#This Row],[KLV C Ansatz]],"")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26"/>
      <c r="E176" s="158"/>
      <c r="F176" s="226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üD]],5)),"")</f>
        <v/>
      </c>
      <c r="O176" s="99" t="str">
        <f>IFERROR(IF(IFERROR(MATCH($C$8&amp;$H176,Tabelle2[Codierung],0),0)&gt;0,VLOOKUP(H176,Tabelle1[[Ort]:[RK KLV C üD]],3,),VLOOKUP(H176,Tabelle1[[Ort]:[RK KLV C üD]],6)),"")</f>
        <v/>
      </c>
      <c r="P176" s="99" t="str">
        <f>IFERROR(IF(IFERROR(MATCH($C$8&amp;$H176,Tabelle2[Codierung],0),0)&gt;0,VLOOKUP(H176,Tabelle1[[Ort]:[RK KLV C üD]],4,),VLOOKUP(H176,Tabelle1[[Ort]:[RK KLV C üD]],7)),"")</f>
        <v/>
      </c>
      <c r="Q176" s="104" t="str">
        <f>IFERROR(tbl_WohnsitzSO[[#This Row],[KLV A]]*tbl_WohnsitzSO[[#This Row],[KLV A Ansatz]],"")</f>
        <v/>
      </c>
      <c r="R176" s="104" t="str">
        <f>IFERROR(tbl_WohnsitzSO[[#This Row],[KLV B]]*tbl_WohnsitzSO[[#This Row],[KLV B Ansatz]],"")</f>
        <v/>
      </c>
      <c r="S176" s="104" t="str">
        <f>IFERROR(tbl_WohnsitzSO[[#This Row],[KLV C]]*tbl_WohnsitzSO[[#This Row],[KLV C Ansatz]],"")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26"/>
      <c r="E177" s="158"/>
      <c r="F177" s="226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üD]],5)),"")</f>
        <v/>
      </c>
      <c r="O177" s="99" t="str">
        <f>IFERROR(IF(IFERROR(MATCH($C$8&amp;$H177,Tabelle2[Codierung],0),0)&gt;0,VLOOKUP(H177,Tabelle1[[Ort]:[RK KLV C üD]],3,),VLOOKUP(H177,Tabelle1[[Ort]:[RK KLV C üD]],6)),"")</f>
        <v/>
      </c>
      <c r="P177" s="99" t="str">
        <f>IFERROR(IF(IFERROR(MATCH($C$8&amp;$H177,Tabelle2[Codierung],0),0)&gt;0,VLOOKUP(H177,Tabelle1[[Ort]:[RK KLV C üD]],4,),VLOOKUP(H177,Tabelle1[[Ort]:[RK KLV C üD]],7)),"")</f>
        <v/>
      </c>
      <c r="Q177" s="104" t="str">
        <f>IFERROR(tbl_WohnsitzSO[[#This Row],[KLV A]]*tbl_WohnsitzSO[[#This Row],[KLV A Ansatz]],"")</f>
        <v/>
      </c>
      <c r="R177" s="104" t="str">
        <f>IFERROR(tbl_WohnsitzSO[[#This Row],[KLV B]]*tbl_WohnsitzSO[[#This Row],[KLV B Ansatz]],"")</f>
        <v/>
      </c>
      <c r="S177" s="104" t="str">
        <f>IFERROR(tbl_WohnsitzSO[[#This Row],[KLV C]]*tbl_WohnsitzSO[[#This Row],[KLV C Ansatz]],"")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26"/>
      <c r="E178" s="158"/>
      <c r="F178" s="226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üD]],5)),"")</f>
        <v/>
      </c>
      <c r="O178" s="99" t="str">
        <f>IFERROR(IF(IFERROR(MATCH($C$8&amp;$H178,Tabelle2[Codierung],0),0)&gt;0,VLOOKUP(H178,Tabelle1[[Ort]:[RK KLV C üD]],3,),VLOOKUP(H178,Tabelle1[[Ort]:[RK KLV C üD]],6)),"")</f>
        <v/>
      </c>
      <c r="P178" s="99" t="str">
        <f>IFERROR(IF(IFERROR(MATCH($C$8&amp;$H178,Tabelle2[Codierung],0),0)&gt;0,VLOOKUP(H178,Tabelle1[[Ort]:[RK KLV C üD]],4,),VLOOKUP(H178,Tabelle1[[Ort]:[RK KLV C üD]],7)),"")</f>
        <v/>
      </c>
      <c r="Q178" s="104" t="str">
        <f>IFERROR(tbl_WohnsitzSO[[#This Row],[KLV A]]*tbl_WohnsitzSO[[#This Row],[KLV A Ansatz]],"")</f>
        <v/>
      </c>
      <c r="R178" s="104" t="str">
        <f>IFERROR(tbl_WohnsitzSO[[#This Row],[KLV B]]*tbl_WohnsitzSO[[#This Row],[KLV B Ansatz]],"")</f>
        <v/>
      </c>
      <c r="S178" s="104" t="str">
        <f>IFERROR(tbl_WohnsitzSO[[#This Row],[KLV C]]*tbl_WohnsitzSO[[#This Row],[KLV C Ansatz]],"")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26"/>
      <c r="E179" s="158"/>
      <c r="F179" s="226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üD]],5)),"")</f>
        <v/>
      </c>
      <c r="O179" s="99" t="str">
        <f>IFERROR(IF(IFERROR(MATCH($C$8&amp;$H179,Tabelle2[Codierung],0),0)&gt;0,VLOOKUP(H179,Tabelle1[[Ort]:[RK KLV C üD]],3,),VLOOKUP(H179,Tabelle1[[Ort]:[RK KLV C üD]],6)),"")</f>
        <v/>
      </c>
      <c r="P179" s="99" t="str">
        <f>IFERROR(IF(IFERROR(MATCH($C$8&amp;$H179,Tabelle2[Codierung],0),0)&gt;0,VLOOKUP(H179,Tabelle1[[Ort]:[RK KLV C üD]],4,),VLOOKUP(H179,Tabelle1[[Ort]:[RK KLV C üD]],7)),"")</f>
        <v/>
      </c>
      <c r="Q179" s="104" t="str">
        <f>IFERROR(tbl_WohnsitzSO[[#This Row],[KLV A]]*tbl_WohnsitzSO[[#This Row],[KLV A Ansatz]],"")</f>
        <v/>
      </c>
      <c r="R179" s="104" t="str">
        <f>IFERROR(tbl_WohnsitzSO[[#This Row],[KLV B]]*tbl_WohnsitzSO[[#This Row],[KLV B Ansatz]],"")</f>
        <v/>
      </c>
      <c r="S179" s="104" t="str">
        <f>IFERROR(tbl_WohnsitzSO[[#This Row],[KLV C]]*tbl_WohnsitzSO[[#This Row],[KLV C Ansatz]],"")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26"/>
      <c r="E180" s="158"/>
      <c r="F180" s="226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üD]],5)),"")</f>
        <v/>
      </c>
      <c r="O180" s="99" t="str">
        <f>IFERROR(IF(IFERROR(MATCH($C$8&amp;$H180,Tabelle2[Codierung],0),0)&gt;0,VLOOKUP(H180,Tabelle1[[Ort]:[RK KLV C üD]],3,),VLOOKUP(H180,Tabelle1[[Ort]:[RK KLV C üD]],6)),"")</f>
        <v/>
      </c>
      <c r="P180" s="99" t="str">
        <f>IFERROR(IF(IFERROR(MATCH($C$8&amp;$H180,Tabelle2[Codierung],0),0)&gt;0,VLOOKUP(H180,Tabelle1[[Ort]:[RK KLV C üD]],4,),VLOOKUP(H180,Tabelle1[[Ort]:[RK KLV C üD]],7)),"")</f>
        <v/>
      </c>
      <c r="Q180" s="104" t="str">
        <f>IFERROR(tbl_WohnsitzSO[[#This Row],[KLV A]]*tbl_WohnsitzSO[[#This Row],[KLV A Ansatz]],"")</f>
        <v/>
      </c>
      <c r="R180" s="104" t="str">
        <f>IFERROR(tbl_WohnsitzSO[[#This Row],[KLV B]]*tbl_WohnsitzSO[[#This Row],[KLV B Ansatz]],"")</f>
        <v/>
      </c>
      <c r="S180" s="104" t="str">
        <f>IFERROR(tbl_WohnsitzSO[[#This Row],[KLV C]]*tbl_WohnsitzSO[[#This Row],[KLV C Ansatz]],"")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26"/>
      <c r="E181" s="158"/>
      <c r="F181" s="226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üD]],5)),"")</f>
        <v/>
      </c>
      <c r="O181" s="99" t="str">
        <f>IFERROR(IF(IFERROR(MATCH($C$8&amp;$H181,Tabelle2[Codierung],0),0)&gt;0,VLOOKUP(H181,Tabelle1[[Ort]:[RK KLV C üD]],3,),VLOOKUP(H181,Tabelle1[[Ort]:[RK KLV C üD]],6)),"")</f>
        <v/>
      </c>
      <c r="P181" s="99" t="str">
        <f>IFERROR(IF(IFERROR(MATCH($C$8&amp;$H181,Tabelle2[Codierung],0),0)&gt;0,VLOOKUP(H181,Tabelle1[[Ort]:[RK KLV C üD]],4,),VLOOKUP(H181,Tabelle1[[Ort]:[RK KLV C üD]],7)),"")</f>
        <v/>
      </c>
      <c r="Q181" s="104" t="str">
        <f>IFERROR(tbl_WohnsitzSO[[#This Row],[KLV A]]*tbl_WohnsitzSO[[#This Row],[KLV A Ansatz]],"")</f>
        <v/>
      </c>
      <c r="R181" s="104" t="str">
        <f>IFERROR(tbl_WohnsitzSO[[#This Row],[KLV B]]*tbl_WohnsitzSO[[#This Row],[KLV B Ansatz]],"")</f>
        <v/>
      </c>
      <c r="S181" s="104" t="str">
        <f>IFERROR(tbl_WohnsitzSO[[#This Row],[KLV C]]*tbl_WohnsitzSO[[#This Row],[KLV C Ansatz]],"")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26"/>
      <c r="E182" s="158"/>
      <c r="F182" s="226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üD]],5)),"")</f>
        <v/>
      </c>
      <c r="O182" s="99" t="str">
        <f>IFERROR(IF(IFERROR(MATCH($C$8&amp;$H182,Tabelle2[Codierung],0),0)&gt;0,VLOOKUP(H182,Tabelle1[[Ort]:[RK KLV C üD]],3,),VLOOKUP(H182,Tabelle1[[Ort]:[RK KLV C üD]],6)),"")</f>
        <v/>
      </c>
      <c r="P182" s="99" t="str">
        <f>IFERROR(IF(IFERROR(MATCH($C$8&amp;$H182,Tabelle2[Codierung],0),0)&gt;0,VLOOKUP(H182,Tabelle1[[Ort]:[RK KLV C üD]],4,),VLOOKUP(H182,Tabelle1[[Ort]:[RK KLV C üD]],7)),"")</f>
        <v/>
      </c>
      <c r="Q182" s="104" t="str">
        <f>IFERROR(tbl_WohnsitzSO[[#This Row],[KLV A]]*tbl_WohnsitzSO[[#This Row],[KLV A Ansatz]],"")</f>
        <v/>
      </c>
      <c r="R182" s="104" t="str">
        <f>IFERROR(tbl_WohnsitzSO[[#This Row],[KLV B]]*tbl_WohnsitzSO[[#This Row],[KLV B Ansatz]],"")</f>
        <v/>
      </c>
      <c r="S182" s="104" t="str">
        <f>IFERROR(tbl_WohnsitzSO[[#This Row],[KLV C]]*tbl_WohnsitzSO[[#This Row],[KLV C Ansatz]],"")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26"/>
      <c r="E183" s="158"/>
      <c r="F183" s="226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üD]],5)),"")</f>
        <v/>
      </c>
      <c r="O183" s="99" t="str">
        <f>IFERROR(IF(IFERROR(MATCH($C$8&amp;$H183,Tabelle2[Codierung],0),0)&gt;0,VLOOKUP(H183,Tabelle1[[Ort]:[RK KLV C üD]],3,),VLOOKUP(H183,Tabelle1[[Ort]:[RK KLV C üD]],6)),"")</f>
        <v/>
      </c>
      <c r="P183" s="99" t="str">
        <f>IFERROR(IF(IFERROR(MATCH($C$8&amp;$H183,Tabelle2[Codierung],0),0)&gt;0,VLOOKUP(H183,Tabelle1[[Ort]:[RK KLV C üD]],4,),VLOOKUP(H183,Tabelle1[[Ort]:[RK KLV C üD]],7)),"")</f>
        <v/>
      </c>
      <c r="Q183" s="104" t="str">
        <f>IFERROR(tbl_WohnsitzSO[[#This Row],[KLV A]]*tbl_WohnsitzSO[[#This Row],[KLV A Ansatz]],"")</f>
        <v/>
      </c>
      <c r="R183" s="104" t="str">
        <f>IFERROR(tbl_WohnsitzSO[[#This Row],[KLV B]]*tbl_WohnsitzSO[[#This Row],[KLV B Ansatz]],"")</f>
        <v/>
      </c>
      <c r="S183" s="104" t="str">
        <f>IFERROR(tbl_WohnsitzSO[[#This Row],[KLV C]]*tbl_WohnsitzSO[[#This Row],[KLV C Ansatz]],"")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26"/>
      <c r="E184" s="158"/>
      <c r="F184" s="226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üD]],5)),"")</f>
        <v/>
      </c>
      <c r="O184" s="99" t="str">
        <f>IFERROR(IF(IFERROR(MATCH($C$8&amp;$H184,Tabelle2[Codierung],0),0)&gt;0,VLOOKUP(H184,Tabelle1[[Ort]:[RK KLV C üD]],3,),VLOOKUP(H184,Tabelle1[[Ort]:[RK KLV C üD]],6)),"")</f>
        <v/>
      </c>
      <c r="P184" s="99" t="str">
        <f>IFERROR(IF(IFERROR(MATCH($C$8&amp;$H184,Tabelle2[Codierung],0),0)&gt;0,VLOOKUP(H184,Tabelle1[[Ort]:[RK KLV C üD]],4,),VLOOKUP(H184,Tabelle1[[Ort]:[RK KLV C üD]],7)),"")</f>
        <v/>
      </c>
      <c r="Q184" s="104" t="str">
        <f>IFERROR(tbl_WohnsitzSO[[#This Row],[KLV A]]*tbl_WohnsitzSO[[#This Row],[KLV A Ansatz]],"")</f>
        <v/>
      </c>
      <c r="R184" s="104" t="str">
        <f>IFERROR(tbl_WohnsitzSO[[#This Row],[KLV B]]*tbl_WohnsitzSO[[#This Row],[KLV B Ansatz]],"")</f>
        <v/>
      </c>
      <c r="S184" s="104" t="str">
        <f>IFERROR(tbl_WohnsitzSO[[#This Row],[KLV C]]*tbl_WohnsitzSO[[#This Row],[KLV C Ansatz]],"")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26"/>
      <c r="E185" s="158"/>
      <c r="F185" s="226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üD]],5)),"")</f>
        <v/>
      </c>
      <c r="O185" s="99" t="str">
        <f>IFERROR(IF(IFERROR(MATCH($C$8&amp;$H185,Tabelle2[Codierung],0),0)&gt;0,VLOOKUP(H185,Tabelle1[[Ort]:[RK KLV C üD]],3,),VLOOKUP(H185,Tabelle1[[Ort]:[RK KLV C üD]],6)),"")</f>
        <v/>
      </c>
      <c r="P185" s="99" t="str">
        <f>IFERROR(IF(IFERROR(MATCH($C$8&amp;$H185,Tabelle2[Codierung],0),0)&gt;0,VLOOKUP(H185,Tabelle1[[Ort]:[RK KLV C üD]],4,),VLOOKUP(H185,Tabelle1[[Ort]:[RK KLV C üD]],7)),"")</f>
        <v/>
      </c>
      <c r="Q185" s="104" t="str">
        <f>IFERROR(tbl_WohnsitzSO[[#This Row],[KLV A]]*tbl_WohnsitzSO[[#This Row],[KLV A Ansatz]],"")</f>
        <v/>
      </c>
      <c r="R185" s="104" t="str">
        <f>IFERROR(tbl_WohnsitzSO[[#This Row],[KLV B]]*tbl_WohnsitzSO[[#This Row],[KLV B Ansatz]],"")</f>
        <v/>
      </c>
      <c r="S185" s="104" t="str">
        <f>IFERROR(tbl_WohnsitzSO[[#This Row],[KLV C]]*tbl_WohnsitzSO[[#This Row],[KLV C Ansatz]],"")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26"/>
      <c r="E186" s="158"/>
      <c r="F186" s="226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üD]],5)),"")</f>
        <v/>
      </c>
      <c r="O186" s="99" t="str">
        <f>IFERROR(IF(IFERROR(MATCH($C$8&amp;$H186,Tabelle2[Codierung],0),0)&gt;0,VLOOKUP(H186,Tabelle1[[Ort]:[RK KLV C üD]],3,),VLOOKUP(H186,Tabelle1[[Ort]:[RK KLV C üD]],6)),"")</f>
        <v/>
      </c>
      <c r="P186" s="99" t="str">
        <f>IFERROR(IF(IFERROR(MATCH($C$8&amp;$H186,Tabelle2[Codierung],0),0)&gt;0,VLOOKUP(H186,Tabelle1[[Ort]:[RK KLV C üD]],4,),VLOOKUP(H186,Tabelle1[[Ort]:[RK KLV C üD]],7)),"")</f>
        <v/>
      </c>
      <c r="Q186" s="104" t="str">
        <f>IFERROR(tbl_WohnsitzSO[[#This Row],[KLV A]]*tbl_WohnsitzSO[[#This Row],[KLV A Ansatz]],"")</f>
        <v/>
      </c>
      <c r="R186" s="104" t="str">
        <f>IFERROR(tbl_WohnsitzSO[[#This Row],[KLV B]]*tbl_WohnsitzSO[[#This Row],[KLV B Ansatz]],"")</f>
        <v/>
      </c>
      <c r="S186" s="104" t="str">
        <f>IFERROR(tbl_WohnsitzSO[[#This Row],[KLV C]]*tbl_WohnsitzSO[[#This Row],[KLV C Ansatz]],"")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26"/>
      <c r="E187" s="158"/>
      <c r="F187" s="226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üD]],5)),"")</f>
        <v/>
      </c>
      <c r="O187" s="99" t="str">
        <f>IFERROR(IF(IFERROR(MATCH($C$8&amp;$H187,Tabelle2[Codierung],0),0)&gt;0,VLOOKUP(H187,Tabelle1[[Ort]:[RK KLV C üD]],3,),VLOOKUP(H187,Tabelle1[[Ort]:[RK KLV C üD]],6)),"")</f>
        <v/>
      </c>
      <c r="P187" s="99" t="str">
        <f>IFERROR(IF(IFERROR(MATCH($C$8&amp;$H187,Tabelle2[Codierung],0),0)&gt;0,VLOOKUP(H187,Tabelle1[[Ort]:[RK KLV C üD]],4,),VLOOKUP(H187,Tabelle1[[Ort]:[RK KLV C üD]],7)),"")</f>
        <v/>
      </c>
      <c r="Q187" s="104" t="str">
        <f>IFERROR(tbl_WohnsitzSO[[#This Row],[KLV A]]*tbl_WohnsitzSO[[#This Row],[KLV A Ansatz]],"")</f>
        <v/>
      </c>
      <c r="R187" s="104" t="str">
        <f>IFERROR(tbl_WohnsitzSO[[#This Row],[KLV B]]*tbl_WohnsitzSO[[#This Row],[KLV B Ansatz]],"")</f>
        <v/>
      </c>
      <c r="S187" s="104" t="str">
        <f>IFERROR(tbl_WohnsitzSO[[#This Row],[KLV C]]*tbl_WohnsitzSO[[#This Row],[KLV C Ansatz]],"")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26"/>
      <c r="E188" s="158"/>
      <c r="F188" s="226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üD]],5)),"")</f>
        <v/>
      </c>
      <c r="O188" s="99" t="str">
        <f>IFERROR(IF(IFERROR(MATCH($C$8&amp;$H188,Tabelle2[Codierung],0),0)&gt;0,VLOOKUP(H188,Tabelle1[[Ort]:[RK KLV C üD]],3,),VLOOKUP(H188,Tabelle1[[Ort]:[RK KLV C üD]],6)),"")</f>
        <v/>
      </c>
      <c r="P188" s="99" t="str">
        <f>IFERROR(IF(IFERROR(MATCH($C$8&amp;$H188,Tabelle2[Codierung],0),0)&gt;0,VLOOKUP(H188,Tabelle1[[Ort]:[RK KLV C üD]],4,),VLOOKUP(H188,Tabelle1[[Ort]:[RK KLV C üD]],7)),"")</f>
        <v/>
      </c>
      <c r="Q188" s="104" t="str">
        <f>IFERROR(tbl_WohnsitzSO[[#This Row],[KLV A]]*tbl_WohnsitzSO[[#This Row],[KLV A Ansatz]],"")</f>
        <v/>
      </c>
      <c r="R188" s="104" t="str">
        <f>IFERROR(tbl_WohnsitzSO[[#This Row],[KLV B]]*tbl_WohnsitzSO[[#This Row],[KLV B Ansatz]],"")</f>
        <v/>
      </c>
      <c r="S188" s="104" t="str">
        <f>IFERROR(tbl_WohnsitzSO[[#This Row],[KLV C]]*tbl_WohnsitzSO[[#This Row],[KLV C Ansatz]],"")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26"/>
      <c r="E189" s="158"/>
      <c r="F189" s="226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üD]],5)),"")</f>
        <v/>
      </c>
      <c r="O189" s="99" t="str">
        <f>IFERROR(IF(IFERROR(MATCH($C$8&amp;$H189,Tabelle2[Codierung],0),0)&gt;0,VLOOKUP(H189,Tabelle1[[Ort]:[RK KLV C üD]],3,),VLOOKUP(H189,Tabelle1[[Ort]:[RK KLV C üD]],6)),"")</f>
        <v/>
      </c>
      <c r="P189" s="99" t="str">
        <f>IFERROR(IF(IFERROR(MATCH($C$8&amp;$H189,Tabelle2[Codierung],0),0)&gt;0,VLOOKUP(H189,Tabelle1[[Ort]:[RK KLV C üD]],4,),VLOOKUP(H189,Tabelle1[[Ort]:[RK KLV C üD]],7)),"")</f>
        <v/>
      </c>
      <c r="Q189" s="104" t="str">
        <f>IFERROR(tbl_WohnsitzSO[[#This Row],[KLV A]]*tbl_WohnsitzSO[[#This Row],[KLV A Ansatz]],"")</f>
        <v/>
      </c>
      <c r="R189" s="104" t="str">
        <f>IFERROR(tbl_WohnsitzSO[[#This Row],[KLV B]]*tbl_WohnsitzSO[[#This Row],[KLV B Ansatz]],"")</f>
        <v/>
      </c>
      <c r="S189" s="104" t="str">
        <f>IFERROR(tbl_WohnsitzSO[[#This Row],[KLV C]]*tbl_WohnsitzSO[[#This Row],[KLV C Ansatz]],"")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26"/>
      <c r="E190" s="158"/>
      <c r="F190" s="226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üD]],5)),"")</f>
        <v/>
      </c>
      <c r="O190" s="99" t="str">
        <f>IFERROR(IF(IFERROR(MATCH($C$8&amp;$H190,Tabelle2[Codierung],0),0)&gt;0,VLOOKUP(H190,Tabelle1[[Ort]:[RK KLV C üD]],3,),VLOOKUP(H190,Tabelle1[[Ort]:[RK KLV C üD]],6)),"")</f>
        <v/>
      </c>
      <c r="P190" s="99" t="str">
        <f>IFERROR(IF(IFERROR(MATCH($C$8&amp;$H190,Tabelle2[Codierung],0),0)&gt;0,VLOOKUP(H190,Tabelle1[[Ort]:[RK KLV C üD]],4,),VLOOKUP(H190,Tabelle1[[Ort]:[RK KLV C üD]],7)),"")</f>
        <v/>
      </c>
      <c r="Q190" s="104" t="str">
        <f>IFERROR(tbl_WohnsitzSO[[#This Row],[KLV A]]*tbl_WohnsitzSO[[#This Row],[KLV A Ansatz]],"")</f>
        <v/>
      </c>
      <c r="R190" s="104" t="str">
        <f>IFERROR(tbl_WohnsitzSO[[#This Row],[KLV B]]*tbl_WohnsitzSO[[#This Row],[KLV B Ansatz]],"")</f>
        <v/>
      </c>
      <c r="S190" s="104" t="str">
        <f>IFERROR(tbl_WohnsitzSO[[#This Row],[KLV C]]*tbl_WohnsitzSO[[#This Row],[KLV C Ansatz]],"")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26"/>
      <c r="E191" s="158"/>
      <c r="F191" s="226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üD]],5)),"")</f>
        <v/>
      </c>
      <c r="O191" s="99" t="str">
        <f>IFERROR(IF(IFERROR(MATCH($C$8&amp;$H191,Tabelle2[Codierung],0),0)&gt;0,VLOOKUP(H191,Tabelle1[[Ort]:[RK KLV C üD]],3,),VLOOKUP(H191,Tabelle1[[Ort]:[RK KLV C üD]],6)),"")</f>
        <v/>
      </c>
      <c r="P191" s="99" t="str">
        <f>IFERROR(IF(IFERROR(MATCH($C$8&amp;$H191,Tabelle2[Codierung],0),0)&gt;0,VLOOKUP(H191,Tabelle1[[Ort]:[RK KLV C üD]],4,),VLOOKUP(H191,Tabelle1[[Ort]:[RK KLV C üD]],7)),"")</f>
        <v/>
      </c>
      <c r="Q191" s="104" t="str">
        <f>IFERROR(tbl_WohnsitzSO[[#This Row],[KLV A]]*tbl_WohnsitzSO[[#This Row],[KLV A Ansatz]],"")</f>
        <v/>
      </c>
      <c r="R191" s="104" t="str">
        <f>IFERROR(tbl_WohnsitzSO[[#This Row],[KLV B]]*tbl_WohnsitzSO[[#This Row],[KLV B Ansatz]],"")</f>
        <v/>
      </c>
      <c r="S191" s="104" t="str">
        <f>IFERROR(tbl_WohnsitzSO[[#This Row],[KLV C]]*tbl_WohnsitzSO[[#This Row],[KLV C Ansatz]],"")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26"/>
      <c r="E192" s="158"/>
      <c r="F192" s="226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üD]],5)),"")</f>
        <v/>
      </c>
      <c r="O192" s="99" t="str">
        <f>IFERROR(IF(IFERROR(MATCH($C$8&amp;$H192,Tabelle2[Codierung],0),0)&gt;0,VLOOKUP(H192,Tabelle1[[Ort]:[RK KLV C üD]],3,),VLOOKUP(H192,Tabelle1[[Ort]:[RK KLV C üD]],6)),"")</f>
        <v/>
      </c>
      <c r="P192" s="99" t="str">
        <f>IFERROR(IF(IFERROR(MATCH($C$8&amp;$H192,Tabelle2[Codierung],0),0)&gt;0,VLOOKUP(H192,Tabelle1[[Ort]:[RK KLV C üD]],4,),VLOOKUP(H192,Tabelle1[[Ort]:[RK KLV C üD]],7)),"")</f>
        <v/>
      </c>
      <c r="Q192" s="104" t="str">
        <f>IFERROR(tbl_WohnsitzSO[[#This Row],[KLV A]]*tbl_WohnsitzSO[[#This Row],[KLV A Ansatz]],"")</f>
        <v/>
      </c>
      <c r="R192" s="104" t="str">
        <f>IFERROR(tbl_WohnsitzSO[[#This Row],[KLV B]]*tbl_WohnsitzSO[[#This Row],[KLV B Ansatz]],"")</f>
        <v/>
      </c>
      <c r="S192" s="104" t="str">
        <f>IFERROR(tbl_WohnsitzSO[[#This Row],[KLV C]]*tbl_WohnsitzSO[[#This Row],[KLV C Ansatz]],"")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26"/>
      <c r="E193" s="158"/>
      <c r="F193" s="226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üD]],5)),"")</f>
        <v/>
      </c>
      <c r="O193" s="99" t="str">
        <f>IFERROR(IF(IFERROR(MATCH($C$8&amp;$H193,Tabelle2[Codierung],0),0)&gt;0,VLOOKUP(H193,Tabelle1[[Ort]:[RK KLV C üD]],3,),VLOOKUP(H193,Tabelle1[[Ort]:[RK KLV C üD]],6)),"")</f>
        <v/>
      </c>
      <c r="P193" s="99" t="str">
        <f>IFERROR(IF(IFERROR(MATCH($C$8&amp;$H193,Tabelle2[Codierung],0),0)&gt;0,VLOOKUP(H193,Tabelle1[[Ort]:[RK KLV C üD]],4,),VLOOKUP(H193,Tabelle1[[Ort]:[RK KLV C üD]],7)),"")</f>
        <v/>
      </c>
      <c r="Q193" s="104" t="str">
        <f>IFERROR(tbl_WohnsitzSO[[#This Row],[KLV A]]*tbl_WohnsitzSO[[#This Row],[KLV A Ansatz]],"")</f>
        <v/>
      </c>
      <c r="R193" s="104" t="str">
        <f>IFERROR(tbl_WohnsitzSO[[#This Row],[KLV B]]*tbl_WohnsitzSO[[#This Row],[KLV B Ansatz]],"")</f>
        <v/>
      </c>
      <c r="S193" s="104" t="str">
        <f>IFERROR(tbl_WohnsitzSO[[#This Row],[KLV C]]*tbl_WohnsitzSO[[#This Row],[KLV C Ansatz]],"")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26"/>
      <c r="E194" s="158"/>
      <c r="F194" s="226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üD]],5)),"")</f>
        <v/>
      </c>
      <c r="O194" s="99" t="str">
        <f>IFERROR(IF(IFERROR(MATCH($C$8&amp;$H194,Tabelle2[Codierung],0),0)&gt;0,VLOOKUP(H194,Tabelle1[[Ort]:[RK KLV C üD]],3,),VLOOKUP(H194,Tabelle1[[Ort]:[RK KLV C üD]],6)),"")</f>
        <v/>
      </c>
      <c r="P194" s="99" t="str">
        <f>IFERROR(IF(IFERROR(MATCH($C$8&amp;$H194,Tabelle2[Codierung],0),0)&gt;0,VLOOKUP(H194,Tabelle1[[Ort]:[RK KLV C üD]],4,),VLOOKUP(H194,Tabelle1[[Ort]:[RK KLV C üD]],7)),"")</f>
        <v/>
      </c>
      <c r="Q194" s="104" t="str">
        <f>IFERROR(tbl_WohnsitzSO[[#This Row],[KLV A]]*tbl_WohnsitzSO[[#This Row],[KLV A Ansatz]],"")</f>
        <v/>
      </c>
      <c r="R194" s="104" t="str">
        <f>IFERROR(tbl_WohnsitzSO[[#This Row],[KLV B]]*tbl_WohnsitzSO[[#This Row],[KLV B Ansatz]],"")</f>
        <v/>
      </c>
      <c r="S194" s="104" t="str">
        <f>IFERROR(tbl_WohnsitzSO[[#This Row],[KLV C]]*tbl_WohnsitzSO[[#This Row],[KLV C Ansatz]],"")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26"/>
      <c r="E195" s="158"/>
      <c r="F195" s="226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üD]],5)),"")</f>
        <v/>
      </c>
      <c r="O195" s="99" t="str">
        <f>IFERROR(IF(IFERROR(MATCH($C$8&amp;$H195,Tabelle2[Codierung],0),0)&gt;0,VLOOKUP(H195,Tabelle1[[Ort]:[RK KLV C üD]],3,),VLOOKUP(H195,Tabelle1[[Ort]:[RK KLV C üD]],6)),"")</f>
        <v/>
      </c>
      <c r="P195" s="99" t="str">
        <f>IFERROR(IF(IFERROR(MATCH($C$8&amp;$H195,Tabelle2[Codierung],0),0)&gt;0,VLOOKUP(H195,Tabelle1[[Ort]:[RK KLV C üD]],4,),VLOOKUP(H195,Tabelle1[[Ort]:[RK KLV C üD]],7)),"")</f>
        <v/>
      </c>
      <c r="Q195" s="104" t="str">
        <f>IFERROR(tbl_WohnsitzSO[[#This Row],[KLV A]]*tbl_WohnsitzSO[[#This Row],[KLV A Ansatz]],"")</f>
        <v/>
      </c>
      <c r="R195" s="104" t="str">
        <f>IFERROR(tbl_WohnsitzSO[[#This Row],[KLV B]]*tbl_WohnsitzSO[[#This Row],[KLV B Ansatz]],"")</f>
        <v/>
      </c>
      <c r="S195" s="104" t="str">
        <f>IFERROR(tbl_WohnsitzSO[[#This Row],[KLV C]]*tbl_WohnsitzSO[[#This Row],[KLV C Ansatz]],"")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26"/>
      <c r="E196" s="158"/>
      <c r="F196" s="226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üD]],5)),"")</f>
        <v/>
      </c>
      <c r="O196" s="99" t="str">
        <f>IFERROR(IF(IFERROR(MATCH($C$8&amp;$H196,Tabelle2[Codierung],0),0)&gt;0,VLOOKUP(H196,Tabelle1[[Ort]:[RK KLV C üD]],3,),VLOOKUP(H196,Tabelle1[[Ort]:[RK KLV C üD]],6)),"")</f>
        <v/>
      </c>
      <c r="P196" s="99" t="str">
        <f>IFERROR(IF(IFERROR(MATCH($C$8&amp;$H196,Tabelle2[Codierung],0),0)&gt;0,VLOOKUP(H196,Tabelle1[[Ort]:[RK KLV C üD]],4,),VLOOKUP(H196,Tabelle1[[Ort]:[RK KLV C üD]],7)),"")</f>
        <v/>
      </c>
      <c r="Q196" s="104" t="str">
        <f>IFERROR(tbl_WohnsitzSO[[#This Row],[KLV A]]*tbl_WohnsitzSO[[#This Row],[KLV A Ansatz]],"")</f>
        <v/>
      </c>
      <c r="R196" s="104" t="str">
        <f>IFERROR(tbl_WohnsitzSO[[#This Row],[KLV B]]*tbl_WohnsitzSO[[#This Row],[KLV B Ansatz]],"")</f>
        <v/>
      </c>
      <c r="S196" s="104" t="str">
        <f>IFERROR(tbl_WohnsitzSO[[#This Row],[KLV C]]*tbl_WohnsitzSO[[#This Row],[KLV C Ansatz]],"")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26"/>
      <c r="E197" s="158"/>
      <c r="F197" s="226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üD]],5)),"")</f>
        <v/>
      </c>
      <c r="O197" s="99" t="str">
        <f>IFERROR(IF(IFERROR(MATCH($C$8&amp;$H197,Tabelle2[Codierung],0),0)&gt;0,VLOOKUP(H197,Tabelle1[[Ort]:[RK KLV C üD]],3,),VLOOKUP(H197,Tabelle1[[Ort]:[RK KLV C üD]],6)),"")</f>
        <v/>
      </c>
      <c r="P197" s="99" t="str">
        <f>IFERROR(IF(IFERROR(MATCH($C$8&amp;$H197,Tabelle2[Codierung],0),0)&gt;0,VLOOKUP(H197,Tabelle1[[Ort]:[RK KLV C üD]],4,),VLOOKUP(H197,Tabelle1[[Ort]:[RK KLV C üD]],7)),"")</f>
        <v/>
      </c>
      <c r="Q197" s="104" t="str">
        <f>IFERROR(tbl_WohnsitzSO[[#This Row],[KLV A]]*tbl_WohnsitzSO[[#This Row],[KLV A Ansatz]],"")</f>
        <v/>
      </c>
      <c r="R197" s="104" t="str">
        <f>IFERROR(tbl_WohnsitzSO[[#This Row],[KLV B]]*tbl_WohnsitzSO[[#This Row],[KLV B Ansatz]],"")</f>
        <v/>
      </c>
      <c r="S197" s="104" t="str">
        <f>IFERROR(tbl_WohnsitzSO[[#This Row],[KLV C]]*tbl_WohnsitzSO[[#This Row],[KLV C Ansatz]],"")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26"/>
      <c r="E198" s="158"/>
      <c r="F198" s="226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üD]],5)),"")</f>
        <v/>
      </c>
      <c r="O198" s="99" t="str">
        <f>IFERROR(IF(IFERROR(MATCH($C$8&amp;$H198,Tabelle2[Codierung],0),0)&gt;0,VLOOKUP(H198,Tabelle1[[Ort]:[RK KLV C üD]],3,),VLOOKUP(H198,Tabelle1[[Ort]:[RK KLV C üD]],6)),"")</f>
        <v/>
      </c>
      <c r="P198" s="99" t="str">
        <f>IFERROR(IF(IFERROR(MATCH($C$8&amp;$H198,Tabelle2[Codierung],0),0)&gt;0,VLOOKUP(H198,Tabelle1[[Ort]:[RK KLV C üD]],4,),VLOOKUP(H198,Tabelle1[[Ort]:[RK KLV C üD]],7)),"")</f>
        <v/>
      </c>
      <c r="Q198" s="104" t="str">
        <f>IFERROR(tbl_WohnsitzSO[[#This Row],[KLV A]]*tbl_WohnsitzSO[[#This Row],[KLV A Ansatz]],"")</f>
        <v/>
      </c>
      <c r="R198" s="104" t="str">
        <f>IFERROR(tbl_WohnsitzSO[[#This Row],[KLV B]]*tbl_WohnsitzSO[[#This Row],[KLV B Ansatz]],"")</f>
        <v/>
      </c>
      <c r="S198" s="104" t="str">
        <f>IFERROR(tbl_WohnsitzSO[[#This Row],[KLV C]]*tbl_WohnsitzSO[[#This Row],[KLV C Ansatz]],"")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26"/>
      <c r="E199" s="158"/>
      <c r="F199" s="226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üD]],5)),"")</f>
        <v/>
      </c>
      <c r="O199" s="99" t="str">
        <f>IFERROR(IF(IFERROR(MATCH($C$8&amp;$H199,Tabelle2[Codierung],0),0)&gt;0,VLOOKUP(H199,Tabelle1[[Ort]:[RK KLV C üD]],3,),VLOOKUP(H199,Tabelle1[[Ort]:[RK KLV C üD]],6)),"")</f>
        <v/>
      </c>
      <c r="P199" s="99" t="str">
        <f>IFERROR(IF(IFERROR(MATCH($C$8&amp;$H199,Tabelle2[Codierung],0),0)&gt;0,VLOOKUP(H199,Tabelle1[[Ort]:[RK KLV C üD]],4,),VLOOKUP(H199,Tabelle1[[Ort]:[RK KLV C üD]],7)),"")</f>
        <v/>
      </c>
      <c r="Q199" s="104" t="str">
        <f>IFERROR(tbl_WohnsitzSO[[#This Row],[KLV A]]*tbl_WohnsitzSO[[#This Row],[KLV A Ansatz]],"")</f>
        <v/>
      </c>
      <c r="R199" s="104" t="str">
        <f>IFERROR(tbl_WohnsitzSO[[#This Row],[KLV B]]*tbl_WohnsitzSO[[#This Row],[KLV B Ansatz]],"")</f>
        <v/>
      </c>
      <c r="S199" s="104" t="str">
        <f>IFERROR(tbl_WohnsitzSO[[#This Row],[KLV C]]*tbl_WohnsitzSO[[#This Row],[KLV C Ansatz]],"")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26"/>
      <c r="E200" s="158"/>
      <c r="F200" s="226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üD]],5)),"")</f>
        <v/>
      </c>
      <c r="O200" s="99" t="str">
        <f>IFERROR(IF(IFERROR(MATCH($C$8&amp;$H200,Tabelle2[Codierung],0),0)&gt;0,VLOOKUP(H200,Tabelle1[[Ort]:[RK KLV C üD]],3,),VLOOKUP(H200,Tabelle1[[Ort]:[RK KLV C üD]],6)),"")</f>
        <v/>
      </c>
      <c r="P200" s="99" t="str">
        <f>IFERROR(IF(IFERROR(MATCH($C$8&amp;$H200,Tabelle2[Codierung],0),0)&gt;0,VLOOKUP(H200,Tabelle1[[Ort]:[RK KLV C üD]],4,),VLOOKUP(H200,Tabelle1[[Ort]:[RK KLV C üD]],7)),"")</f>
        <v/>
      </c>
      <c r="Q200" s="104" t="str">
        <f>IFERROR(tbl_WohnsitzSO[[#This Row],[KLV A]]*tbl_WohnsitzSO[[#This Row],[KLV A Ansatz]],"")</f>
        <v/>
      </c>
      <c r="R200" s="104" t="str">
        <f>IFERROR(tbl_WohnsitzSO[[#This Row],[KLV B]]*tbl_WohnsitzSO[[#This Row],[KLV B Ansatz]],"")</f>
        <v/>
      </c>
      <c r="S200" s="104" t="str">
        <f>IFERROR(tbl_WohnsitzSO[[#This Row],[KLV C]]*tbl_WohnsitzSO[[#This Row],[KLV C Ansatz]],"")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26"/>
      <c r="E201" s="158"/>
      <c r="F201" s="226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üD]],5)),"")</f>
        <v/>
      </c>
      <c r="O201" s="99" t="str">
        <f>IFERROR(IF(IFERROR(MATCH($C$8&amp;$H201,Tabelle2[Codierung],0),0)&gt;0,VLOOKUP(H201,Tabelle1[[Ort]:[RK KLV C üD]],3,),VLOOKUP(H201,Tabelle1[[Ort]:[RK KLV C üD]],6)),"")</f>
        <v/>
      </c>
      <c r="P201" s="99" t="str">
        <f>IFERROR(IF(IFERROR(MATCH($C$8&amp;$H201,Tabelle2[Codierung],0),0)&gt;0,VLOOKUP(H201,Tabelle1[[Ort]:[RK KLV C üD]],4,),VLOOKUP(H201,Tabelle1[[Ort]:[RK KLV C üD]],7)),"")</f>
        <v/>
      </c>
      <c r="Q201" s="104" t="str">
        <f>IFERROR(tbl_WohnsitzSO[[#This Row],[KLV A]]*tbl_WohnsitzSO[[#This Row],[KLV A Ansatz]],"")</f>
        <v/>
      </c>
      <c r="R201" s="104" t="str">
        <f>IFERROR(tbl_WohnsitzSO[[#This Row],[KLV B]]*tbl_WohnsitzSO[[#This Row],[KLV B Ansatz]],"")</f>
        <v/>
      </c>
      <c r="S201" s="104" t="str">
        <f>IFERROR(tbl_WohnsitzSO[[#This Row],[KLV C]]*tbl_WohnsitzSO[[#This Row],[KLV C Ansatz]],"")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26"/>
      <c r="E202" s="158"/>
      <c r="F202" s="226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üD]],5)),"")</f>
        <v/>
      </c>
      <c r="O202" s="99" t="str">
        <f>IFERROR(IF(IFERROR(MATCH($C$8&amp;$H202,Tabelle2[Codierung],0),0)&gt;0,VLOOKUP(H202,Tabelle1[[Ort]:[RK KLV C üD]],3,),VLOOKUP(H202,Tabelle1[[Ort]:[RK KLV C üD]],6)),"")</f>
        <v/>
      </c>
      <c r="P202" s="99" t="str">
        <f>IFERROR(IF(IFERROR(MATCH($C$8&amp;$H202,Tabelle2[Codierung],0),0)&gt;0,VLOOKUP(H202,Tabelle1[[Ort]:[RK KLV C üD]],4,),VLOOKUP(H202,Tabelle1[[Ort]:[RK KLV C üD]],7)),"")</f>
        <v/>
      </c>
      <c r="Q202" s="104" t="str">
        <f>IFERROR(tbl_WohnsitzSO[[#This Row],[KLV A]]*tbl_WohnsitzSO[[#This Row],[KLV A Ansatz]],"")</f>
        <v/>
      </c>
      <c r="R202" s="104" t="str">
        <f>IFERROR(tbl_WohnsitzSO[[#This Row],[KLV B]]*tbl_WohnsitzSO[[#This Row],[KLV B Ansatz]],"")</f>
        <v/>
      </c>
      <c r="S202" s="104" t="str">
        <f>IFERROR(tbl_WohnsitzSO[[#This Row],[KLV C]]*tbl_WohnsitzSO[[#This Row],[KLV C Ansatz]],"")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26"/>
      <c r="E203" s="158"/>
      <c r="F203" s="226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üD]],5)),"")</f>
        <v/>
      </c>
      <c r="O203" s="99" t="str">
        <f>IFERROR(IF(IFERROR(MATCH($C$8&amp;$H203,Tabelle2[Codierung],0),0)&gt;0,VLOOKUP(H203,Tabelle1[[Ort]:[RK KLV C üD]],3,),VLOOKUP(H203,Tabelle1[[Ort]:[RK KLV C üD]],6)),"")</f>
        <v/>
      </c>
      <c r="P203" s="99" t="str">
        <f>IFERROR(IF(IFERROR(MATCH($C$8&amp;$H203,Tabelle2[Codierung],0),0)&gt;0,VLOOKUP(H203,Tabelle1[[Ort]:[RK KLV C üD]],4,),VLOOKUP(H203,Tabelle1[[Ort]:[RK KLV C üD]],7)),"")</f>
        <v/>
      </c>
      <c r="Q203" s="104" t="str">
        <f>IFERROR(tbl_WohnsitzSO[[#This Row],[KLV A]]*tbl_WohnsitzSO[[#This Row],[KLV A Ansatz]],"")</f>
        <v/>
      </c>
      <c r="R203" s="104" t="str">
        <f>IFERROR(tbl_WohnsitzSO[[#This Row],[KLV B]]*tbl_WohnsitzSO[[#This Row],[KLV B Ansatz]],"")</f>
        <v/>
      </c>
      <c r="S203" s="104" t="str">
        <f>IFERROR(tbl_WohnsitzSO[[#This Row],[KLV C]]*tbl_WohnsitzSO[[#This Row],[KLV C Ansatz]],"")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26"/>
      <c r="E204" s="158"/>
      <c r="F204" s="226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üD]],5)),"")</f>
        <v/>
      </c>
      <c r="O204" s="99" t="str">
        <f>IFERROR(IF(IFERROR(MATCH($C$8&amp;$H204,Tabelle2[Codierung],0),0)&gt;0,VLOOKUP(H204,Tabelle1[[Ort]:[RK KLV C üD]],3,),VLOOKUP(H204,Tabelle1[[Ort]:[RK KLV C üD]],6)),"")</f>
        <v/>
      </c>
      <c r="P204" s="99" t="str">
        <f>IFERROR(IF(IFERROR(MATCH($C$8&amp;$H204,Tabelle2[Codierung],0),0)&gt;0,VLOOKUP(H204,Tabelle1[[Ort]:[RK KLV C üD]],4,),VLOOKUP(H204,Tabelle1[[Ort]:[RK KLV C üD]],7)),"")</f>
        <v/>
      </c>
      <c r="Q204" s="104" t="str">
        <f>IFERROR(tbl_WohnsitzSO[[#This Row],[KLV A]]*tbl_WohnsitzSO[[#This Row],[KLV A Ansatz]],"")</f>
        <v/>
      </c>
      <c r="R204" s="104" t="str">
        <f>IFERROR(tbl_WohnsitzSO[[#This Row],[KLV B]]*tbl_WohnsitzSO[[#This Row],[KLV B Ansatz]],"")</f>
        <v/>
      </c>
      <c r="S204" s="104" t="str">
        <f>IFERROR(tbl_WohnsitzSO[[#This Row],[KLV C]]*tbl_WohnsitzSO[[#This Row],[KLV C Ansatz]],"")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26"/>
      <c r="E205" s="158"/>
      <c r="F205" s="226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üD]],5)),"")</f>
        <v/>
      </c>
      <c r="O205" s="99" t="str">
        <f>IFERROR(IF(IFERROR(MATCH($C$8&amp;$H205,Tabelle2[Codierung],0),0)&gt;0,VLOOKUP(H205,Tabelle1[[Ort]:[RK KLV C üD]],3,),VLOOKUP(H205,Tabelle1[[Ort]:[RK KLV C üD]],6)),"")</f>
        <v/>
      </c>
      <c r="P205" s="99" t="str">
        <f>IFERROR(IF(IFERROR(MATCH($C$8&amp;$H205,Tabelle2[Codierung],0),0)&gt;0,VLOOKUP(H205,Tabelle1[[Ort]:[RK KLV C üD]],4,),VLOOKUP(H205,Tabelle1[[Ort]:[RK KLV C üD]],7)),"")</f>
        <v/>
      </c>
      <c r="Q205" s="104" t="str">
        <f>IFERROR(tbl_WohnsitzSO[[#This Row],[KLV A]]*tbl_WohnsitzSO[[#This Row],[KLV A Ansatz]],"")</f>
        <v/>
      </c>
      <c r="R205" s="104" t="str">
        <f>IFERROR(tbl_WohnsitzSO[[#This Row],[KLV B]]*tbl_WohnsitzSO[[#This Row],[KLV B Ansatz]],"")</f>
        <v/>
      </c>
      <c r="S205" s="104" t="str">
        <f>IFERROR(tbl_WohnsitzSO[[#This Row],[KLV C]]*tbl_WohnsitzSO[[#This Row],[KLV C Ansatz]],"")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26"/>
      <c r="E206" s="158"/>
      <c r="F206" s="226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üD]],5)),"")</f>
        <v/>
      </c>
      <c r="O206" s="99" t="str">
        <f>IFERROR(IF(IFERROR(MATCH($C$8&amp;$H206,Tabelle2[Codierung],0),0)&gt;0,VLOOKUP(H206,Tabelle1[[Ort]:[RK KLV C üD]],3,),VLOOKUP(H206,Tabelle1[[Ort]:[RK KLV C üD]],6)),"")</f>
        <v/>
      </c>
      <c r="P206" s="99" t="str">
        <f>IFERROR(IF(IFERROR(MATCH($C$8&amp;$H206,Tabelle2[Codierung],0),0)&gt;0,VLOOKUP(H206,Tabelle1[[Ort]:[RK KLV C üD]],4,),VLOOKUP(H206,Tabelle1[[Ort]:[RK KLV C üD]],7)),"")</f>
        <v/>
      </c>
      <c r="Q206" s="104" t="str">
        <f>IFERROR(tbl_WohnsitzSO[[#This Row],[KLV A]]*tbl_WohnsitzSO[[#This Row],[KLV A Ansatz]],"")</f>
        <v/>
      </c>
      <c r="R206" s="104" t="str">
        <f>IFERROR(tbl_WohnsitzSO[[#This Row],[KLV B]]*tbl_WohnsitzSO[[#This Row],[KLV B Ansatz]],"")</f>
        <v/>
      </c>
      <c r="S206" s="104" t="str">
        <f>IFERROR(tbl_WohnsitzSO[[#This Row],[KLV C]]*tbl_WohnsitzSO[[#This Row],[KLV C Ansatz]],"")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26"/>
      <c r="E207" s="158"/>
      <c r="F207" s="226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üD]],5)),"")</f>
        <v/>
      </c>
      <c r="O207" s="99" t="str">
        <f>IFERROR(IF(IFERROR(MATCH($C$8&amp;$H207,Tabelle2[Codierung],0),0)&gt;0,VLOOKUP(H207,Tabelle1[[Ort]:[RK KLV C üD]],3,),VLOOKUP(H207,Tabelle1[[Ort]:[RK KLV C üD]],6)),"")</f>
        <v/>
      </c>
      <c r="P207" s="99" t="str">
        <f>IFERROR(IF(IFERROR(MATCH($C$8&amp;$H207,Tabelle2[Codierung],0),0)&gt;0,VLOOKUP(H207,Tabelle1[[Ort]:[RK KLV C üD]],4,),VLOOKUP(H207,Tabelle1[[Ort]:[RK KLV C üD]],7)),"")</f>
        <v/>
      </c>
      <c r="Q207" s="104" t="str">
        <f>IFERROR(tbl_WohnsitzSO[[#This Row],[KLV A]]*tbl_WohnsitzSO[[#This Row],[KLV A Ansatz]],"")</f>
        <v/>
      </c>
      <c r="R207" s="104" t="str">
        <f>IFERROR(tbl_WohnsitzSO[[#This Row],[KLV B]]*tbl_WohnsitzSO[[#This Row],[KLV B Ansatz]],"")</f>
        <v/>
      </c>
      <c r="S207" s="104" t="str">
        <f>IFERROR(tbl_WohnsitzSO[[#This Row],[KLV C]]*tbl_WohnsitzSO[[#This Row],[KLV C Ansatz]],"")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26"/>
      <c r="E208" s="158"/>
      <c r="F208" s="226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üD]],5)),"")</f>
        <v/>
      </c>
      <c r="O208" s="99" t="str">
        <f>IFERROR(IF(IFERROR(MATCH($C$8&amp;$H208,Tabelle2[Codierung],0),0)&gt;0,VLOOKUP(H208,Tabelle1[[Ort]:[RK KLV C üD]],3,),VLOOKUP(H208,Tabelle1[[Ort]:[RK KLV C üD]],6)),"")</f>
        <v/>
      </c>
      <c r="P208" s="99" t="str">
        <f>IFERROR(IF(IFERROR(MATCH($C$8&amp;$H208,Tabelle2[Codierung],0),0)&gt;0,VLOOKUP(H208,Tabelle1[[Ort]:[RK KLV C üD]],4,),VLOOKUP(H208,Tabelle1[[Ort]:[RK KLV C üD]],7)),"")</f>
        <v/>
      </c>
      <c r="Q208" s="104" t="str">
        <f>IFERROR(tbl_WohnsitzSO[[#This Row],[KLV A]]*tbl_WohnsitzSO[[#This Row],[KLV A Ansatz]],"")</f>
        <v/>
      </c>
      <c r="R208" s="104" t="str">
        <f>IFERROR(tbl_WohnsitzSO[[#This Row],[KLV B]]*tbl_WohnsitzSO[[#This Row],[KLV B Ansatz]],"")</f>
        <v/>
      </c>
      <c r="S208" s="104" t="str">
        <f>IFERROR(tbl_WohnsitzSO[[#This Row],[KLV C]]*tbl_WohnsitzSO[[#This Row],[KLV C Ansatz]],"")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26"/>
      <c r="E209" s="158"/>
      <c r="F209" s="226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üD]],5)),"")</f>
        <v/>
      </c>
      <c r="O209" s="99" t="str">
        <f>IFERROR(IF(IFERROR(MATCH($C$8&amp;$H209,Tabelle2[Codierung],0),0)&gt;0,VLOOKUP(H209,Tabelle1[[Ort]:[RK KLV C üD]],3,),VLOOKUP(H209,Tabelle1[[Ort]:[RK KLV C üD]],6)),"")</f>
        <v/>
      </c>
      <c r="P209" s="99" t="str">
        <f>IFERROR(IF(IFERROR(MATCH($C$8&amp;$H209,Tabelle2[Codierung],0),0)&gt;0,VLOOKUP(H209,Tabelle1[[Ort]:[RK KLV C üD]],4,),VLOOKUP(H209,Tabelle1[[Ort]:[RK KLV C üD]],7)),"")</f>
        <v/>
      </c>
      <c r="Q209" s="104" t="str">
        <f>IFERROR(tbl_WohnsitzSO[[#This Row],[KLV A]]*tbl_WohnsitzSO[[#This Row],[KLV A Ansatz]],"")</f>
        <v/>
      </c>
      <c r="R209" s="104" t="str">
        <f>IFERROR(tbl_WohnsitzSO[[#This Row],[KLV B]]*tbl_WohnsitzSO[[#This Row],[KLV B Ansatz]],"")</f>
        <v/>
      </c>
      <c r="S209" s="104" t="str">
        <f>IFERROR(tbl_WohnsitzSO[[#This Row],[KLV C]]*tbl_WohnsitzSO[[#This Row],[KLV C Ansatz]],"")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26"/>
      <c r="E210" s="158"/>
      <c r="F210" s="226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üD]],5)),"")</f>
        <v/>
      </c>
      <c r="O210" s="99" t="str">
        <f>IFERROR(IF(IFERROR(MATCH($C$8&amp;$H210,Tabelle2[Codierung],0),0)&gt;0,VLOOKUP(H210,Tabelle1[[Ort]:[RK KLV C üD]],3,),VLOOKUP(H210,Tabelle1[[Ort]:[RK KLV C üD]],6)),"")</f>
        <v/>
      </c>
      <c r="P210" s="99" t="str">
        <f>IFERROR(IF(IFERROR(MATCH($C$8&amp;$H210,Tabelle2[Codierung],0),0)&gt;0,VLOOKUP(H210,Tabelle1[[Ort]:[RK KLV C üD]],4,),VLOOKUP(H210,Tabelle1[[Ort]:[RK KLV C üD]],7)),"")</f>
        <v/>
      </c>
      <c r="Q210" s="104" t="str">
        <f>IFERROR(tbl_WohnsitzSO[[#This Row],[KLV A]]*tbl_WohnsitzSO[[#This Row],[KLV A Ansatz]],"")</f>
        <v/>
      </c>
      <c r="R210" s="104" t="str">
        <f>IFERROR(tbl_WohnsitzSO[[#This Row],[KLV B]]*tbl_WohnsitzSO[[#This Row],[KLV B Ansatz]],"")</f>
        <v/>
      </c>
      <c r="S210" s="104" t="str">
        <f>IFERROR(tbl_WohnsitzSO[[#This Row],[KLV C]]*tbl_WohnsitzSO[[#This Row],[KLV C Ansatz]],"")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26"/>
      <c r="E211" s="158"/>
      <c r="F211" s="226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üD]],5)),"")</f>
        <v/>
      </c>
      <c r="O211" s="99" t="str">
        <f>IFERROR(IF(IFERROR(MATCH($C$8&amp;$H211,Tabelle2[Codierung],0),0)&gt;0,VLOOKUP(H211,Tabelle1[[Ort]:[RK KLV C üD]],3,),VLOOKUP(H211,Tabelle1[[Ort]:[RK KLV C üD]],6)),"")</f>
        <v/>
      </c>
      <c r="P211" s="99" t="str">
        <f>IFERROR(IF(IFERROR(MATCH($C$8&amp;$H211,Tabelle2[Codierung],0),0)&gt;0,VLOOKUP(H211,Tabelle1[[Ort]:[RK KLV C üD]],4,),VLOOKUP(H211,Tabelle1[[Ort]:[RK KLV C üD]],7)),"")</f>
        <v/>
      </c>
      <c r="Q211" s="104" t="str">
        <f>IFERROR(tbl_WohnsitzSO[[#This Row],[KLV A]]*tbl_WohnsitzSO[[#This Row],[KLV A Ansatz]],"")</f>
        <v/>
      </c>
      <c r="R211" s="104" t="str">
        <f>IFERROR(tbl_WohnsitzSO[[#This Row],[KLV B]]*tbl_WohnsitzSO[[#This Row],[KLV B Ansatz]],"")</f>
        <v/>
      </c>
      <c r="S211" s="104" t="str">
        <f>IFERROR(tbl_WohnsitzSO[[#This Row],[KLV C]]*tbl_WohnsitzSO[[#This Row],[KLV C Ansatz]],"")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26"/>
      <c r="E212" s="158"/>
      <c r="F212" s="226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üD]],5)),"")</f>
        <v/>
      </c>
      <c r="O212" s="99" t="str">
        <f>IFERROR(IF(IFERROR(MATCH($C$8&amp;$H212,Tabelle2[Codierung],0),0)&gt;0,VLOOKUP(H212,Tabelle1[[Ort]:[RK KLV C üD]],3,),VLOOKUP(H212,Tabelle1[[Ort]:[RK KLV C üD]],6)),"")</f>
        <v/>
      </c>
      <c r="P212" s="99" t="str">
        <f>IFERROR(IF(IFERROR(MATCH($C$8&amp;$H212,Tabelle2[Codierung],0),0)&gt;0,VLOOKUP(H212,Tabelle1[[Ort]:[RK KLV C üD]],4,),VLOOKUP(H212,Tabelle1[[Ort]:[RK KLV C üD]],7)),"")</f>
        <v/>
      </c>
      <c r="Q212" s="104" t="str">
        <f>IFERROR(tbl_WohnsitzSO[[#This Row],[KLV A]]*tbl_WohnsitzSO[[#This Row],[KLV A Ansatz]],"")</f>
        <v/>
      </c>
      <c r="R212" s="104" t="str">
        <f>IFERROR(tbl_WohnsitzSO[[#This Row],[KLV B]]*tbl_WohnsitzSO[[#This Row],[KLV B Ansatz]],"")</f>
        <v/>
      </c>
      <c r="S212" s="104" t="str">
        <f>IFERROR(tbl_WohnsitzSO[[#This Row],[KLV C]]*tbl_WohnsitzSO[[#This Row],[KLV C Ansatz]],"")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26"/>
      <c r="E213" s="158"/>
      <c r="F213" s="226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üD]],5)),"")</f>
        <v/>
      </c>
      <c r="O213" s="99" t="str">
        <f>IFERROR(IF(IFERROR(MATCH($C$8&amp;$H213,Tabelle2[Codierung],0),0)&gt;0,VLOOKUP(H213,Tabelle1[[Ort]:[RK KLV C üD]],3,),VLOOKUP(H213,Tabelle1[[Ort]:[RK KLV C üD]],6)),"")</f>
        <v/>
      </c>
      <c r="P213" s="99" t="str">
        <f>IFERROR(IF(IFERROR(MATCH($C$8&amp;$H213,Tabelle2[Codierung],0),0)&gt;0,VLOOKUP(H213,Tabelle1[[Ort]:[RK KLV C üD]],4,),VLOOKUP(H213,Tabelle1[[Ort]:[RK KLV C üD]],7)),"")</f>
        <v/>
      </c>
      <c r="Q213" s="104" t="str">
        <f>IFERROR(tbl_WohnsitzSO[[#This Row],[KLV A]]*tbl_WohnsitzSO[[#This Row],[KLV A Ansatz]],"")</f>
        <v/>
      </c>
      <c r="R213" s="104" t="str">
        <f>IFERROR(tbl_WohnsitzSO[[#This Row],[KLV B]]*tbl_WohnsitzSO[[#This Row],[KLV B Ansatz]],"")</f>
        <v/>
      </c>
      <c r="S213" s="104" t="str">
        <f>IFERROR(tbl_WohnsitzSO[[#This Row],[KLV C]]*tbl_WohnsitzSO[[#This Row],[KLV C Ansatz]],"")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26"/>
      <c r="E214" s="158"/>
      <c r="F214" s="226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üD]],5)),"")</f>
        <v/>
      </c>
      <c r="O214" s="99" t="str">
        <f>IFERROR(IF(IFERROR(MATCH($C$8&amp;$H214,Tabelle2[Codierung],0),0)&gt;0,VLOOKUP(H214,Tabelle1[[Ort]:[RK KLV C üD]],3,),VLOOKUP(H214,Tabelle1[[Ort]:[RK KLV C üD]],6)),"")</f>
        <v/>
      </c>
      <c r="P214" s="99" t="str">
        <f>IFERROR(IF(IFERROR(MATCH($C$8&amp;$H214,Tabelle2[Codierung],0),0)&gt;0,VLOOKUP(H214,Tabelle1[[Ort]:[RK KLV C üD]],4,),VLOOKUP(H214,Tabelle1[[Ort]:[RK KLV C üD]],7)),"")</f>
        <v/>
      </c>
      <c r="Q214" s="104" t="str">
        <f>IFERROR(tbl_WohnsitzSO[[#This Row],[KLV A]]*tbl_WohnsitzSO[[#This Row],[KLV A Ansatz]],"")</f>
        <v/>
      </c>
      <c r="R214" s="104" t="str">
        <f>IFERROR(tbl_WohnsitzSO[[#This Row],[KLV B]]*tbl_WohnsitzSO[[#This Row],[KLV B Ansatz]],"")</f>
        <v/>
      </c>
      <c r="S214" s="104" t="str">
        <f>IFERROR(tbl_WohnsitzSO[[#This Row],[KLV C]]*tbl_WohnsitzSO[[#This Row],[KLV C Ansatz]],"")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26"/>
      <c r="E215" s="158"/>
      <c r="F215" s="226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üD]],5)),"")</f>
        <v/>
      </c>
      <c r="O215" s="99" t="str">
        <f>IFERROR(IF(IFERROR(MATCH($C$8&amp;$H215,Tabelle2[Codierung],0),0)&gt;0,VLOOKUP(H215,Tabelle1[[Ort]:[RK KLV C üD]],3,),VLOOKUP(H215,Tabelle1[[Ort]:[RK KLV C üD]],6)),"")</f>
        <v/>
      </c>
      <c r="P215" s="99" t="str">
        <f>IFERROR(IF(IFERROR(MATCH($C$8&amp;$H215,Tabelle2[Codierung],0),0)&gt;0,VLOOKUP(H215,Tabelle1[[Ort]:[RK KLV C üD]],4,),VLOOKUP(H215,Tabelle1[[Ort]:[RK KLV C üD]],7)),"")</f>
        <v/>
      </c>
      <c r="Q215" s="104" t="str">
        <f>IFERROR(tbl_WohnsitzSO[[#This Row],[KLV A]]*tbl_WohnsitzSO[[#This Row],[KLV A Ansatz]],"")</f>
        <v/>
      </c>
      <c r="R215" s="104" t="str">
        <f>IFERROR(tbl_WohnsitzSO[[#This Row],[KLV B]]*tbl_WohnsitzSO[[#This Row],[KLV B Ansatz]],"")</f>
        <v/>
      </c>
      <c r="S215" s="104" t="str">
        <f>IFERROR(tbl_WohnsitzSO[[#This Row],[KLV C]]*tbl_WohnsitzSO[[#This Row],[KLV C Ansatz]],"")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26"/>
      <c r="E216" s="158"/>
      <c r="F216" s="226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üD]],5)),"")</f>
        <v/>
      </c>
      <c r="O216" s="99" t="str">
        <f>IFERROR(IF(IFERROR(MATCH($C$8&amp;$H216,Tabelle2[Codierung],0),0)&gt;0,VLOOKUP(H216,Tabelle1[[Ort]:[RK KLV C üD]],3,),VLOOKUP(H216,Tabelle1[[Ort]:[RK KLV C üD]],6)),"")</f>
        <v/>
      </c>
      <c r="P216" s="99" t="str">
        <f>IFERROR(IF(IFERROR(MATCH($C$8&amp;$H216,Tabelle2[Codierung],0),0)&gt;0,VLOOKUP(H216,Tabelle1[[Ort]:[RK KLV C üD]],4,),VLOOKUP(H216,Tabelle1[[Ort]:[RK KLV C üD]],7)),"")</f>
        <v/>
      </c>
      <c r="Q216" s="104" t="str">
        <f>IFERROR(tbl_WohnsitzSO[[#This Row],[KLV A]]*tbl_WohnsitzSO[[#This Row],[KLV A Ansatz]],"")</f>
        <v/>
      </c>
      <c r="R216" s="104" t="str">
        <f>IFERROR(tbl_WohnsitzSO[[#This Row],[KLV B]]*tbl_WohnsitzSO[[#This Row],[KLV B Ansatz]],"")</f>
        <v/>
      </c>
      <c r="S216" s="104" t="str">
        <f>IFERROR(tbl_WohnsitzSO[[#This Row],[KLV C]]*tbl_WohnsitzSO[[#This Row],[KLV C Ansatz]],"")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26"/>
      <c r="E217" s="158"/>
      <c r="F217" s="226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üD]],5)),"")</f>
        <v/>
      </c>
      <c r="O217" s="99" t="str">
        <f>IFERROR(IF(IFERROR(MATCH($C$8&amp;$H217,Tabelle2[Codierung],0),0)&gt;0,VLOOKUP(H217,Tabelle1[[Ort]:[RK KLV C üD]],3,),VLOOKUP(H217,Tabelle1[[Ort]:[RK KLV C üD]],6)),"")</f>
        <v/>
      </c>
      <c r="P217" s="99" t="str">
        <f>IFERROR(IF(IFERROR(MATCH($C$8&amp;$H217,Tabelle2[Codierung],0),0)&gt;0,VLOOKUP(H217,Tabelle1[[Ort]:[RK KLV C üD]],4,),VLOOKUP(H217,Tabelle1[[Ort]:[RK KLV C üD]],7)),"")</f>
        <v/>
      </c>
      <c r="Q217" s="104" t="str">
        <f>IFERROR(tbl_WohnsitzSO[[#This Row],[KLV A]]*tbl_WohnsitzSO[[#This Row],[KLV A Ansatz]],"")</f>
        <v/>
      </c>
      <c r="R217" s="104" t="str">
        <f>IFERROR(tbl_WohnsitzSO[[#This Row],[KLV B]]*tbl_WohnsitzSO[[#This Row],[KLV B Ansatz]],"")</f>
        <v/>
      </c>
      <c r="S217" s="104" t="str">
        <f>IFERROR(tbl_WohnsitzSO[[#This Row],[KLV C]]*tbl_WohnsitzSO[[#This Row],[KLV C Ansatz]],"")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26"/>
      <c r="E218" s="158"/>
      <c r="F218" s="226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üD]],5)),"")</f>
        <v/>
      </c>
      <c r="O218" s="99" t="str">
        <f>IFERROR(IF(IFERROR(MATCH($C$8&amp;$H218,Tabelle2[Codierung],0),0)&gt;0,VLOOKUP(H218,Tabelle1[[Ort]:[RK KLV C üD]],3,),VLOOKUP(H218,Tabelle1[[Ort]:[RK KLV C üD]],6)),"")</f>
        <v/>
      </c>
      <c r="P218" s="99" t="str">
        <f>IFERROR(IF(IFERROR(MATCH($C$8&amp;$H218,Tabelle2[Codierung],0),0)&gt;0,VLOOKUP(H218,Tabelle1[[Ort]:[RK KLV C üD]],4,),VLOOKUP(H218,Tabelle1[[Ort]:[RK KLV C üD]],7)),"")</f>
        <v/>
      </c>
      <c r="Q218" s="104" t="str">
        <f>IFERROR(tbl_WohnsitzSO[[#This Row],[KLV A]]*tbl_WohnsitzSO[[#This Row],[KLV A Ansatz]],"")</f>
        <v/>
      </c>
      <c r="R218" s="104" t="str">
        <f>IFERROR(tbl_WohnsitzSO[[#This Row],[KLV B]]*tbl_WohnsitzSO[[#This Row],[KLV B Ansatz]],"")</f>
        <v/>
      </c>
      <c r="S218" s="104" t="str">
        <f>IFERROR(tbl_WohnsitzSO[[#This Row],[KLV C]]*tbl_WohnsitzSO[[#This Row],[KLV C Ansatz]],"")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26"/>
      <c r="E219" s="158"/>
      <c r="F219" s="226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üD]],5)),"")</f>
        <v/>
      </c>
      <c r="O219" s="99" t="str">
        <f>IFERROR(IF(IFERROR(MATCH($C$8&amp;$H219,Tabelle2[Codierung],0),0)&gt;0,VLOOKUP(H219,Tabelle1[[Ort]:[RK KLV C üD]],3,),VLOOKUP(H219,Tabelle1[[Ort]:[RK KLV C üD]],6)),"")</f>
        <v/>
      </c>
      <c r="P219" s="99" t="str">
        <f>IFERROR(IF(IFERROR(MATCH($C$8&amp;$H219,Tabelle2[Codierung],0),0)&gt;0,VLOOKUP(H219,Tabelle1[[Ort]:[RK KLV C üD]],4,),VLOOKUP(H219,Tabelle1[[Ort]:[RK KLV C üD]],7)),"")</f>
        <v/>
      </c>
      <c r="Q219" s="104" t="str">
        <f>IFERROR(tbl_WohnsitzSO[[#This Row],[KLV A]]*tbl_WohnsitzSO[[#This Row],[KLV A Ansatz]],"")</f>
        <v/>
      </c>
      <c r="R219" s="104" t="str">
        <f>IFERROR(tbl_WohnsitzSO[[#This Row],[KLV B]]*tbl_WohnsitzSO[[#This Row],[KLV B Ansatz]],"")</f>
        <v/>
      </c>
      <c r="S219" s="104" t="str">
        <f>IFERROR(tbl_WohnsitzSO[[#This Row],[KLV C]]*tbl_WohnsitzSO[[#This Row],[KLV C Ansatz]],"")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26"/>
      <c r="E220" s="158"/>
      <c r="F220" s="226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üD]],5)),"")</f>
        <v/>
      </c>
      <c r="O220" s="99" t="str">
        <f>IFERROR(IF(IFERROR(MATCH($C$8&amp;$H220,Tabelle2[Codierung],0),0)&gt;0,VLOOKUP(H220,Tabelle1[[Ort]:[RK KLV C üD]],3,),VLOOKUP(H220,Tabelle1[[Ort]:[RK KLV C üD]],6)),"")</f>
        <v/>
      </c>
      <c r="P220" s="99" t="str">
        <f>IFERROR(IF(IFERROR(MATCH($C$8&amp;$H220,Tabelle2[Codierung],0),0)&gt;0,VLOOKUP(H220,Tabelle1[[Ort]:[RK KLV C üD]],4,),VLOOKUP(H220,Tabelle1[[Ort]:[RK KLV C üD]],7)),"")</f>
        <v/>
      </c>
      <c r="Q220" s="104" t="str">
        <f>IFERROR(tbl_WohnsitzSO[[#This Row],[KLV A]]*tbl_WohnsitzSO[[#This Row],[KLV A Ansatz]],"")</f>
        <v/>
      </c>
      <c r="R220" s="104" t="str">
        <f>IFERROR(tbl_WohnsitzSO[[#This Row],[KLV B]]*tbl_WohnsitzSO[[#This Row],[KLV B Ansatz]],"")</f>
        <v/>
      </c>
      <c r="S220" s="104" t="str">
        <f>IFERROR(tbl_WohnsitzSO[[#This Row],[KLV C]]*tbl_WohnsitzSO[[#This Row],[KLV C Ansatz]],"")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26"/>
      <c r="E221" s="158"/>
      <c r="F221" s="226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üD]],5)),"")</f>
        <v/>
      </c>
      <c r="O221" s="99" t="str">
        <f>IFERROR(IF(IFERROR(MATCH($C$8&amp;$H221,Tabelle2[Codierung],0),0)&gt;0,VLOOKUP(H221,Tabelle1[[Ort]:[RK KLV C üD]],3,),VLOOKUP(H221,Tabelle1[[Ort]:[RK KLV C üD]],6)),"")</f>
        <v/>
      </c>
      <c r="P221" s="99" t="str">
        <f>IFERROR(IF(IFERROR(MATCH($C$8&amp;$H221,Tabelle2[Codierung],0),0)&gt;0,VLOOKUP(H221,Tabelle1[[Ort]:[RK KLV C üD]],4,),VLOOKUP(H221,Tabelle1[[Ort]:[RK KLV C üD]],7)),"")</f>
        <v/>
      </c>
      <c r="Q221" s="104" t="str">
        <f>IFERROR(tbl_WohnsitzSO[[#This Row],[KLV A]]*tbl_WohnsitzSO[[#This Row],[KLV A Ansatz]],"")</f>
        <v/>
      </c>
      <c r="R221" s="104" t="str">
        <f>IFERROR(tbl_WohnsitzSO[[#This Row],[KLV B]]*tbl_WohnsitzSO[[#This Row],[KLV B Ansatz]],"")</f>
        <v/>
      </c>
      <c r="S221" s="104" t="str">
        <f>IFERROR(tbl_WohnsitzSO[[#This Row],[KLV C]]*tbl_WohnsitzSO[[#This Row],[KLV C Ansatz]],"")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26"/>
      <c r="E222" s="158"/>
      <c r="F222" s="226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üD]],5)),"")</f>
        <v/>
      </c>
      <c r="O222" s="99" t="str">
        <f>IFERROR(IF(IFERROR(MATCH($C$8&amp;$H222,Tabelle2[Codierung],0),0)&gt;0,VLOOKUP(H222,Tabelle1[[Ort]:[RK KLV C üD]],3,),VLOOKUP(H222,Tabelle1[[Ort]:[RK KLV C üD]],6)),"")</f>
        <v/>
      </c>
      <c r="P222" s="99" t="str">
        <f>IFERROR(IF(IFERROR(MATCH($C$8&amp;$H222,Tabelle2[Codierung],0),0)&gt;0,VLOOKUP(H222,Tabelle1[[Ort]:[RK KLV C üD]],4,),VLOOKUP(H222,Tabelle1[[Ort]:[RK KLV C üD]],7)),"")</f>
        <v/>
      </c>
      <c r="Q222" s="104" t="str">
        <f>IFERROR(tbl_WohnsitzSO[[#This Row],[KLV A]]*tbl_WohnsitzSO[[#This Row],[KLV A Ansatz]],"")</f>
        <v/>
      </c>
      <c r="R222" s="104" t="str">
        <f>IFERROR(tbl_WohnsitzSO[[#This Row],[KLV B]]*tbl_WohnsitzSO[[#This Row],[KLV B Ansatz]],"")</f>
        <v/>
      </c>
      <c r="S222" s="104" t="str">
        <f>IFERROR(tbl_WohnsitzSO[[#This Row],[KLV C]]*tbl_WohnsitzSO[[#This Row],[KLV C Ansatz]],"")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26"/>
      <c r="E223" s="158"/>
      <c r="F223" s="226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üD]],5)),"")</f>
        <v/>
      </c>
      <c r="O223" s="99" t="str">
        <f>IFERROR(IF(IFERROR(MATCH($C$8&amp;$H223,Tabelle2[Codierung],0),0)&gt;0,VLOOKUP(H223,Tabelle1[[Ort]:[RK KLV C üD]],3,),VLOOKUP(H223,Tabelle1[[Ort]:[RK KLV C üD]],6)),"")</f>
        <v/>
      </c>
      <c r="P223" s="99" t="str">
        <f>IFERROR(IF(IFERROR(MATCH($C$8&amp;$H223,Tabelle2[Codierung],0),0)&gt;0,VLOOKUP(H223,Tabelle1[[Ort]:[RK KLV C üD]],4,),VLOOKUP(H223,Tabelle1[[Ort]:[RK KLV C üD]],7)),"")</f>
        <v/>
      </c>
      <c r="Q223" s="104" t="str">
        <f>IFERROR(tbl_WohnsitzSO[[#This Row],[KLV A]]*tbl_WohnsitzSO[[#This Row],[KLV A Ansatz]],"")</f>
        <v/>
      </c>
      <c r="R223" s="104" t="str">
        <f>IFERROR(tbl_WohnsitzSO[[#This Row],[KLV B]]*tbl_WohnsitzSO[[#This Row],[KLV B Ansatz]],"")</f>
        <v/>
      </c>
      <c r="S223" s="104" t="str">
        <f>IFERROR(tbl_WohnsitzSO[[#This Row],[KLV C]]*tbl_WohnsitzSO[[#This Row],[KLV C Ansatz]],"")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26"/>
      <c r="E224" s="158"/>
      <c r="F224" s="226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üD]],5)),"")</f>
        <v/>
      </c>
      <c r="O224" s="99" t="str">
        <f>IFERROR(IF(IFERROR(MATCH($C$8&amp;$H224,Tabelle2[Codierung],0),0)&gt;0,VLOOKUP(H224,Tabelle1[[Ort]:[RK KLV C üD]],3,),VLOOKUP(H224,Tabelle1[[Ort]:[RK KLV C üD]],6)),"")</f>
        <v/>
      </c>
      <c r="P224" s="99" t="str">
        <f>IFERROR(IF(IFERROR(MATCH($C$8&amp;$H224,Tabelle2[Codierung],0),0)&gt;0,VLOOKUP(H224,Tabelle1[[Ort]:[RK KLV C üD]],4,),VLOOKUP(H224,Tabelle1[[Ort]:[RK KLV C üD]],7)),"")</f>
        <v/>
      </c>
      <c r="Q224" s="104" t="str">
        <f>IFERROR(tbl_WohnsitzSO[[#This Row],[KLV A]]*tbl_WohnsitzSO[[#This Row],[KLV A Ansatz]],"")</f>
        <v/>
      </c>
      <c r="R224" s="104" t="str">
        <f>IFERROR(tbl_WohnsitzSO[[#This Row],[KLV B]]*tbl_WohnsitzSO[[#This Row],[KLV B Ansatz]],"")</f>
        <v/>
      </c>
      <c r="S224" s="104" t="str">
        <f>IFERROR(tbl_WohnsitzSO[[#This Row],[KLV C]]*tbl_WohnsitzSO[[#This Row],[KLV C Ansatz]],"")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26"/>
      <c r="E225" s="158"/>
      <c r="F225" s="226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üD]],5)),"")</f>
        <v/>
      </c>
      <c r="O225" s="99" t="str">
        <f>IFERROR(IF(IFERROR(MATCH($C$8&amp;$H225,Tabelle2[Codierung],0),0)&gt;0,VLOOKUP(H225,Tabelle1[[Ort]:[RK KLV C üD]],3,),VLOOKUP(H225,Tabelle1[[Ort]:[RK KLV C üD]],6)),"")</f>
        <v/>
      </c>
      <c r="P225" s="99" t="str">
        <f>IFERROR(IF(IFERROR(MATCH($C$8&amp;$H225,Tabelle2[Codierung],0),0)&gt;0,VLOOKUP(H225,Tabelle1[[Ort]:[RK KLV C üD]],4,),VLOOKUP(H225,Tabelle1[[Ort]:[RK KLV C üD]],7)),"")</f>
        <v/>
      </c>
      <c r="Q225" s="104" t="str">
        <f>IFERROR(tbl_WohnsitzSO[[#This Row],[KLV A]]*tbl_WohnsitzSO[[#This Row],[KLV A Ansatz]],"")</f>
        <v/>
      </c>
      <c r="R225" s="104" t="str">
        <f>IFERROR(tbl_WohnsitzSO[[#This Row],[KLV B]]*tbl_WohnsitzSO[[#This Row],[KLV B Ansatz]],"")</f>
        <v/>
      </c>
      <c r="S225" s="104" t="str">
        <f>IFERROR(tbl_WohnsitzSO[[#This Row],[KLV C]]*tbl_WohnsitzSO[[#This Row],[KLV C Ansatz]],"")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26"/>
      <c r="E226" s="158"/>
      <c r="F226" s="226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üD]],5)),"")</f>
        <v/>
      </c>
      <c r="O226" s="99" t="str">
        <f>IFERROR(IF(IFERROR(MATCH($C$8&amp;$H226,Tabelle2[Codierung],0),0)&gt;0,VLOOKUP(H226,Tabelle1[[Ort]:[RK KLV C üD]],3,),VLOOKUP(H226,Tabelle1[[Ort]:[RK KLV C üD]],6)),"")</f>
        <v/>
      </c>
      <c r="P226" s="99" t="str">
        <f>IFERROR(IF(IFERROR(MATCH($C$8&amp;$H226,Tabelle2[Codierung],0),0)&gt;0,VLOOKUP(H226,Tabelle1[[Ort]:[RK KLV C üD]],4,),VLOOKUP(H226,Tabelle1[[Ort]:[RK KLV C üD]],7)),"")</f>
        <v/>
      </c>
      <c r="Q226" s="104" t="str">
        <f>IFERROR(tbl_WohnsitzSO[[#This Row],[KLV A]]*tbl_WohnsitzSO[[#This Row],[KLV A Ansatz]],"")</f>
        <v/>
      </c>
      <c r="R226" s="104" t="str">
        <f>IFERROR(tbl_WohnsitzSO[[#This Row],[KLV B]]*tbl_WohnsitzSO[[#This Row],[KLV B Ansatz]],"")</f>
        <v/>
      </c>
      <c r="S226" s="104" t="str">
        <f>IFERROR(tbl_WohnsitzSO[[#This Row],[KLV C]]*tbl_WohnsitzSO[[#This Row],[KLV C Ansatz]],"")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26"/>
      <c r="E227" s="158"/>
      <c r="F227" s="226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üD]],5)),"")</f>
        <v/>
      </c>
      <c r="O227" s="99" t="str">
        <f>IFERROR(IF(IFERROR(MATCH($C$8&amp;$H227,Tabelle2[Codierung],0),0)&gt;0,VLOOKUP(H227,Tabelle1[[Ort]:[RK KLV C üD]],3,),VLOOKUP(H227,Tabelle1[[Ort]:[RK KLV C üD]],6)),"")</f>
        <v/>
      </c>
      <c r="P227" s="99" t="str">
        <f>IFERROR(IF(IFERROR(MATCH($C$8&amp;$H227,Tabelle2[Codierung],0),0)&gt;0,VLOOKUP(H227,Tabelle1[[Ort]:[RK KLV C üD]],4,),VLOOKUP(H227,Tabelle1[[Ort]:[RK KLV C üD]],7)),"")</f>
        <v/>
      </c>
      <c r="Q227" s="104" t="str">
        <f>IFERROR(tbl_WohnsitzSO[[#This Row],[KLV A]]*tbl_WohnsitzSO[[#This Row],[KLV A Ansatz]],"")</f>
        <v/>
      </c>
      <c r="R227" s="104" t="str">
        <f>IFERROR(tbl_WohnsitzSO[[#This Row],[KLV B]]*tbl_WohnsitzSO[[#This Row],[KLV B Ansatz]],"")</f>
        <v/>
      </c>
      <c r="S227" s="104" t="str">
        <f>IFERROR(tbl_WohnsitzSO[[#This Row],[KLV C]]*tbl_WohnsitzSO[[#This Row],[KLV C Ansatz]],"")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26"/>
      <c r="E228" s="158"/>
      <c r="F228" s="226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üD]],5)),"")</f>
        <v/>
      </c>
      <c r="O228" s="99" t="str">
        <f>IFERROR(IF(IFERROR(MATCH($C$8&amp;$H228,Tabelle2[Codierung],0),0)&gt;0,VLOOKUP(H228,Tabelle1[[Ort]:[RK KLV C üD]],3,),VLOOKUP(H228,Tabelle1[[Ort]:[RK KLV C üD]],6)),"")</f>
        <v/>
      </c>
      <c r="P228" s="99" t="str">
        <f>IFERROR(IF(IFERROR(MATCH($C$8&amp;$H228,Tabelle2[Codierung],0),0)&gt;0,VLOOKUP(H228,Tabelle1[[Ort]:[RK KLV C üD]],4,),VLOOKUP(H228,Tabelle1[[Ort]:[RK KLV C üD]],7)),"")</f>
        <v/>
      </c>
      <c r="Q228" s="104" t="str">
        <f>IFERROR(tbl_WohnsitzSO[[#This Row],[KLV A]]*tbl_WohnsitzSO[[#This Row],[KLV A Ansatz]],"")</f>
        <v/>
      </c>
      <c r="R228" s="104" t="str">
        <f>IFERROR(tbl_WohnsitzSO[[#This Row],[KLV B]]*tbl_WohnsitzSO[[#This Row],[KLV B Ansatz]],"")</f>
        <v/>
      </c>
      <c r="S228" s="104" t="str">
        <f>IFERROR(tbl_WohnsitzSO[[#This Row],[KLV C]]*tbl_WohnsitzSO[[#This Row],[KLV C Ansatz]],"")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26"/>
      <c r="E229" s="158"/>
      <c r="F229" s="226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üD]],5)),"")</f>
        <v/>
      </c>
      <c r="O229" s="99" t="str">
        <f>IFERROR(IF(IFERROR(MATCH($C$8&amp;$H229,Tabelle2[Codierung],0),0)&gt;0,VLOOKUP(H229,Tabelle1[[Ort]:[RK KLV C üD]],3,),VLOOKUP(H229,Tabelle1[[Ort]:[RK KLV C üD]],6)),"")</f>
        <v/>
      </c>
      <c r="P229" s="99" t="str">
        <f>IFERROR(IF(IFERROR(MATCH($C$8&amp;$H229,Tabelle2[Codierung],0),0)&gt;0,VLOOKUP(H229,Tabelle1[[Ort]:[RK KLV C üD]],4,),VLOOKUP(H229,Tabelle1[[Ort]:[RK KLV C üD]],7)),"")</f>
        <v/>
      </c>
      <c r="Q229" s="104" t="str">
        <f>IFERROR(tbl_WohnsitzSO[[#This Row],[KLV A]]*tbl_WohnsitzSO[[#This Row],[KLV A Ansatz]],"")</f>
        <v/>
      </c>
      <c r="R229" s="104" t="str">
        <f>IFERROR(tbl_WohnsitzSO[[#This Row],[KLV B]]*tbl_WohnsitzSO[[#This Row],[KLV B Ansatz]],"")</f>
        <v/>
      </c>
      <c r="S229" s="104" t="str">
        <f>IFERROR(tbl_WohnsitzSO[[#This Row],[KLV C]]*tbl_WohnsitzSO[[#This Row],[KLV C Ansatz]],"")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26"/>
      <c r="E230" s="158"/>
      <c r="F230" s="226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üD]],5)),"")</f>
        <v/>
      </c>
      <c r="O230" s="99" t="str">
        <f>IFERROR(IF(IFERROR(MATCH($C$8&amp;$H230,Tabelle2[Codierung],0),0)&gt;0,VLOOKUP(H230,Tabelle1[[Ort]:[RK KLV C üD]],3,),VLOOKUP(H230,Tabelle1[[Ort]:[RK KLV C üD]],6)),"")</f>
        <v/>
      </c>
      <c r="P230" s="99" t="str">
        <f>IFERROR(IF(IFERROR(MATCH($C$8&amp;$H230,Tabelle2[Codierung],0),0)&gt;0,VLOOKUP(H230,Tabelle1[[Ort]:[RK KLV C üD]],4,),VLOOKUP(H230,Tabelle1[[Ort]:[RK KLV C üD]],7)),"")</f>
        <v/>
      </c>
      <c r="Q230" s="104" t="str">
        <f>IFERROR(tbl_WohnsitzSO[[#This Row],[KLV A]]*tbl_WohnsitzSO[[#This Row],[KLV A Ansatz]],"")</f>
        <v/>
      </c>
      <c r="R230" s="104" t="str">
        <f>IFERROR(tbl_WohnsitzSO[[#This Row],[KLV B]]*tbl_WohnsitzSO[[#This Row],[KLV B Ansatz]],"")</f>
        <v/>
      </c>
      <c r="S230" s="104" t="str">
        <f>IFERROR(tbl_WohnsitzSO[[#This Row],[KLV C]]*tbl_WohnsitzSO[[#This Row],[KLV C Ansatz]],"")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26"/>
      <c r="E231" s="158"/>
      <c r="F231" s="226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üD]],5)),"")</f>
        <v/>
      </c>
      <c r="O231" s="99" t="str">
        <f>IFERROR(IF(IFERROR(MATCH($C$8&amp;$H231,Tabelle2[Codierung],0),0)&gt;0,VLOOKUP(H231,Tabelle1[[Ort]:[RK KLV C üD]],3,),VLOOKUP(H231,Tabelle1[[Ort]:[RK KLV C üD]],6)),"")</f>
        <v/>
      </c>
      <c r="P231" s="99" t="str">
        <f>IFERROR(IF(IFERROR(MATCH($C$8&amp;$H231,Tabelle2[Codierung],0),0)&gt;0,VLOOKUP(H231,Tabelle1[[Ort]:[RK KLV C üD]],4,),VLOOKUP(H231,Tabelle1[[Ort]:[RK KLV C üD]],7)),"")</f>
        <v/>
      </c>
      <c r="Q231" s="104" t="str">
        <f>IFERROR(tbl_WohnsitzSO[[#This Row],[KLV A]]*tbl_WohnsitzSO[[#This Row],[KLV A Ansatz]],"")</f>
        <v/>
      </c>
      <c r="R231" s="104" t="str">
        <f>IFERROR(tbl_WohnsitzSO[[#This Row],[KLV B]]*tbl_WohnsitzSO[[#This Row],[KLV B Ansatz]],"")</f>
        <v/>
      </c>
      <c r="S231" s="104" t="str">
        <f>IFERROR(tbl_WohnsitzSO[[#This Row],[KLV C]]*tbl_WohnsitzSO[[#This Row],[KLV C Ansatz]],"")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26"/>
      <c r="E232" s="158"/>
      <c r="F232" s="226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üD]],5)),"")</f>
        <v/>
      </c>
      <c r="O232" s="99" t="str">
        <f>IFERROR(IF(IFERROR(MATCH($C$8&amp;$H232,Tabelle2[Codierung],0),0)&gt;0,VLOOKUP(H232,Tabelle1[[Ort]:[RK KLV C üD]],3,),VLOOKUP(H232,Tabelle1[[Ort]:[RK KLV C üD]],6)),"")</f>
        <v/>
      </c>
      <c r="P232" s="99" t="str">
        <f>IFERROR(IF(IFERROR(MATCH($C$8&amp;$H232,Tabelle2[Codierung],0),0)&gt;0,VLOOKUP(H232,Tabelle1[[Ort]:[RK KLV C üD]],4,),VLOOKUP(H232,Tabelle1[[Ort]:[RK KLV C üD]],7)),"")</f>
        <v/>
      </c>
      <c r="Q232" s="104" t="str">
        <f>IFERROR(tbl_WohnsitzSO[[#This Row],[KLV A]]*tbl_WohnsitzSO[[#This Row],[KLV A Ansatz]],"")</f>
        <v/>
      </c>
      <c r="R232" s="104" t="str">
        <f>IFERROR(tbl_WohnsitzSO[[#This Row],[KLV B]]*tbl_WohnsitzSO[[#This Row],[KLV B Ansatz]],"")</f>
        <v/>
      </c>
      <c r="S232" s="104" t="str">
        <f>IFERROR(tbl_WohnsitzSO[[#This Row],[KLV C]]*tbl_WohnsitzSO[[#This Row],[KLV C Ansatz]],"")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26"/>
      <c r="E233" s="158"/>
      <c r="F233" s="226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üD]],5)),"")</f>
        <v/>
      </c>
      <c r="O233" s="99" t="str">
        <f>IFERROR(IF(IFERROR(MATCH($C$8&amp;$H233,Tabelle2[Codierung],0),0)&gt;0,VLOOKUP(H233,Tabelle1[[Ort]:[RK KLV C üD]],3,),VLOOKUP(H233,Tabelle1[[Ort]:[RK KLV C üD]],6)),"")</f>
        <v/>
      </c>
      <c r="P233" s="99" t="str">
        <f>IFERROR(IF(IFERROR(MATCH($C$8&amp;$H233,Tabelle2[Codierung],0),0)&gt;0,VLOOKUP(H233,Tabelle1[[Ort]:[RK KLV C üD]],4,),VLOOKUP(H233,Tabelle1[[Ort]:[RK KLV C üD]],7)),"")</f>
        <v/>
      </c>
      <c r="Q233" s="104" t="str">
        <f>IFERROR(tbl_WohnsitzSO[[#This Row],[KLV A]]*tbl_WohnsitzSO[[#This Row],[KLV A Ansatz]],"")</f>
        <v/>
      </c>
      <c r="R233" s="104" t="str">
        <f>IFERROR(tbl_WohnsitzSO[[#This Row],[KLV B]]*tbl_WohnsitzSO[[#This Row],[KLV B Ansatz]],"")</f>
        <v/>
      </c>
      <c r="S233" s="104" t="str">
        <f>IFERROR(tbl_WohnsitzSO[[#This Row],[KLV C]]*tbl_WohnsitzSO[[#This Row],[KLV C Ansatz]],"")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26"/>
      <c r="E234" s="158"/>
      <c r="F234" s="226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üD]],5)),"")</f>
        <v/>
      </c>
      <c r="O234" s="99" t="str">
        <f>IFERROR(IF(IFERROR(MATCH($C$8&amp;$H234,Tabelle2[Codierung],0),0)&gt;0,VLOOKUP(H234,Tabelle1[[Ort]:[RK KLV C üD]],3,),VLOOKUP(H234,Tabelle1[[Ort]:[RK KLV C üD]],6)),"")</f>
        <v/>
      </c>
      <c r="P234" s="99" t="str">
        <f>IFERROR(IF(IFERROR(MATCH($C$8&amp;$H234,Tabelle2[Codierung],0),0)&gt;0,VLOOKUP(H234,Tabelle1[[Ort]:[RK KLV C üD]],4,),VLOOKUP(H234,Tabelle1[[Ort]:[RK KLV C üD]],7)),"")</f>
        <v/>
      </c>
      <c r="Q234" s="104" t="str">
        <f>IFERROR(tbl_WohnsitzSO[[#This Row],[KLV A]]*tbl_WohnsitzSO[[#This Row],[KLV A Ansatz]],"")</f>
        <v/>
      </c>
      <c r="R234" s="104" t="str">
        <f>IFERROR(tbl_WohnsitzSO[[#This Row],[KLV B]]*tbl_WohnsitzSO[[#This Row],[KLV B Ansatz]],"")</f>
        <v/>
      </c>
      <c r="S234" s="104" t="str">
        <f>IFERROR(tbl_WohnsitzSO[[#This Row],[KLV C]]*tbl_WohnsitzSO[[#This Row],[KLV C Ansatz]],"")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26"/>
      <c r="E235" s="158"/>
      <c r="F235" s="226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üD]],5)),"")</f>
        <v/>
      </c>
      <c r="O235" s="99" t="str">
        <f>IFERROR(IF(IFERROR(MATCH($C$8&amp;$H235,Tabelle2[Codierung],0),0)&gt;0,VLOOKUP(H235,Tabelle1[[Ort]:[RK KLV C üD]],3,),VLOOKUP(H235,Tabelle1[[Ort]:[RK KLV C üD]],6)),"")</f>
        <v/>
      </c>
      <c r="P235" s="99" t="str">
        <f>IFERROR(IF(IFERROR(MATCH($C$8&amp;$H235,Tabelle2[Codierung],0),0)&gt;0,VLOOKUP(H235,Tabelle1[[Ort]:[RK KLV C üD]],4,),VLOOKUP(H235,Tabelle1[[Ort]:[RK KLV C üD]],7)),"")</f>
        <v/>
      </c>
      <c r="Q235" s="104" t="str">
        <f>IFERROR(tbl_WohnsitzSO[[#This Row],[KLV A]]*tbl_WohnsitzSO[[#This Row],[KLV A Ansatz]],"")</f>
        <v/>
      </c>
      <c r="R235" s="104" t="str">
        <f>IFERROR(tbl_WohnsitzSO[[#This Row],[KLV B]]*tbl_WohnsitzSO[[#This Row],[KLV B Ansatz]],"")</f>
        <v/>
      </c>
      <c r="S235" s="104" t="str">
        <f>IFERROR(tbl_WohnsitzSO[[#This Row],[KLV C]]*tbl_WohnsitzSO[[#This Row],[KLV C Ansatz]],"")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26"/>
      <c r="E236" s="158"/>
      <c r="F236" s="226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üD]],5)),"")</f>
        <v/>
      </c>
      <c r="O236" s="99" t="str">
        <f>IFERROR(IF(IFERROR(MATCH($C$8&amp;$H236,Tabelle2[Codierung],0),0)&gt;0,VLOOKUP(H236,Tabelle1[[Ort]:[RK KLV C üD]],3,),VLOOKUP(H236,Tabelle1[[Ort]:[RK KLV C üD]],6)),"")</f>
        <v/>
      </c>
      <c r="P236" s="99" t="str">
        <f>IFERROR(IF(IFERROR(MATCH($C$8&amp;$H236,Tabelle2[Codierung],0),0)&gt;0,VLOOKUP(H236,Tabelle1[[Ort]:[RK KLV C üD]],4,),VLOOKUP(H236,Tabelle1[[Ort]:[RK KLV C üD]],7)),"")</f>
        <v/>
      </c>
      <c r="Q236" s="104" t="str">
        <f>IFERROR(tbl_WohnsitzSO[[#This Row],[KLV A]]*tbl_WohnsitzSO[[#This Row],[KLV A Ansatz]],"")</f>
        <v/>
      </c>
      <c r="R236" s="104" t="str">
        <f>IFERROR(tbl_WohnsitzSO[[#This Row],[KLV B]]*tbl_WohnsitzSO[[#This Row],[KLV B Ansatz]],"")</f>
        <v/>
      </c>
      <c r="S236" s="104" t="str">
        <f>IFERROR(tbl_WohnsitzSO[[#This Row],[KLV C]]*tbl_WohnsitzSO[[#This Row],[KLV C Ansatz]],"")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26"/>
      <c r="E237" s="158"/>
      <c r="F237" s="226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üD]],5)),"")</f>
        <v/>
      </c>
      <c r="O237" s="99" t="str">
        <f>IFERROR(IF(IFERROR(MATCH($C$8&amp;$H237,Tabelle2[Codierung],0),0)&gt;0,VLOOKUP(H237,Tabelle1[[Ort]:[RK KLV C üD]],3,),VLOOKUP(H237,Tabelle1[[Ort]:[RK KLV C üD]],6)),"")</f>
        <v/>
      </c>
      <c r="P237" s="99" t="str">
        <f>IFERROR(IF(IFERROR(MATCH($C$8&amp;$H237,Tabelle2[Codierung],0),0)&gt;0,VLOOKUP(H237,Tabelle1[[Ort]:[RK KLV C üD]],4,),VLOOKUP(H237,Tabelle1[[Ort]:[RK KLV C üD]],7)),"")</f>
        <v/>
      </c>
      <c r="Q237" s="104" t="str">
        <f>IFERROR(tbl_WohnsitzSO[[#This Row],[KLV A]]*tbl_WohnsitzSO[[#This Row],[KLV A Ansatz]],"")</f>
        <v/>
      </c>
      <c r="R237" s="104" t="str">
        <f>IFERROR(tbl_WohnsitzSO[[#This Row],[KLV B]]*tbl_WohnsitzSO[[#This Row],[KLV B Ansatz]],"")</f>
        <v/>
      </c>
      <c r="S237" s="104" t="str">
        <f>IFERROR(tbl_WohnsitzSO[[#This Row],[KLV C]]*tbl_WohnsitzSO[[#This Row],[KLV C Ansatz]],"")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26"/>
      <c r="E238" s="158"/>
      <c r="F238" s="226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üD]],5)),"")</f>
        <v/>
      </c>
      <c r="O238" s="99" t="str">
        <f>IFERROR(IF(IFERROR(MATCH($C$8&amp;$H238,Tabelle2[Codierung],0),0)&gt;0,VLOOKUP(H238,Tabelle1[[Ort]:[RK KLV C üD]],3,),VLOOKUP(H238,Tabelle1[[Ort]:[RK KLV C üD]],6)),"")</f>
        <v/>
      </c>
      <c r="P238" s="99" t="str">
        <f>IFERROR(IF(IFERROR(MATCH($C$8&amp;$H238,Tabelle2[Codierung],0),0)&gt;0,VLOOKUP(H238,Tabelle1[[Ort]:[RK KLV C üD]],4,),VLOOKUP(H238,Tabelle1[[Ort]:[RK KLV C üD]],7)),"")</f>
        <v/>
      </c>
      <c r="Q238" s="104" t="str">
        <f>IFERROR(tbl_WohnsitzSO[[#This Row],[KLV A]]*tbl_WohnsitzSO[[#This Row],[KLV A Ansatz]],"")</f>
        <v/>
      </c>
      <c r="R238" s="104" t="str">
        <f>IFERROR(tbl_WohnsitzSO[[#This Row],[KLV B]]*tbl_WohnsitzSO[[#This Row],[KLV B Ansatz]],"")</f>
        <v/>
      </c>
      <c r="S238" s="104" t="str">
        <f>IFERROR(tbl_WohnsitzSO[[#This Row],[KLV C]]*tbl_WohnsitzSO[[#This Row],[KLV C Ansatz]],"")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26"/>
      <c r="E239" s="158"/>
      <c r="F239" s="226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üD]],5)),"")</f>
        <v/>
      </c>
      <c r="O239" s="99" t="str">
        <f>IFERROR(IF(IFERROR(MATCH($C$8&amp;$H239,Tabelle2[Codierung],0),0)&gt;0,VLOOKUP(H239,Tabelle1[[Ort]:[RK KLV C üD]],3,),VLOOKUP(H239,Tabelle1[[Ort]:[RK KLV C üD]],6)),"")</f>
        <v/>
      </c>
      <c r="P239" s="99" t="str">
        <f>IFERROR(IF(IFERROR(MATCH($C$8&amp;$H239,Tabelle2[Codierung],0),0)&gt;0,VLOOKUP(H239,Tabelle1[[Ort]:[RK KLV C üD]],4,),VLOOKUP(H239,Tabelle1[[Ort]:[RK KLV C üD]],7)),"")</f>
        <v/>
      </c>
      <c r="Q239" s="104" t="str">
        <f>IFERROR(tbl_WohnsitzSO[[#This Row],[KLV A]]*tbl_WohnsitzSO[[#This Row],[KLV A Ansatz]],"")</f>
        <v/>
      </c>
      <c r="R239" s="104" t="str">
        <f>IFERROR(tbl_WohnsitzSO[[#This Row],[KLV B]]*tbl_WohnsitzSO[[#This Row],[KLV B Ansatz]],"")</f>
        <v/>
      </c>
      <c r="S239" s="104" t="str">
        <f>IFERROR(tbl_WohnsitzSO[[#This Row],[KLV C]]*tbl_WohnsitzSO[[#This Row],[KLV C Ansatz]],"")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26"/>
      <c r="E240" s="158"/>
      <c r="F240" s="226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üD]],5)),"")</f>
        <v/>
      </c>
      <c r="O240" s="99" t="str">
        <f>IFERROR(IF(IFERROR(MATCH($C$8&amp;$H240,Tabelle2[Codierung],0),0)&gt;0,VLOOKUP(H240,Tabelle1[[Ort]:[RK KLV C üD]],3,),VLOOKUP(H240,Tabelle1[[Ort]:[RK KLV C üD]],6)),"")</f>
        <v/>
      </c>
      <c r="P240" s="99" t="str">
        <f>IFERROR(IF(IFERROR(MATCH($C$8&amp;$H240,Tabelle2[Codierung],0),0)&gt;0,VLOOKUP(H240,Tabelle1[[Ort]:[RK KLV C üD]],4,),VLOOKUP(H240,Tabelle1[[Ort]:[RK KLV C üD]],7)),"")</f>
        <v/>
      </c>
      <c r="Q240" s="104" t="str">
        <f>IFERROR(tbl_WohnsitzSO[[#This Row],[KLV A]]*tbl_WohnsitzSO[[#This Row],[KLV A Ansatz]],"")</f>
        <v/>
      </c>
      <c r="R240" s="104" t="str">
        <f>IFERROR(tbl_WohnsitzSO[[#This Row],[KLV B]]*tbl_WohnsitzSO[[#This Row],[KLV B Ansatz]],"")</f>
        <v/>
      </c>
      <c r="S240" s="104" t="str">
        <f>IFERROR(tbl_WohnsitzSO[[#This Row],[KLV C]]*tbl_WohnsitzSO[[#This Row],[KLV C Ansatz]],"")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26"/>
      <c r="E241" s="158"/>
      <c r="F241" s="226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üD]],5)),"")</f>
        <v/>
      </c>
      <c r="O241" s="99" t="str">
        <f>IFERROR(IF(IFERROR(MATCH($C$8&amp;$H241,Tabelle2[Codierung],0),0)&gt;0,VLOOKUP(H241,Tabelle1[[Ort]:[RK KLV C üD]],3,),VLOOKUP(H241,Tabelle1[[Ort]:[RK KLV C üD]],6)),"")</f>
        <v/>
      </c>
      <c r="P241" s="99" t="str">
        <f>IFERROR(IF(IFERROR(MATCH($C$8&amp;$H241,Tabelle2[Codierung],0),0)&gt;0,VLOOKUP(H241,Tabelle1[[Ort]:[RK KLV C üD]],4,),VLOOKUP(H241,Tabelle1[[Ort]:[RK KLV C üD]],7)),"")</f>
        <v/>
      </c>
      <c r="Q241" s="104" t="str">
        <f>IFERROR(tbl_WohnsitzSO[[#This Row],[KLV A]]*tbl_WohnsitzSO[[#This Row],[KLV A Ansatz]],"")</f>
        <v/>
      </c>
      <c r="R241" s="104" t="str">
        <f>IFERROR(tbl_WohnsitzSO[[#This Row],[KLV B]]*tbl_WohnsitzSO[[#This Row],[KLV B Ansatz]],"")</f>
        <v/>
      </c>
      <c r="S241" s="104" t="str">
        <f>IFERROR(tbl_WohnsitzSO[[#This Row],[KLV C]]*tbl_WohnsitzSO[[#This Row],[KLV C Ansatz]],"")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26"/>
      <c r="E242" s="158"/>
      <c r="F242" s="226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üD]],5)),"")</f>
        <v/>
      </c>
      <c r="O242" s="99" t="str">
        <f>IFERROR(IF(IFERROR(MATCH($C$8&amp;$H242,Tabelle2[Codierung],0),0)&gt;0,VLOOKUP(H242,Tabelle1[[Ort]:[RK KLV C üD]],3,),VLOOKUP(H242,Tabelle1[[Ort]:[RK KLV C üD]],6)),"")</f>
        <v/>
      </c>
      <c r="P242" s="99" t="str">
        <f>IFERROR(IF(IFERROR(MATCH($C$8&amp;$H242,Tabelle2[Codierung],0),0)&gt;0,VLOOKUP(H242,Tabelle1[[Ort]:[RK KLV C üD]],4,),VLOOKUP(H242,Tabelle1[[Ort]:[RK KLV C üD]],7)),"")</f>
        <v/>
      </c>
      <c r="Q242" s="104" t="str">
        <f>IFERROR(tbl_WohnsitzSO[[#This Row],[KLV A]]*tbl_WohnsitzSO[[#This Row],[KLV A Ansatz]],"")</f>
        <v/>
      </c>
      <c r="R242" s="104" t="str">
        <f>IFERROR(tbl_WohnsitzSO[[#This Row],[KLV B]]*tbl_WohnsitzSO[[#This Row],[KLV B Ansatz]],"")</f>
        <v/>
      </c>
      <c r="S242" s="104" t="str">
        <f>IFERROR(tbl_WohnsitzSO[[#This Row],[KLV C]]*tbl_WohnsitzSO[[#This Row],[KLV C Ansatz]],"")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26"/>
      <c r="E243" s="158"/>
      <c r="F243" s="226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üD]],5)),"")</f>
        <v/>
      </c>
      <c r="O243" s="99" t="str">
        <f>IFERROR(IF(IFERROR(MATCH($C$8&amp;$H243,Tabelle2[Codierung],0),0)&gt;0,VLOOKUP(H243,Tabelle1[[Ort]:[RK KLV C üD]],3,),VLOOKUP(H243,Tabelle1[[Ort]:[RK KLV C üD]],6)),"")</f>
        <v/>
      </c>
      <c r="P243" s="99" t="str">
        <f>IFERROR(IF(IFERROR(MATCH($C$8&amp;$H243,Tabelle2[Codierung],0),0)&gt;0,VLOOKUP(H243,Tabelle1[[Ort]:[RK KLV C üD]],4,),VLOOKUP(H243,Tabelle1[[Ort]:[RK KLV C üD]],7)),"")</f>
        <v/>
      </c>
      <c r="Q243" s="104" t="str">
        <f>IFERROR(tbl_WohnsitzSO[[#This Row],[KLV A]]*tbl_WohnsitzSO[[#This Row],[KLV A Ansatz]],"")</f>
        <v/>
      </c>
      <c r="R243" s="104" t="str">
        <f>IFERROR(tbl_WohnsitzSO[[#This Row],[KLV B]]*tbl_WohnsitzSO[[#This Row],[KLV B Ansatz]],"")</f>
        <v/>
      </c>
      <c r="S243" s="104" t="str">
        <f>IFERROR(tbl_WohnsitzSO[[#This Row],[KLV C]]*tbl_WohnsitzSO[[#This Row],[KLV C Ansatz]],"")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26"/>
      <c r="E244" s="158"/>
      <c r="F244" s="226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üD]],5)),"")</f>
        <v/>
      </c>
      <c r="O244" s="99" t="str">
        <f>IFERROR(IF(IFERROR(MATCH($C$8&amp;$H244,Tabelle2[Codierung],0),0)&gt;0,VLOOKUP(H244,Tabelle1[[Ort]:[RK KLV C üD]],3,),VLOOKUP(H244,Tabelle1[[Ort]:[RK KLV C üD]],6)),"")</f>
        <v/>
      </c>
      <c r="P244" s="99" t="str">
        <f>IFERROR(IF(IFERROR(MATCH($C$8&amp;$H244,Tabelle2[Codierung],0),0)&gt;0,VLOOKUP(H244,Tabelle1[[Ort]:[RK KLV C üD]],4,),VLOOKUP(H244,Tabelle1[[Ort]:[RK KLV C üD]],7)),"")</f>
        <v/>
      </c>
      <c r="Q244" s="104" t="str">
        <f>IFERROR(tbl_WohnsitzSO[[#This Row],[KLV A]]*tbl_WohnsitzSO[[#This Row],[KLV A Ansatz]],"")</f>
        <v/>
      </c>
      <c r="R244" s="104" t="str">
        <f>IFERROR(tbl_WohnsitzSO[[#This Row],[KLV B]]*tbl_WohnsitzSO[[#This Row],[KLV B Ansatz]],"")</f>
        <v/>
      </c>
      <c r="S244" s="104" t="str">
        <f>IFERROR(tbl_WohnsitzSO[[#This Row],[KLV C]]*tbl_WohnsitzSO[[#This Row],[KLV C Ansatz]],"")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26"/>
      <c r="E245" s="158"/>
      <c r="F245" s="226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üD]],5)),"")</f>
        <v/>
      </c>
      <c r="O245" s="99" t="str">
        <f>IFERROR(IF(IFERROR(MATCH($C$8&amp;$H245,Tabelle2[Codierung],0),0)&gt;0,VLOOKUP(H245,Tabelle1[[Ort]:[RK KLV C üD]],3,),VLOOKUP(H245,Tabelle1[[Ort]:[RK KLV C üD]],6)),"")</f>
        <v/>
      </c>
      <c r="P245" s="99" t="str">
        <f>IFERROR(IF(IFERROR(MATCH($C$8&amp;$H245,Tabelle2[Codierung],0),0)&gt;0,VLOOKUP(H245,Tabelle1[[Ort]:[RK KLV C üD]],4,),VLOOKUP(H245,Tabelle1[[Ort]:[RK KLV C üD]],7)),"")</f>
        <v/>
      </c>
      <c r="Q245" s="104" t="str">
        <f>IFERROR(tbl_WohnsitzSO[[#This Row],[KLV A]]*tbl_WohnsitzSO[[#This Row],[KLV A Ansatz]],"")</f>
        <v/>
      </c>
      <c r="R245" s="104" t="str">
        <f>IFERROR(tbl_WohnsitzSO[[#This Row],[KLV B]]*tbl_WohnsitzSO[[#This Row],[KLV B Ansatz]],"")</f>
        <v/>
      </c>
      <c r="S245" s="104" t="str">
        <f>IFERROR(tbl_WohnsitzSO[[#This Row],[KLV C]]*tbl_WohnsitzSO[[#This Row],[KLV C Ansatz]],"")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26"/>
      <c r="E246" s="158"/>
      <c r="F246" s="226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üD]],5)),"")</f>
        <v/>
      </c>
      <c r="O246" s="99" t="str">
        <f>IFERROR(IF(IFERROR(MATCH($C$8&amp;$H246,Tabelle2[Codierung],0),0)&gt;0,VLOOKUP(H246,Tabelle1[[Ort]:[RK KLV C üD]],3,),VLOOKUP(H246,Tabelle1[[Ort]:[RK KLV C üD]],6)),"")</f>
        <v/>
      </c>
      <c r="P246" s="99" t="str">
        <f>IFERROR(IF(IFERROR(MATCH($C$8&amp;$H246,Tabelle2[Codierung],0),0)&gt;0,VLOOKUP(H246,Tabelle1[[Ort]:[RK KLV C üD]],4,),VLOOKUP(H246,Tabelle1[[Ort]:[RK KLV C üD]],7)),"")</f>
        <v/>
      </c>
      <c r="Q246" s="104" t="str">
        <f>IFERROR(tbl_WohnsitzSO[[#This Row],[KLV A]]*tbl_WohnsitzSO[[#This Row],[KLV A Ansatz]],"")</f>
        <v/>
      </c>
      <c r="R246" s="104" t="str">
        <f>IFERROR(tbl_WohnsitzSO[[#This Row],[KLV B]]*tbl_WohnsitzSO[[#This Row],[KLV B Ansatz]],"")</f>
        <v/>
      </c>
      <c r="S246" s="104" t="str">
        <f>IFERROR(tbl_WohnsitzSO[[#This Row],[KLV C]]*tbl_WohnsitzSO[[#This Row],[KLV C Ansatz]],"")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26"/>
      <c r="E247" s="158"/>
      <c r="F247" s="226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üD]],5)),"")</f>
        <v/>
      </c>
      <c r="O247" s="99" t="str">
        <f>IFERROR(IF(IFERROR(MATCH($C$8&amp;$H247,Tabelle2[Codierung],0),0)&gt;0,VLOOKUP(H247,Tabelle1[[Ort]:[RK KLV C üD]],3,),VLOOKUP(H247,Tabelle1[[Ort]:[RK KLV C üD]],6)),"")</f>
        <v/>
      </c>
      <c r="P247" s="99" t="str">
        <f>IFERROR(IF(IFERROR(MATCH($C$8&amp;$H247,Tabelle2[Codierung],0),0)&gt;0,VLOOKUP(H247,Tabelle1[[Ort]:[RK KLV C üD]],4,),VLOOKUP(H247,Tabelle1[[Ort]:[RK KLV C üD]],7)),"")</f>
        <v/>
      </c>
      <c r="Q247" s="104" t="str">
        <f>IFERROR(tbl_WohnsitzSO[[#This Row],[KLV A]]*tbl_WohnsitzSO[[#This Row],[KLV A Ansatz]],"")</f>
        <v/>
      </c>
      <c r="R247" s="104" t="str">
        <f>IFERROR(tbl_WohnsitzSO[[#This Row],[KLV B]]*tbl_WohnsitzSO[[#This Row],[KLV B Ansatz]],"")</f>
        <v/>
      </c>
      <c r="S247" s="104" t="str">
        <f>IFERROR(tbl_WohnsitzSO[[#This Row],[KLV C]]*tbl_WohnsitzSO[[#This Row],[KLV C Ansatz]],"")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26"/>
      <c r="E248" s="158"/>
      <c r="F248" s="226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üD]],5)),"")</f>
        <v/>
      </c>
      <c r="O248" s="99" t="str">
        <f>IFERROR(IF(IFERROR(MATCH($C$8&amp;$H248,Tabelle2[Codierung],0),0)&gt;0,VLOOKUP(H248,Tabelle1[[Ort]:[RK KLV C üD]],3,),VLOOKUP(H248,Tabelle1[[Ort]:[RK KLV C üD]],6)),"")</f>
        <v/>
      </c>
      <c r="P248" s="99" t="str">
        <f>IFERROR(IF(IFERROR(MATCH($C$8&amp;$H248,Tabelle2[Codierung],0),0)&gt;0,VLOOKUP(H248,Tabelle1[[Ort]:[RK KLV C üD]],4,),VLOOKUP(H248,Tabelle1[[Ort]:[RK KLV C üD]],7)),"")</f>
        <v/>
      </c>
      <c r="Q248" s="104" t="str">
        <f>IFERROR(tbl_WohnsitzSO[[#This Row],[KLV A]]*tbl_WohnsitzSO[[#This Row],[KLV A Ansatz]],"")</f>
        <v/>
      </c>
      <c r="R248" s="104" t="str">
        <f>IFERROR(tbl_WohnsitzSO[[#This Row],[KLV B]]*tbl_WohnsitzSO[[#This Row],[KLV B Ansatz]],"")</f>
        <v/>
      </c>
      <c r="S248" s="104" t="str">
        <f>IFERROR(tbl_WohnsitzSO[[#This Row],[KLV C]]*tbl_WohnsitzSO[[#This Row],[KLV C Ansatz]],"")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26"/>
      <c r="E249" s="158"/>
      <c r="F249" s="226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üD]],5)),"")</f>
        <v/>
      </c>
      <c r="O249" s="99" t="str">
        <f>IFERROR(IF(IFERROR(MATCH($C$8&amp;$H249,Tabelle2[Codierung],0),0)&gt;0,VLOOKUP(H249,Tabelle1[[Ort]:[RK KLV C üD]],3,),VLOOKUP(H249,Tabelle1[[Ort]:[RK KLV C üD]],6)),"")</f>
        <v/>
      </c>
      <c r="P249" s="99" t="str">
        <f>IFERROR(IF(IFERROR(MATCH($C$8&amp;$H249,Tabelle2[Codierung],0),0)&gt;0,VLOOKUP(H249,Tabelle1[[Ort]:[RK KLV C üD]],4,),VLOOKUP(H249,Tabelle1[[Ort]:[RK KLV C üD]],7)),"")</f>
        <v/>
      </c>
      <c r="Q249" s="104" t="str">
        <f>IFERROR(tbl_WohnsitzSO[[#This Row],[KLV A]]*tbl_WohnsitzSO[[#This Row],[KLV A Ansatz]],"")</f>
        <v/>
      </c>
      <c r="R249" s="104" t="str">
        <f>IFERROR(tbl_WohnsitzSO[[#This Row],[KLV B]]*tbl_WohnsitzSO[[#This Row],[KLV B Ansatz]],"")</f>
        <v/>
      </c>
      <c r="S249" s="104" t="str">
        <f>IFERROR(tbl_WohnsitzSO[[#This Row],[KLV C]]*tbl_WohnsitzSO[[#This Row],[KLV C Ansatz]],"")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26"/>
      <c r="E250" s="158"/>
      <c r="F250" s="226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üD]],5)),"")</f>
        <v/>
      </c>
      <c r="O250" s="99" t="str">
        <f>IFERROR(IF(IFERROR(MATCH($C$8&amp;$H250,Tabelle2[Codierung],0),0)&gt;0,VLOOKUP(H250,Tabelle1[[Ort]:[RK KLV C üD]],3,),VLOOKUP(H250,Tabelle1[[Ort]:[RK KLV C üD]],6)),"")</f>
        <v/>
      </c>
      <c r="P250" s="99" t="str">
        <f>IFERROR(IF(IFERROR(MATCH($C$8&amp;$H250,Tabelle2[Codierung],0),0)&gt;0,VLOOKUP(H250,Tabelle1[[Ort]:[RK KLV C üD]],4,),VLOOKUP(H250,Tabelle1[[Ort]:[RK KLV C üD]],7)),"")</f>
        <v/>
      </c>
      <c r="Q250" s="104" t="str">
        <f>IFERROR(tbl_WohnsitzSO[[#This Row],[KLV A]]*tbl_WohnsitzSO[[#This Row],[KLV A Ansatz]],"")</f>
        <v/>
      </c>
      <c r="R250" s="104" t="str">
        <f>IFERROR(tbl_WohnsitzSO[[#This Row],[KLV B]]*tbl_WohnsitzSO[[#This Row],[KLV B Ansatz]],"")</f>
        <v/>
      </c>
      <c r="S250" s="104" t="str">
        <f>IFERROR(tbl_WohnsitzSO[[#This Row],[KLV C]]*tbl_WohnsitzSO[[#This Row],[KLV C Ansatz]],"")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26"/>
      <c r="E251" s="158"/>
      <c r="F251" s="226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üD]],5)),"")</f>
        <v/>
      </c>
      <c r="O251" s="99" t="str">
        <f>IFERROR(IF(IFERROR(MATCH($C$8&amp;$H251,Tabelle2[Codierung],0),0)&gt;0,VLOOKUP(H251,Tabelle1[[Ort]:[RK KLV C üD]],3,),VLOOKUP(H251,Tabelle1[[Ort]:[RK KLV C üD]],6)),"")</f>
        <v/>
      </c>
      <c r="P251" s="99" t="str">
        <f>IFERROR(IF(IFERROR(MATCH($C$8&amp;$H251,Tabelle2[Codierung],0),0)&gt;0,VLOOKUP(H251,Tabelle1[[Ort]:[RK KLV C üD]],4,),VLOOKUP(H251,Tabelle1[[Ort]:[RK KLV C üD]],7)),"")</f>
        <v/>
      </c>
      <c r="Q251" s="104" t="str">
        <f>IFERROR(tbl_WohnsitzSO[[#This Row],[KLV A]]*tbl_WohnsitzSO[[#This Row],[KLV A Ansatz]],"")</f>
        <v/>
      </c>
      <c r="R251" s="104" t="str">
        <f>IFERROR(tbl_WohnsitzSO[[#This Row],[KLV B]]*tbl_WohnsitzSO[[#This Row],[KLV B Ansatz]],"")</f>
        <v/>
      </c>
      <c r="S251" s="104" t="str">
        <f>IFERROR(tbl_WohnsitzSO[[#This Row],[KLV C]]*tbl_WohnsitzSO[[#This Row],[KLV C Ansatz]],"")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26"/>
      <c r="E252" s="158"/>
      <c r="F252" s="226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üD]],5)),"")</f>
        <v/>
      </c>
      <c r="O252" s="99" t="str">
        <f>IFERROR(IF(IFERROR(MATCH($C$8&amp;$H252,Tabelle2[Codierung],0),0)&gt;0,VLOOKUP(H252,Tabelle1[[Ort]:[RK KLV C üD]],3,),VLOOKUP(H252,Tabelle1[[Ort]:[RK KLV C üD]],6)),"")</f>
        <v/>
      </c>
      <c r="P252" s="99" t="str">
        <f>IFERROR(IF(IFERROR(MATCH($C$8&amp;$H252,Tabelle2[Codierung],0),0)&gt;0,VLOOKUP(H252,Tabelle1[[Ort]:[RK KLV C üD]],4,),VLOOKUP(H252,Tabelle1[[Ort]:[RK KLV C üD]],7)),"")</f>
        <v/>
      </c>
      <c r="Q252" s="104" t="str">
        <f>IFERROR(tbl_WohnsitzSO[[#This Row],[KLV A]]*tbl_WohnsitzSO[[#This Row],[KLV A Ansatz]],"")</f>
        <v/>
      </c>
      <c r="R252" s="104" t="str">
        <f>IFERROR(tbl_WohnsitzSO[[#This Row],[KLV B]]*tbl_WohnsitzSO[[#This Row],[KLV B Ansatz]],"")</f>
        <v/>
      </c>
      <c r="S252" s="104" t="str">
        <f>IFERROR(tbl_WohnsitzSO[[#This Row],[KLV C]]*tbl_WohnsitzSO[[#This Row],[KLV C Ansatz]],"")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26"/>
      <c r="E253" s="158"/>
      <c r="F253" s="226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üD]],5)),"")</f>
        <v/>
      </c>
      <c r="O253" s="99" t="str">
        <f>IFERROR(IF(IFERROR(MATCH($C$8&amp;$H253,Tabelle2[Codierung],0),0)&gt;0,VLOOKUP(H253,Tabelle1[[Ort]:[RK KLV C üD]],3,),VLOOKUP(H253,Tabelle1[[Ort]:[RK KLV C üD]],6)),"")</f>
        <v/>
      </c>
      <c r="P253" s="99" t="str">
        <f>IFERROR(IF(IFERROR(MATCH($C$8&amp;$H253,Tabelle2[Codierung],0),0)&gt;0,VLOOKUP(H253,Tabelle1[[Ort]:[RK KLV C üD]],4,),VLOOKUP(H253,Tabelle1[[Ort]:[RK KLV C üD]],7)),"")</f>
        <v/>
      </c>
      <c r="Q253" s="104" t="str">
        <f>IFERROR(tbl_WohnsitzSO[[#This Row],[KLV A]]*tbl_WohnsitzSO[[#This Row],[KLV A Ansatz]],"")</f>
        <v/>
      </c>
      <c r="R253" s="104" t="str">
        <f>IFERROR(tbl_WohnsitzSO[[#This Row],[KLV B]]*tbl_WohnsitzSO[[#This Row],[KLV B Ansatz]],"")</f>
        <v/>
      </c>
      <c r="S253" s="104" t="str">
        <f>IFERROR(tbl_WohnsitzSO[[#This Row],[KLV C]]*tbl_WohnsitzSO[[#This Row],[KLV C Ansatz]],"")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26"/>
      <c r="E254" s="158"/>
      <c r="F254" s="226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üD]],5)),"")</f>
        <v/>
      </c>
      <c r="O254" s="99" t="str">
        <f>IFERROR(IF(IFERROR(MATCH($C$8&amp;$H254,Tabelle2[Codierung],0),0)&gt;0,VLOOKUP(H254,Tabelle1[[Ort]:[RK KLV C üD]],3,),VLOOKUP(H254,Tabelle1[[Ort]:[RK KLV C üD]],6)),"")</f>
        <v/>
      </c>
      <c r="P254" s="99" t="str">
        <f>IFERROR(IF(IFERROR(MATCH($C$8&amp;$H254,Tabelle2[Codierung],0),0)&gt;0,VLOOKUP(H254,Tabelle1[[Ort]:[RK KLV C üD]],4,),VLOOKUP(H254,Tabelle1[[Ort]:[RK KLV C üD]],7)),"")</f>
        <v/>
      </c>
      <c r="Q254" s="104" t="str">
        <f>IFERROR(tbl_WohnsitzSO[[#This Row],[KLV A]]*tbl_WohnsitzSO[[#This Row],[KLV A Ansatz]],"")</f>
        <v/>
      </c>
      <c r="R254" s="104" t="str">
        <f>IFERROR(tbl_WohnsitzSO[[#This Row],[KLV B]]*tbl_WohnsitzSO[[#This Row],[KLV B Ansatz]],"")</f>
        <v/>
      </c>
      <c r="S254" s="104" t="str">
        <f>IFERROR(tbl_WohnsitzSO[[#This Row],[KLV C]]*tbl_WohnsitzSO[[#This Row],[KLV C Ansatz]],"")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26"/>
      <c r="E255" s="158"/>
      <c r="F255" s="226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üD]],5)),"")</f>
        <v/>
      </c>
      <c r="O255" s="99" t="str">
        <f>IFERROR(IF(IFERROR(MATCH($C$8&amp;$H255,Tabelle2[Codierung],0),0)&gt;0,VLOOKUP(H255,Tabelle1[[Ort]:[RK KLV C üD]],3,),VLOOKUP(H255,Tabelle1[[Ort]:[RK KLV C üD]],6)),"")</f>
        <v/>
      </c>
      <c r="P255" s="99" t="str">
        <f>IFERROR(IF(IFERROR(MATCH($C$8&amp;$H255,Tabelle2[Codierung],0),0)&gt;0,VLOOKUP(H255,Tabelle1[[Ort]:[RK KLV C üD]],4,),VLOOKUP(H255,Tabelle1[[Ort]:[RK KLV C üD]],7)),"")</f>
        <v/>
      </c>
      <c r="Q255" s="104" t="str">
        <f>IFERROR(tbl_WohnsitzSO[[#This Row],[KLV A]]*tbl_WohnsitzSO[[#This Row],[KLV A Ansatz]],"")</f>
        <v/>
      </c>
      <c r="R255" s="104" t="str">
        <f>IFERROR(tbl_WohnsitzSO[[#This Row],[KLV B]]*tbl_WohnsitzSO[[#This Row],[KLV B Ansatz]],"")</f>
        <v/>
      </c>
      <c r="S255" s="104" t="str">
        <f>IFERROR(tbl_WohnsitzSO[[#This Row],[KLV C]]*tbl_WohnsitzSO[[#This Row],[KLV C Ansatz]],"")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26"/>
      <c r="E256" s="158"/>
      <c r="F256" s="226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üD]],5)),"")</f>
        <v/>
      </c>
      <c r="O256" s="99" t="str">
        <f>IFERROR(IF(IFERROR(MATCH($C$8&amp;$H256,Tabelle2[Codierung],0),0)&gt;0,VLOOKUP(H256,Tabelle1[[Ort]:[RK KLV C üD]],3,),VLOOKUP(H256,Tabelle1[[Ort]:[RK KLV C üD]],6)),"")</f>
        <v/>
      </c>
      <c r="P256" s="99" t="str">
        <f>IFERROR(IF(IFERROR(MATCH($C$8&amp;$H256,Tabelle2[Codierung],0),0)&gt;0,VLOOKUP(H256,Tabelle1[[Ort]:[RK KLV C üD]],4,),VLOOKUP(H256,Tabelle1[[Ort]:[RK KLV C üD]],7)),"")</f>
        <v/>
      </c>
      <c r="Q256" s="104" t="str">
        <f>IFERROR(tbl_WohnsitzSO[[#This Row],[KLV A]]*tbl_WohnsitzSO[[#This Row],[KLV A Ansatz]],"")</f>
        <v/>
      </c>
      <c r="R256" s="104" t="str">
        <f>IFERROR(tbl_WohnsitzSO[[#This Row],[KLV B]]*tbl_WohnsitzSO[[#This Row],[KLV B Ansatz]],"")</f>
        <v/>
      </c>
      <c r="S256" s="104" t="str">
        <f>IFERROR(tbl_WohnsitzSO[[#This Row],[KLV C]]*tbl_WohnsitzSO[[#This Row],[KLV C Ansatz]],"")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26"/>
      <c r="E257" s="158"/>
      <c r="F257" s="226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üD]],5)),"")</f>
        <v/>
      </c>
      <c r="O257" s="99" t="str">
        <f>IFERROR(IF(IFERROR(MATCH($C$8&amp;$H257,Tabelle2[Codierung],0),0)&gt;0,VLOOKUP(H257,Tabelle1[[Ort]:[RK KLV C üD]],3,),VLOOKUP(H257,Tabelle1[[Ort]:[RK KLV C üD]],6)),"")</f>
        <v/>
      </c>
      <c r="P257" s="99" t="str">
        <f>IFERROR(IF(IFERROR(MATCH($C$8&amp;$H257,Tabelle2[Codierung],0),0)&gt;0,VLOOKUP(H257,Tabelle1[[Ort]:[RK KLV C üD]],4,),VLOOKUP(H257,Tabelle1[[Ort]:[RK KLV C üD]],7)),"")</f>
        <v/>
      </c>
      <c r="Q257" s="104" t="str">
        <f>IFERROR(tbl_WohnsitzSO[[#This Row],[KLV A]]*tbl_WohnsitzSO[[#This Row],[KLV A Ansatz]],"")</f>
        <v/>
      </c>
      <c r="R257" s="104" t="str">
        <f>IFERROR(tbl_WohnsitzSO[[#This Row],[KLV B]]*tbl_WohnsitzSO[[#This Row],[KLV B Ansatz]],"")</f>
        <v/>
      </c>
      <c r="S257" s="104" t="str">
        <f>IFERROR(tbl_WohnsitzSO[[#This Row],[KLV C]]*tbl_WohnsitzSO[[#This Row],[KLV C Ansatz]],"")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26"/>
      <c r="E258" s="158"/>
      <c r="F258" s="226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üD]],5)),"")</f>
        <v/>
      </c>
      <c r="O258" s="99" t="str">
        <f>IFERROR(IF(IFERROR(MATCH($C$8&amp;$H258,Tabelle2[Codierung],0),0)&gt;0,VLOOKUP(H258,Tabelle1[[Ort]:[RK KLV C üD]],3,),VLOOKUP(H258,Tabelle1[[Ort]:[RK KLV C üD]],6)),"")</f>
        <v/>
      </c>
      <c r="P258" s="99" t="str">
        <f>IFERROR(IF(IFERROR(MATCH($C$8&amp;$H258,Tabelle2[Codierung],0),0)&gt;0,VLOOKUP(H258,Tabelle1[[Ort]:[RK KLV C üD]],4,),VLOOKUP(H258,Tabelle1[[Ort]:[RK KLV C üD]],7)),"")</f>
        <v/>
      </c>
      <c r="Q258" s="104" t="str">
        <f>IFERROR(tbl_WohnsitzSO[[#This Row],[KLV A]]*tbl_WohnsitzSO[[#This Row],[KLV A Ansatz]],"")</f>
        <v/>
      </c>
      <c r="R258" s="104" t="str">
        <f>IFERROR(tbl_WohnsitzSO[[#This Row],[KLV B]]*tbl_WohnsitzSO[[#This Row],[KLV B Ansatz]],"")</f>
        <v/>
      </c>
      <c r="S258" s="104" t="str">
        <f>IFERROR(tbl_WohnsitzSO[[#This Row],[KLV C]]*tbl_WohnsitzSO[[#This Row],[KLV C Ansatz]],"")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26"/>
      <c r="E259" s="158"/>
      <c r="F259" s="226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üD]],5)),"")</f>
        <v/>
      </c>
      <c r="O259" s="99" t="str">
        <f>IFERROR(IF(IFERROR(MATCH($C$8&amp;$H259,Tabelle2[Codierung],0),0)&gt;0,VLOOKUP(H259,Tabelle1[[Ort]:[RK KLV C üD]],3,),VLOOKUP(H259,Tabelle1[[Ort]:[RK KLV C üD]],6)),"")</f>
        <v/>
      </c>
      <c r="P259" s="99" t="str">
        <f>IFERROR(IF(IFERROR(MATCH($C$8&amp;$H259,Tabelle2[Codierung],0),0)&gt;0,VLOOKUP(H259,Tabelle1[[Ort]:[RK KLV C üD]],4,),VLOOKUP(H259,Tabelle1[[Ort]:[RK KLV C üD]],7)),"")</f>
        <v/>
      </c>
      <c r="Q259" s="104" t="str">
        <f>IFERROR(tbl_WohnsitzSO[[#This Row],[KLV A]]*tbl_WohnsitzSO[[#This Row],[KLV A Ansatz]],"")</f>
        <v/>
      </c>
      <c r="R259" s="104" t="str">
        <f>IFERROR(tbl_WohnsitzSO[[#This Row],[KLV B]]*tbl_WohnsitzSO[[#This Row],[KLV B Ansatz]],"")</f>
        <v/>
      </c>
      <c r="S259" s="104" t="str">
        <f>IFERROR(tbl_WohnsitzSO[[#This Row],[KLV C]]*tbl_WohnsitzSO[[#This Row],[KLV C Ansatz]],"")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26"/>
      <c r="E260" s="158"/>
      <c r="F260" s="226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üD]],5)),"")</f>
        <v/>
      </c>
      <c r="O260" s="99" t="str">
        <f>IFERROR(IF(IFERROR(MATCH($C$8&amp;$H260,Tabelle2[Codierung],0),0)&gt;0,VLOOKUP(H260,Tabelle1[[Ort]:[RK KLV C üD]],3,),VLOOKUP(H260,Tabelle1[[Ort]:[RK KLV C üD]],6)),"")</f>
        <v/>
      </c>
      <c r="P260" s="99" t="str">
        <f>IFERROR(IF(IFERROR(MATCH($C$8&amp;$H260,Tabelle2[Codierung],0),0)&gt;0,VLOOKUP(H260,Tabelle1[[Ort]:[RK KLV C üD]],4,),VLOOKUP(H260,Tabelle1[[Ort]:[RK KLV C üD]],7)),"")</f>
        <v/>
      </c>
      <c r="Q260" s="104" t="str">
        <f>IFERROR(tbl_WohnsitzSO[[#This Row],[KLV A]]*tbl_WohnsitzSO[[#This Row],[KLV A Ansatz]],"")</f>
        <v/>
      </c>
      <c r="R260" s="104" t="str">
        <f>IFERROR(tbl_WohnsitzSO[[#This Row],[KLV B]]*tbl_WohnsitzSO[[#This Row],[KLV B Ansatz]],"")</f>
        <v/>
      </c>
      <c r="S260" s="104" t="str">
        <f>IFERROR(tbl_WohnsitzSO[[#This Row],[KLV C]]*tbl_WohnsitzSO[[#This Row],[KLV C Ansatz]],"")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26"/>
      <c r="E261" s="158"/>
      <c r="F261" s="226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üD]],5)),"")</f>
        <v/>
      </c>
      <c r="O261" s="99" t="str">
        <f>IFERROR(IF(IFERROR(MATCH($C$8&amp;$H261,Tabelle2[Codierung],0),0)&gt;0,VLOOKUP(H261,Tabelle1[[Ort]:[RK KLV C üD]],3,),VLOOKUP(H261,Tabelle1[[Ort]:[RK KLV C üD]],6)),"")</f>
        <v/>
      </c>
      <c r="P261" s="99" t="str">
        <f>IFERROR(IF(IFERROR(MATCH($C$8&amp;$H261,Tabelle2[Codierung],0),0)&gt;0,VLOOKUP(H261,Tabelle1[[Ort]:[RK KLV C üD]],4,),VLOOKUP(H261,Tabelle1[[Ort]:[RK KLV C üD]],7)),"")</f>
        <v/>
      </c>
      <c r="Q261" s="104" t="str">
        <f>IFERROR(tbl_WohnsitzSO[[#This Row],[KLV A]]*tbl_WohnsitzSO[[#This Row],[KLV A Ansatz]],"")</f>
        <v/>
      </c>
      <c r="R261" s="104" t="str">
        <f>IFERROR(tbl_WohnsitzSO[[#This Row],[KLV B]]*tbl_WohnsitzSO[[#This Row],[KLV B Ansatz]],"")</f>
        <v/>
      </c>
      <c r="S261" s="104" t="str">
        <f>IFERROR(tbl_WohnsitzSO[[#This Row],[KLV C]]*tbl_WohnsitzSO[[#This Row],[KLV C Ansatz]],"")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26"/>
      <c r="E262" s="158"/>
      <c r="F262" s="226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üD]],5)),"")</f>
        <v/>
      </c>
      <c r="O262" s="99" t="str">
        <f>IFERROR(IF(IFERROR(MATCH($C$8&amp;$H262,Tabelle2[Codierung],0),0)&gt;0,VLOOKUP(H262,Tabelle1[[Ort]:[RK KLV C üD]],3,),VLOOKUP(H262,Tabelle1[[Ort]:[RK KLV C üD]],6)),"")</f>
        <v/>
      </c>
      <c r="P262" s="99" t="str">
        <f>IFERROR(IF(IFERROR(MATCH($C$8&amp;$H262,Tabelle2[Codierung],0),0)&gt;0,VLOOKUP(H262,Tabelle1[[Ort]:[RK KLV C üD]],4,),VLOOKUP(H262,Tabelle1[[Ort]:[RK KLV C üD]],7)),"")</f>
        <v/>
      </c>
      <c r="Q262" s="104" t="str">
        <f>IFERROR(tbl_WohnsitzSO[[#This Row],[KLV A]]*tbl_WohnsitzSO[[#This Row],[KLV A Ansatz]],"")</f>
        <v/>
      </c>
      <c r="R262" s="104" t="str">
        <f>IFERROR(tbl_WohnsitzSO[[#This Row],[KLV B]]*tbl_WohnsitzSO[[#This Row],[KLV B Ansatz]],"")</f>
        <v/>
      </c>
      <c r="S262" s="104" t="str">
        <f>IFERROR(tbl_WohnsitzSO[[#This Row],[KLV C]]*tbl_WohnsitzSO[[#This Row],[KLV C Ansatz]],"")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26"/>
      <c r="E263" s="158"/>
      <c r="F263" s="226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üD]],5)),"")</f>
        <v/>
      </c>
      <c r="O263" s="99" t="str">
        <f>IFERROR(IF(IFERROR(MATCH($C$8&amp;$H263,Tabelle2[Codierung],0),0)&gt;0,VLOOKUP(H263,Tabelle1[[Ort]:[RK KLV C üD]],3,),VLOOKUP(H263,Tabelle1[[Ort]:[RK KLV C üD]],6)),"")</f>
        <v/>
      </c>
      <c r="P263" s="99" t="str">
        <f>IFERROR(IF(IFERROR(MATCH($C$8&amp;$H263,Tabelle2[Codierung],0),0)&gt;0,VLOOKUP(H263,Tabelle1[[Ort]:[RK KLV C üD]],4,),VLOOKUP(H263,Tabelle1[[Ort]:[RK KLV C üD]],7)),"")</f>
        <v/>
      </c>
      <c r="Q263" s="104" t="str">
        <f>IFERROR(tbl_WohnsitzSO[[#This Row],[KLV A]]*tbl_WohnsitzSO[[#This Row],[KLV A Ansatz]],"")</f>
        <v/>
      </c>
      <c r="R263" s="104" t="str">
        <f>IFERROR(tbl_WohnsitzSO[[#This Row],[KLV B]]*tbl_WohnsitzSO[[#This Row],[KLV B Ansatz]],"")</f>
        <v/>
      </c>
      <c r="S263" s="104" t="str">
        <f>IFERROR(tbl_WohnsitzSO[[#This Row],[KLV C]]*tbl_WohnsitzSO[[#This Row],[KLV C Ansatz]],"")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26"/>
      <c r="E264" s="158"/>
      <c r="F264" s="226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üD]],5)),"")</f>
        <v/>
      </c>
      <c r="O264" s="99" t="str">
        <f>IFERROR(IF(IFERROR(MATCH($C$8&amp;$H264,Tabelle2[Codierung],0),0)&gt;0,VLOOKUP(H264,Tabelle1[[Ort]:[RK KLV C üD]],3,),VLOOKUP(H264,Tabelle1[[Ort]:[RK KLV C üD]],6)),"")</f>
        <v/>
      </c>
      <c r="P264" s="99" t="str">
        <f>IFERROR(IF(IFERROR(MATCH($C$8&amp;$H264,Tabelle2[Codierung],0),0)&gt;0,VLOOKUP(H264,Tabelle1[[Ort]:[RK KLV C üD]],4,),VLOOKUP(H264,Tabelle1[[Ort]:[RK KLV C üD]],7)),"")</f>
        <v/>
      </c>
      <c r="Q264" s="104" t="str">
        <f>IFERROR(tbl_WohnsitzSO[[#This Row],[KLV A]]*tbl_WohnsitzSO[[#This Row],[KLV A Ansatz]],"")</f>
        <v/>
      </c>
      <c r="R264" s="104" t="str">
        <f>IFERROR(tbl_WohnsitzSO[[#This Row],[KLV B]]*tbl_WohnsitzSO[[#This Row],[KLV B Ansatz]],"")</f>
        <v/>
      </c>
      <c r="S264" s="104" t="str">
        <f>IFERROR(tbl_WohnsitzSO[[#This Row],[KLV C]]*tbl_WohnsitzSO[[#This Row],[KLV C Ansatz]],"")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26"/>
      <c r="E265" s="158"/>
      <c r="F265" s="226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üD]],5)),"")</f>
        <v/>
      </c>
      <c r="O265" s="99" t="str">
        <f>IFERROR(IF(IFERROR(MATCH($C$8&amp;$H265,Tabelle2[Codierung],0),0)&gt;0,VLOOKUP(H265,Tabelle1[[Ort]:[RK KLV C üD]],3,),VLOOKUP(H265,Tabelle1[[Ort]:[RK KLV C üD]],6)),"")</f>
        <v/>
      </c>
      <c r="P265" s="99" t="str">
        <f>IFERROR(IF(IFERROR(MATCH($C$8&amp;$H265,Tabelle2[Codierung],0),0)&gt;0,VLOOKUP(H265,Tabelle1[[Ort]:[RK KLV C üD]],4,),VLOOKUP(H265,Tabelle1[[Ort]:[RK KLV C üD]],7)),"")</f>
        <v/>
      </c>
      <c r="Q265" s="104" t="str">
        <f>IFERROR(tbl_WohnsitzSO[[#This Row],[KLV A]]*tbl_WohnsitzSO[[#This Row],[KLV A Ansatz]],"")</f>
        <v/>
      </c>
      <c r="R265" s="104" t="str">
        <f>IFERROR(tbl_WohnsitzSO[[#This Row],[KLV B]]*tbl_WohnsitzSO[[#This Row],[KLV B Ansatz]],"")</f>
        <v/>
      </c>
      <c r="S265" s="104" t="str">
        <f>IFERROR(tbl_WohnsitzSO[[#This Row],[KLV C]]*tbl_WohnsitzSO[[#This Row],[KLV C Ansatz]],"")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26"/>
      <c r="E266" s="158"/>
      <c r="F266" s="226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üD]],5)),"")</f>
        <v/>
      </c>
      <c r="O266" s="99" t="str">
        <f>IFERROR(IF(IFERROR(MATCH($C$8&amp;$H266,Tabelle2[Codierung],0),0)&gt;0,VLOOKUP(H266,Tabelle1[[Ort]:[RK KLV C üD]],3,),VLOOKUP(H266,Tabelle1[[Ort]:[RK KLV C üD]],6)),"")</f>
        <v/>
      </c>
      <c r="P266" s="99" t="str">
        <f>IFERROR(IF(IFERROR(MATCH($C$8&amp;$H266,Tabelle2[Codierung],0),0)&gt;0,VLOOKUP(H266,Tabelle1[[Ort]:[RK KLV C üD]],4,),VLOOKUP(H266,Tabelle1[[Ort]:[RK KLV C üD]],7)),"")</f>
        <v/>
      </c>
      <c r="Q266" s="104" t="str">
        <f>IFERROR(tbl_WohnsitzSO[[#This Row],[KLV A]]*tbl_WohnsitzSO[[#This Row],[KLV A Ansatz]],"")</f>
        <v/>
      </c>
      <c r="R266" s="104" t="str">
        <f>IFERROR(tbl_WohnsitzSO[[#This Row],[KLV B]]*tbl_WohnsitzSO[[#This Row],[KLV B Ansatz]],"")</f>
        <v/>
      </c>
      <c r="S266" s="104" t="str">
        <f>IFERROR(tbl_WohnsitzSO[[#This Row],[KLV C]]*tbl_WohnsitzSO[[#This Row],[KLV C Ansatz]],"")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26"/>
      <c r="E267" s="158"/>
      <c r="F267" s="226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üD]],5)),"")</f>
        <v/>
      </c>
      <c r="O267" s="99" t="str">
        <f>IFERROR(IF(IFERROR(MATCH($C$8&amp;$H267,Tabelle2[Codierung],0),0)&gt;0,VLOOKUP(H267,Tabelle1[[Ort]:[RK KLV C üD]],3,),VLOOKUP(H267,Tabelle1[[Ort]:[RK KLV C üD]],6)),"")</f>
        <v/>
      </c>
      <c r="P267" s="99" t="str">
        <f>IFERROR(IF(IFERROR(MATCH($C$8&amp;$H267,Tabelle2[Codierung],0),0)&gt;0,VLOOKUP(H267,Tabelle1[[Ort]:[RK KLV C üD]],4,),VLOOKUP(H267,Tabelle1[[Ort]:[RK KLV C üD]],7)),"")</f>
        <v/>
      </c>
      <c r="Q267" s="104" t="str">
        <f>IFERROR(tbl_WohnsitzSO[[#This Row],[KLV A]]*tbl_WohnsitzSO[[#This Row],[KLV A Ansatz]],"")</f>
        <v/>
      </c>
      <c r="R267" s="104" t="str">
        <f>IFERROR(tbl_WohnsitzSO[[#This Row],[KLV B]]*tbl_WohnsitzSO[[#This Row],[KLV B Ansatz]],"")</f>
        <v/>
      </c>
      <c r="S267" s="104" t="str">
        <f>IFERROR(tbl_WohnsitzSO[[#This Row],[KLV C]]*tbl_WohnsitzSO[[#This Row],[KLV C Ansatz]],"")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26"/>
      <c r="E268" s="158"/>
      <c r="F268" s="226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üD]],5)),"")</f>
        <v/>
      </c>
      <c r="O268" s="99" t="str">
        <f>IFERROR(IF(IFERROR(MATCH($C$8&amp;$H268,Tabelle2[Codierung],0),0)&gt;0,VLOOKUP(H268,Tabelle1[[Ort]:[RK KLV C üD]],3,),VLOOKUP(H268,Tabelle1[[Ort]:[RK KLV C üD]],6)),"")</f>
        <v/>
      </c>
      <c r="P268" s="99" t="str">
        <f>IFERROR(IF(IFERROR(MATCH($C$8&amp;$H268,Tabelle2[Codierung],0),0)&gt;0,VLOOKUP(H268,Tabelle1[[Ort]:[RK KLV C üD]],4,),VLOOKUP(H268,Tabelle1[[Ort]:[RK KLV C üD]],7)),"")</f>
        <v/>
      </c>
      <c r="Q268" s="104" t="str">
        <f>IFERROR(tbl_WohnsitzSO[[#This Row],[KLV A]]*tbl_WohnsitzSO[[#This Row],[KLV A Ansatz]],"")</f>
        <v/>
      </c>
      <c r="R268" s="104" t="str">
        <f>IFERROR(tbl_WohnsitzSO[[#This Row],[KLV B]]*tbl_WohnsitzSO[[#This Row],[KLV B Ansatz]],"")</f>
        <v/>
      </c>
      <c r="S268" s="104" t="str">
        <f>IFERROR(tbl_WohnsitzSO[[#This Row],[KLV C]]*tbl_WohnsitzSO[[#This Row],[KLV C Ansatz]],"")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26"/>
      <c r="E269" s="158"/>
      <c r="F269" s="226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üD]],5)),"")</f>
        <v/>
      </c>
      <c r="O269" s="99" t="str">
        <f>IFERROR(IF(IFERROR(MATCH($C$8&amp;$H269,Tabelle2[Codierung],0),0)&gt;0,VLOOKUP(H269,Tabelle1[[Ort]:[RK KLV C üD]],3,),VLOOKUP(H269,Tabelle1[[Ort]:[RK KLV C üD]],6)),"")</f>
        <v/>
      </c>
      <c r="P269" s="99" t="str">
        <f>IFERROR(IF(IFERROR(MATCH($C$8&amp;$H269,Tabelle2[Codierung],0),0)&gt;0,VLOOKUP(H269,Tabelle1[[Ort]:[RK KLV C üD]],4,),VLOOKUP(H269,Tabelle1[[Ort]:[RK KLV C üD]],7)),"")</f>
        <v/>
      </c>
      <c r="Q269" s="104" t="str">
        <f>IFERROR(tbl_WohnsitzSO[[#This Row],[KLV A]]*tbl_WohnsitzSO[[#This Row],[KLV A Ansatz]],"")</f>
        <v/>
      </c>
      <c r="R269" s="104" t="str">
        <f>IFERROR(tbl_WohnsitzSO[[#This Row],[KLV B]]*tbl_WohnsitzSO[[#This Row],[KLV B Ansatz]],"")</f>
        <v/>
      </c>
      <c r="S269" s="104" t="str">
        <f>IFERROR(tbl_WohnsitzSO[[#This Row],[KLV C]]*tbl_WohnsitzSO[[#This Row],[KLV C Ansatz]],"")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26"/>
      <c r="E270" s="158"/>
      <c r="F270" s="226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üD]],5)),"")</f>
        <v/>
      </c>
      <c r="O270" s="99" t="str">
        <f>IFERROR(IF(IFERROR(MATCH($C$8&amp;$H270,Tabelle2[Codierung],0),0)&gt;0,VLOOKUP(H270,Tabelle1[[Ort]:[RK KLV C üD]],3,),VLOOKUP(H270,Tabelle1[[Ort]:[RK KLV C üD]],6)),"")</f>
        <v/>
      </c>
      <c r="P270" s="99" t="str">
        <f>IFERROR(IF(IFERROR(MATCH($C$8&amp;$H270,Tabelle2[Codierung],0),0)&gt;0,VLOOKUP(H270,Tabelle1[[Ort]:[RK KLV C üD]],4,),VLOOKUP(H270,Tabelle1[[Ort]:[RK KLV C üD]],7)),"")</f>
        <v/>
      </c>
      <c r="Q270" s="104" t="str">
        <f>IFERROR(tbl_WohnsitzSO[[#This Row],[KLV A]]*tbl_WohnsitzSO[[#This Row],[KLV A Ansatz]],"")</f>
        <v/>
      </c>
      <c r="R270" s="104" t="str">
        <f>IFERROR(tbl_WohnsitzSO[[#This Row],[KLV B]]*tbl_WohnsitzSO[[#This Row],[KLV B Ansatz]],"")</f>
        <v/>
      </c>
      <c r="S270" s="104" t="str">
        <f>IFERROR(tbl_WohnsitzSO[[#This Row],[KLV C]]*tbl_WohnsitzSO[[#This Row],[KLV C Ansatz]],"")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26"/>
      <c r="E271" s="158"/>
      <c r="F271" s="226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üD]],5)),"")</f>
        <v/>
      </c>
      <c r="O271" s="99" t="str">
        <f>IFERROR(IF(IFERROR(MATCH($C$8&amp;$H271,Tabelle2[Codierung],0),0)&gt;0,VLOOKUP(H271,Tabelle1[[Ort]:[RK KLV C üD]],3,),VLOOKUP(H271,Tabelle1[[Ort]:[RK KLV C üD]],6)),"")</f>
        <v/>
      </c>
      <c r="P271" s="99" t="str">
        <f>IFERROR(IF(IFERROR(MATCH($C$8&amp;$H271,Tabelle2[Codierung],0),0)&gt;0,VLOOKUP(H271,Tabelle1[[Ort]:[RK KLV C üD]],4,),VLOOKUP(H271,Tabelle1[[Ort]:[RK KLV C üD]],7)),"")</f>
        <v/>
      </c>
      <c r="Q271" s="104" t="str">
        <f>IFERROR(tbl_WohnsitzSO[[#This Row],[KLV A]]*tbl_WohnsitzSO[[#This Row],[KLV A Ansatz]],"")</f>
        <v/>
      </c>
      <c r="R271" s="104" t="str">
        <f>IFERROR(tbl_WohnsitzSO[[#This Row],[KLV B]]*tbl_WohnsitzSO[[#This Row],[KLV B Ansatz]],"")</f>
        <v/>
      </c>
      <c r="S271" s="104" t="str">
        <f>IFERROR(tbl_WohnsitzSO[[#This Row],[KLV C]]*tbl_WohnsitzSO[[#This Row],[KLV C Ansatz]],"")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26"/>
      <c r="E272" s="158"/>
      <c r="F272" s="226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üD]],5)),"")</f>
        <v/>
      </c>
      <c r="O272" s="99" t="str">
        <f>IFERROR(IF(IFERROR(MATCH($C$8&amp;$H272,Tabelle2[Codierung],0),0)&gt;0,VLOOKUP(H272,Tabelle1[[Ort]:[RK KLV C üD]],3,),VLOOKUP(H272,Tabelle1[[Ort]:[RK KLV C üD]],6)),"")</f>
        <v/>
      </c>
      <c r="P272" s="99" t="str">
        <f>IFERROR(IF(IFERROR(MATCH($C$8&amp;$H272,Tabelle2[Codierung],0),0)&gt;0,VLOOKUP(H272,Tabelle1[[Ort]:[RK KLV C üD]],4,),VLOOKUP(H272,Tabelle1[[Ort]:[RK KLV C üD]],7)),"")</f>
        <v/>
      </c>
      <c r="Q272" s="104" t="str">
        <f>IFERROR(tbl_WohnsitzSO[[#This Row],[KLV A]]*tbl_WohnsitzSO[[#This Row],[KLV A Ansatz]],"")</f>
        <v/>
      </c>
      <c r="R272" s="104" t="str">
        <f>IFERROR(tbl_WohnsitzSO[[#This Row],[KLV B]]*tbl_WohnsitzSO[[#This Row],[KLV B Ansatz]],"")</f>
        <v/>
      </c>
      <c r="S272" s="104" t="str">
        <f>IFERROR(tbl_WohnsitzSO[[#This Row],[KLV C]]*tbl_WohnsitzSO[[#This Row],[KLV C Ansatz]],"")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26"/>
      <c r="E273" s="158"/>
      <c r="F273" s="226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üD]],5)),"")</f>
        <v/>
      </c>
      <c r="O273" s="99" t="str">
        <f>IFERROR(IF(IFERROR(MATCH($C$8&amp;$H273,Tabelle2[Codierung],0),0)&gt;0,VLOOKUP(H273,Tabelle1[[Ort]:[RK KLV C üD]],3,),VLOOKUP(H273,Tabelle1[[Ort]:[RK KLV C üD]],6)),"")</f>
        <v/>
      </c>
      <c r="P273" s="99" t="str">
        <f>IFERROR(IF(IFERROR(MATCH($C$8&amp;$H273,Tabelle2[Codierung],0),0)&gt;0,VLOOKUP(H273,Tabelle1[[Ort]:[RK KLV C üD]],4,),VLOOKUP(H273,Tabelle1[[Ort]:[RK KLV C üD]],7)),"")</f>
        <v/>
      </c>
      <c r="Q273" s="104" t="str">
        <f>IFERROR(tbl_WohnsitzSO[[#This Row],[KLV A]]*tbl_WohnsitzSO[[#This Row],[KLV A Ansatz]],"")</f>
        <v/>
      </c>
      <c r="R273" s="104" t="str">
        <f>IFERROR(tbl_WohnsitzSO[[#This Row],[KLV B]]*tbl_WohnsitzSO[[#This Row],[KLV B Ansatz]],"")</f>
        <v/>
      </c>
      <c r="S273" s="104" t="str">
        <f>IFERROR(tbl_WohnsitzSO[[#This Row],[KLV C]]*tbl_WohnsitzSO[[#This Row],[KLV C Ansatz]],"")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26"/>
      <c r="E274" s="158"/>
      <c r="F274" s="226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üD]],5)),"")</f>
        <v/>
      </c>
      <c r="O274" s="99" t="str">
        <f>IFERROR(IF(IFERROR(MATCH($C$8&amp;$H274,Tabelle2[Codierung],0),0)&gt;0,VLOOKUP(H274,Tabelle1[[Ort]:[RK KLV C üD]],3,),VLOOKUP(H274,Tabelle1[[Ort]:[RK KLV C üD]],6)),"")</f>
        <v/>
      </c>
      <c r="P274" s="99" t="str">
        <f>IFERROR(IF(IFERROR(MATCH($C$8&amp;$H274,Tabelle2[Codierung],0),0)&gt;0,VLOOKUP(H274,Tabelle1[[Ort]:[RK KLV C üD]],4,),VLOOKUP(H274,Tabelle1[[Ort]:[RK KLV C üD]],7)),"")</f>
        <v/>
      </c>
      <c r="Q274" s="104" t="str">
        <f>IFERROR(tbl_WohnsitzSO[[#This Row],[KLV A]]*tbl_WohnsitzSO[[#This Row],[KLV A Ansatz]],"")</f>
        <v/>
      </c>
      <c r="R274" s="104" t="str">
        <f>IFERROR(tbl_WohnsitzSO[[#This Row],[KLV B]]*tbl_WohnsitzSO[[#This Row],[KLV B Ansatz]],"")</f>
        <v/>
      </c>
      <c r="S274" s="104" t="str">
        <f>IFERROR(tbl_WohnsitzSO[[#This Row],[KLV C]]*tbl_WohnsitzSO[[#This Row],[KLV C Ansatz]],"")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26"/>
      <c r="E275" s="158"/>
      <c r="F275" s="226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üD]],5)),"")</f>
        <v/>
      </c>
      <c r="O275" s="99" t="str">
        <f>IFERROR(IF(IFERROR(MATCH($C$8&amp;$H275,Tabelle2[Codierung],0),0)&gt;0,VLOOKUP(H275,Tabelle1[[Ort]:[RK KLV C üD]],3,),VLOOKUP(H275,Tabelle1[[Ort]:[RK KLV C üD]],6)),"")</f>
        <v/>
      </c>
      <c r="P275" s="99" t="str">
        <f>IFERROR(IF(IFERROR(MATCH($C$8&amp;$H275,Tabelle2[Codierung],0),0)&gt;0,VLOOKUP(H275,Tabelle1[[Ort]:[RK KLV C üD]],4,),VLOOKUP(H275,Tabelle1[[Ort]:[RK KLV C üD]],7)),"")</f>
        <v/>
      </c>
      <c r="Q275" s="104" t="str">
        <f>IFERROR(tbl_WohnsitzSO[[#This Row],[KLV A]]*tbl_WohnsitzSO[[#This Row],[KLV A Ansatz]],"")</f>
        <v/>
      </c>
      <c r="R275" s="104" t="str">
        <f>IFERROR(tbl_WohnsitzSO[[#This Row],[KLV B]]*tbl_WohnsitzSO[[#This Row],[KLV B Ansatz]],"")</f>
        <v/>
      </c>
      <c r="S275" s="104" t="str">
        <f>IFERROR(tbl_WohnsitzSO[[#This Row],[KLV C]]*tbl_WohnsitzSO[[#This Row],[KLV C Ansatz]],"")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26"/>
      <c r="E276" s="158"/>
      <c r="F276" s="226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üD]],5)),"")</f>
        <v/>
      </c>
      <c r="O276" s="99" t="str">
        <f>IFERROR(IF(IFERROR(MATCH($C$8&amp;$H276,Tabelle2[Codierung],0),0)&gt;0,VLOOKUP(H276,Tabelle1[[Ort]:[RK KLV C üD]],3,),VLOOKUP(H276,Tabelle1[[Ort]:[RK KLV C üD]],6)),"")</f>
        <v/>
      </c>
      <c r="P276" s="99" t="str">
        <f>IFERROR(IF(IFERROR(MATCH($C$8&amp;$H276,Tabelle2[Codierung],0),0)&gt;0,VLOOKUP(H276,Tabelle1[[Ort]:[RK KLV C üD]],4,),VLOOKUP(H276,Tabelle1[[Ort]:[RK KLV C üD]],7)),"")</f>
        <v/>
      </c>
      <c r="Q276" s="104" t="str">
        <f>IFERROR(tbl_WohnsitzSO[[#This Row],[KLV A]]*tbl_WohnsitzSO[[#This Row],[KLV A Ansatz]],"")</f>
        <v/>
      </c>
      <c r="R276" s="104" t="str">
        <f>IFERROR(tbl_WohnsitzSO[[#This Row],[KLV B]]*tbl_WohnsitzSO[[#This Row],[KLV B Ansatz]],"")</f>
        <v/>
      </c>
      <c r="S276" s="104" t="str">
        <f>IFERROR(tbl_WohnsitzSO[[#This Row],[KLV C]]*tbl_WohnsitzSO[[#This Row],[KLV C Ansatz]],"")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26"/>
      <c r="E277" s="158"/>
      <c r="F277" s="226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üD]],5)),"")</f>
        <v/>
      </c>
      <c r="O277" s="99" t="str">
        <f>IFERROR(IF(IFERROR(MATCH($C$8&amp;$H277,Tabelle2[Codierung],0),0)&gt;0,VLOOKUP(H277,Tabelle1[[Ort]:[RK KLV C üD]],3,),VLOOKUP(H277,Tabelle1[[Ort]:[RK KLV C üD]],6)),"")</f>
        <v/>
      </c>
      <c r="P277" s="99" t="str">
        <f>IFERROR(IF(IFERROR(MATCH($C$8&amp;$H277,Tabelle2[Codierung],0),0)&gt;0,VLOOKUP(H277,Tabelle1[[Ort]:[RK KLV C üD]],4,),VLOOKUP(H277,Tabelle1[[Ort]:[RK KLV C üD]],7)),"")</f>
        <v/>
      </c>
      <c r="Q277" s="104" t="str">
        <f>IFERROR(tbl_WohnsitzSO[[#This Row],[KLV A]]*tbl_WohnsitzSO[[#This Row],[KLV A Ansatz]],"")</f>
        <v/>
      </c>
      <c r="R277" s="104" t="str">
        <f>IFERROR(tbl_WohnsitzSO[[#This Row],[KLV B]]*tbl_WohnsitzSO[[#This Row],[KLV B Ansatz]],"")</f>
        <v/>
      </c>
      <c r="S277" s="104" t="str">
        <f>IFERROR(tbl_WohnsitzSO[[#This Row],[KLV C]]*tbl_WohnsitzSO[[#This Row],[KLV C Ansatz]],"")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26"/>
      <c r="E278" s="158"/>
      <c r="F278" s="226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üD]],5)),"")</f>
        <v/>
      </c>
      <c r="O278" s="99" t="str">
        <f>IFERROR(IF(IFERROR(MATCH($C$8&amp;$H278,Tabelle2[Codierung],0),0)&gt;0,VLOOKUP(H278,Tabelle1[[Ort]:[RK KLV C üD]],3,),VLOOKUP(H278,Tabelle1[[Ort]:[RK KLV C üD]],6)),"")</f>
        <v/>
      </c>
      <c r="P278" s="99" t="str">
        <f>IFERROR(IF(IFERROR(MATCH($C$8&amp;$H278,Tabelle2[Codierung],0),0)&gt;0,VLOOKUP(H278,Tabelle1[[Ort]:[RK KLV C üD]],4,),VLOOKUP(H278,Tabelle1[[Ort]:[RK KLV C üD]],7)),"")</f>
        <v/>
      </c>
      <c r="Q278" s="104" t="str">
        <f>IFERROR(tbl_WohnsitzSO[[#This Row],[KLV A]]*tbl_WohnsitzSO[[#This Row],[KLV A Ansatz]],"")</f>
        <v/>
      </c>
      <c r="R278" s="104" t="str">
        <f>IFERROR(tbl_WohnsitzSO[[#This Row],[KLV B]]*tbl_WohnsitzSO[[#This Row],[KLV B Ansatz]],"")</f>
        <v/>
      </c>
      <c r="S278" s="104" t="str">
        <f>IFERROR(tbl_WohnsitzSO[[#This Row],[KLV C]]*tbl_WohnsitzSO[[#This Row],[KLV C Ansatz]],"")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26"/>
      <c r="E279" s="158"/>
      <c r="F279" s="226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üD]],5)),"")</f>
        <v/>
      </c>
      <c r="O279" s="99" t="str">
        <f>IFERROR(IF(IFERROR(MATCH($C$8&amp;$H279,Tabelle2[Codierung],0),0)&gt;0,VLOOKUP(H279,Tabelle1[[Ort]:[RK KLV C üD]],3,),VLOOKUP(H279,Tabelle1[[Ort]:[RK KLV C üD]],6)),"")</f>
        <v/>
      </c>
      <c r="P279" s="99" t="str">
        <f>IFERROR(IF(IFERROR(MATCH($C$8&amp;$H279,Tabelle2[Codierung],0),0)&gt;0,VLOOKUP(H279,Tabelle1[[Ort]:[RK KLV C üD]],4,),VLOOKUP(H279,Tabelle1[[Ort]:[RK KLV C üD]],7)),"")</f>
        <v/>
      </c>
      <c r="Q279" s="104" t="str">
        <f>IFERROR(tbl_WohnsitzSO[[#This Row],[KLV A]]*tbl_WohnsitzSO[[#This Row],[KLV A Ansatz]],"")</f>
        <v/>
      </c>
      <c r="R279" s="104" t="str">
        <f>IFERROR(tbl_WohnsitzSO[[#This Row],[KLV B]]*tbl_WohnsitzSO[[#This Row],[KLV B Ansatz]],"")</f>
        <v/>
      </c>
      <c r="S279" s="104" t="str">
        <f>IFERROR(tbl_WohnsitzSO[[#This Row],[KLV C]]*tbl_WohnsitzSO[[#This Row],[KLV C Ansatz]],"")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26"/>
      <c r="E280" s="158"/>
      <c r="F280" s="226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üD]],5)),"")</f>
        <v/>
      </c>
      <c r="O280" s="99" t="str">
        <f>IFERROR(IF(IFERROR(MATCH($C$8&amp;$H280,Tabelle2[Codierung],0),0)&gt;0,VLOOKUP(H280,Tabelle1[[Ort]:[RK KLV C üD]],3,),VLOOKUP(H280,Tabelle1[[Ort]:[RK KLV C üD]],6)),"")</f>
        <v/>
      </c>
      <c r="P280" s="99" t="str">
        <f>IFERROR(IF(IFERROR(MATCH($C$8&amp;$H280,Tabelle2[Codierung],0),0)&gt;0,VLOOKUP(H280,Tabelle1[[Ort]:[RK KLV C üD]],4,),VLOOKUP(H280,Tabelle1[[Ort]:[RK KLV C üD]],7)),"")</f>
        <v/>
      </c>
      <c r="Q280" s="104" t="str">
        <f>IFERROR(tbl_WohnsitzSO[[#This Row],[KLV A]]*tbl_WohnsitzSO[[#This Row],[KLV A Ansatz]],"")</f>
        <v/>
      </c>
      <c r="R280" s="104" t="str">
        <f>IFERROR(tbl_WohnsitzSO[[#This Row],[KLV B]]*tbl_WohnsitzSO[[#This Row],[KLV B Ansatz]],"")</f>
        <v/>
      </c>
      <c r="S280" s="104" t="str">
        <f>IFERROR(tbl_WohnsitzSO[[#This Row],[KLV C]]*tbl_WohnsitzSO[[#This Row],[KLV C Ansatz]],"")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26"/>
      <c r="E281" s="158"/>
      <c r="F281" s="226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üD]],5)),"")</f>
        <v/>
      </c>
      <c r="O281" s="99" t="str">
        <f>IFERROR(IF(IFERROR(MATCH($C$8&amp;$H281,Tabelle2[Codierung],0),0)&gt;0,VLOOKUP(H281,Tabelle1[[Ort]:[RK KLV C üD]],3,),VLOOKUP(H281,Tabelle1[[Ort]:[RK KLV C üD]],6)),"")</f>
        <v/>
      </c>
      <c r="P281" s="99" t="str">
        <f>IFERROR(IF(IFERROR(MATCH($C$8&amp;$H281,Tabelle2[Codierung],0),0)&gt;0,VLOOKUP(H281,Tabelle1[[Ort]:[RK KLV C üD]],4,),VLOOKUP(H281,Tabelle1[[Ort]:[RK KLV C üD]],7)),"")</f>
        <v/>
      </c>
      <c r="Q281" s="104" t="str">
        <f>IFERROR(tbl_WohnsitzSO[[#This Row],[KLV A]]*tbl_WohnsitzSO[[#This Row],[KLV A Ansatz]],"")</f>
        <v/>
      </c>
      <c r="R281" s="104" t="str">
        <f>IFERROR(tbl_WohnsitzSO[[#This Row],[KLV B]]*tbl_WohnsitzSO[[#This Row],[KLV B Ansatz]],"")</f>
        <v/>
      </c>
      <c r="S281" s="104" t="str">
        <f>IFERROR(tbl_WohnsitzSO[[#This Row],[KLV C]]*tbl_WohnsitzSO[[#This Row],[KLV C Ansatz]],"")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26"/>
      <c r="E282" s="158"/>
      <c r="F282" s="226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üD]],5)),"")</f>
        <v/>
      </c>
      <c r="O282" s="99" t="str">
        <f>IFERROR(IF(IFERROR(MATCH($C$8&amp;$H282,Tabelle2[Codierung],0),0)&gt;0,VLOOKUP(H282,Tabelle1[[Ort]:[RK KLV C üD]],3,),VLOOKUP(H282,Tabelle1[[Ort]:[RK KLV C üD]],6)),"")</f>
        <v/>
      </c>
      <c r="P282" s="99" t="str">
        <f>IFERROR(IF(IFERROR(MATCH($C$8&amp;$H282,Tabelle2[Codierung],0),0)&gt;0,VLOOKUP(H282,Tabelle1[[Ort]:[RK KLV C üD]],4,),VLOOKUP(H282,Tabelle1[[Ort]:[RK KLV C üD]],7)),"")</f>
        <v/>
      </c>
      <c r="Q282" s="104" t="str">
        <f>IFERROR(tbl_WohnsitzSO[[#This Row],[KLV A]]*tbl_WohnsitzSO[[#This Row],[KLV A Ansatz]],"")</f>
        <v/>
      </c>
      <c r="R282" s="104" t="str">
        <f>IFERROR(tbl_WohnsitzSO[[#This Row],[KLV B]]*tbl_WohnsitzSO[[#This Row],[KLV B Ansatz]],"")</f>
        <v/>
      </c>
      <c r="S282" s="104" t="str">
        <f>IFERROR(tbl_WohnsitzSO[[#This Row],[KLV C]]*tbl_WohnsitzSO[[#This Row],[KLV C Ansatz]],"")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26"/>
      <c r="E283" s="158"/>
      <c r="F283" s="226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üD]],5)),"")</f>
        <v/>
      </c>
      <c r="O283" s="99" t="str">
        <f>IFERROR(IF(IFERROR(MATCH($C$8&amp;$H283,Tabelle2[Codierung],0),0)&gt;0,VLOOKUP(H283,Tabelle1[[Ort]:[RK KLV C üD]],3,),VLOOKUP(H283,Tabelle1[[Ort]:[RK KLV C üD]],6)),"")</f>
        <v/>
      </c>
      <c r="P283" s="99" t="str">
        <f>IFERROR(IF(IFERROR(MATCH($C$8&amp;$H283,Tabelle2[Codierung],0),0)&gt;0,VLOOKUP(H283,Tabelle1[[Ort]:[RK KLV C üD]],4,),VLOOKUP(H283,Tabelle1[[Ort]:[RK KLV C üD]],7)),"")</f>
        <v/>
      </c>
      <c r="Q283" s="104" t="str">
        <f>IFERROR(tbl_WohnsitzSO[[#This Row],[KLV A]]*tbl_WohnsitzSO[[#This Row],[KLV A Ansatz]],"")</f>
        <v/>
      </c>
      <c r="R283" s="104" t="str">
        <f>IFERROR(tbl_WohnsitzSO[[#This Row],[KLV B]]*tbl_WohnsitzSO[[#This Row],[KLV B Ansatz]],"")</f>
        <v/>
      </c>
      <c r="S283" s="104" t="str">
        <f>IFERROR(tbl_WohnsitzSO[[#This Row],[KLV C]]*tbl_WohnsitzSO[[#This Row],[KLV C Ansatz]],"")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26"/>
      <c r="E284" s="158"/>
      <c r="F284" s="226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üD]],5)),"")</f>
        <v/>
      </c>
      <c r="O284" s="99" t="str">
        <f>IFERROR(IF(IFERROR(MATCH($C$8&amp;$H284,Tabelle2[Codierung],0),0)&gt;0,VLOOKUP(H284,Tabelle1[[Ort]:[RK KLV C üD]],3,),VLOOKUP(H284,Tabelle1[[Ort]:[RK KLV C üD]],6)),"")</f>
        <v/>
      </c>
      <c r="P284" s="99" t="str">
        <f>IFERROR(IF(IFERROR(MATCH($C$8&amp;$H284,Tabelle2[Codierung],0),0)&gt;0,VLOOKUP(H284,Tabelle1[[Ort]:[RK KLV C üD]],4,),VLOOKUP(H284,Tabelle1[[Ort]:[RK KLV C üD]],7)),"")</f>
        <v/>
      </c>
      <c r="Q284" s="104" t="str">
        <f>IFERROR(tbl_WohnsitzSO[[#This Row],[KLV A]]*tbl_WohnsitzSO[[#This Row],[KLV A Ansatz]],"")</f>
        <v/>
      </c>
      <c r="R284" s="104" t="str">
        <f>IFERROR(tbl_WohnsitzSO[[#This Row],[KLV B]]*tbl_WohnsitzSO[[#This Row],[KLV B Ansatz]],"")</f>
        <v/>
      </c>
      <c r="S284" s="104" t="str">
        <f>IFERROR(tbl_WohnsitzSO[[#This Row],[KLV C]]*tbl_WohnsitzSO[[#This Row],[KLV C Ansatz]],"")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26"/>
      <c r="E285" s="158"/>
      <c r="F285" s="226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üD]],5)),"")</f>
        <v/>
      </c>
      <c r="O285" s="99" t="str">
        <f>IFERROR(IF(IFERROR(MATCH($C$8&amp;$H285,Tabelle2[Codierung],0),0)&gt;0,VLOOKUP(H285,Tabelle1[[Ort]:[RK KLV C üD]],3,),VLOOKUP(H285,Tabelle1[[Ort]:[RK KLV C üD]],6)),"")</f>
        <v/>
      </c>
      <c r="P285" s="99" t="str">
        <f>IFERROR(IF(IFERROR(MATCH($C$8&amp;$H285,Tabelle2[Codierung],0),0)&gt;0,VLOOKUP(H285,Tabelle1[[Ort]:[RK KLV C üD]],4,),VLOOKUP(H285,Tabelle1[[Ort]:[RK KLV C üD]],7)),"")</f>
        <v/>
      </c>
      <c r="Q285" s="104" t="str">
        <f>IFERROR(tbl_WohnsitzSO[[#This Row],[KLV A]]*tbl_WohnsitzSO[[#This Row],[KLV A Ansatz]],"")</f>
        <v/>
      </c>
      <c r="R285" s="104" t="str">
        <f>IFERROR(tbl_WohnsitzSO[[#This Row],[KLV B]]*tbl_WohnsitzSO[[#This Row],[KLV B Ansatz]],"")</f>
        <v/>
      </c>
      <c r="S285" s="104" t="str">
        <f>IFERROR(tbl_WohnsitzSO[[#This Row],[KLV C]]*tbl_WohnsitzSO[[#This Row],[KLV C Ansatz]],"")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26"/>
      <c r="E286" s="158"/>
      <c r="F286" s="226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üD]],5)),"")</f>
        <v/>
      </c>
      <c r="O286" s="99" t="str">
        <f>IFERROR(IF(IFERROR(MATCH($C$8&amp;$H286,Tabelle2[Codierung],0),0)&gt;0,VLOOKUP(H286,Tabelle1[[Ort]:[RK KLV C üD]],3,),VLOOKUP(H286,Tabelle1[[Ort]:[RK KLV C üD]],6)),"")</f>
        <v/>
      </c>
      <c r="P286" s="99" t="str">
        <f>IFERROR(IF(IFERROR(MATCH($C$8&amp;$H286,Tabelle2[Codierung],0),0)&gt;0,VLOOKUP(H286,Tabelle1[[Ort]:[RK KLV C üD]],4,),VLOOKUP(H286,Tabelle1[[Ort]:[RK KLV C üD]],7)),"")</f>
        <v/>
      </c>
      <c r="Q286" s="104" t="str">
        <f>IFERROR(tbl_WohnsitzSO[[#This Row],[KLV A]]*tbl_WohnsitzSO[[#This Row],[KLV A Ansatz]],"")</f>
        <v/>
      </c>
      <c r="R286" s="104" t="str">
        <f>IFERROR(tbl_WohnsitzSO[[#This Row],[KLV B]]*tbl_WohnsitzSO[[#This Row],[KLV B Ansatz]],"")</f>
        <v/>
      </c>
      <c r="S286" s="104" t="str">
        <f>IFERROR(tbl_WohnsitzSO[[#This Row],[KLV C]]*tbl_WohnsitzSO[[#This Row],[KLV C Ansatz]],"")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26"/>
      <c r="E287" s="158"/>
      <c r="F287" s="226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üD]],5)),"")</f>
        <v/>
      </c>
      <c r="O287" s="99" t="str">
        <f>IFERROR(IF(IFERROR(MATCH($C$8&amp;$H287,Tabelle2[Codierung],0),0)&gt;0,VLOOKUP(H287,Tabelle1[[Ort]:[RK KLV C üD]],3,),VLOOKUP(H287,Tabelle1[[Ort]:[RK KLV C üD]],6)),"")</f>
        <v/>
      </c>
      <c r="P287" s="99" t="str">
        <f>IFERROR(IF(IFERROR(MATCH($C$8&amp;$H287,Tabelle2[Codierung],0),0)&gt;0,VLOOKUP(H287,Tabelle1[[Ort]:[RK KLV C üD]],4,),VLOOKUP(H287,Tabelle1[[Ort]:[RK KLV C üD]],7)),"")</f>
        <v/>
      </c>
      <c r="Q287" s="104" t="str">
        <f>IFERROR(tbl_WohnsitzSO[[#This Row],[KLV A]]*tbl_WohnsitzSO[[#This Row],[KLV A Ansatz]],"")</f>
        <v/>
      </c>
      <c r="R287" s="104" t="str">
        <f>IFERROR(tbl_WohnsitzSO[[#This Row],[KLV B]]*tbl_WohnsitzSO[[#This Row],[KLV B Ansatz]],"")</f>
        <v/>
      </c>
      <c r="S287" s="104" t="str">
        <f>IFERROR(tbl_WohnsitzSO[[#This Row],[KLV C]]*tbl_WohnsitzSO[[#This Row],[KLV C Ansatz]],"")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26"/>
      <c r="E288" s="158"/>
      <c r="F288" s="226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üD]],5)),"")</f>
        <v/>
      </c>
      <c r="O288" s="99" t="str">
        <f>IFERROR(IF(IFERROR(MATCH($C$8&amp;$H288,Tabelle2[Codierung],0),0)&gt;0,VLOOKUP(H288,Tabelle1[[Ort]:[RK KLV C üD]],3,),VLOOKUP(H288,Tabelle1[[Ort]:[RK KLV C üD]],6)),"")</f>
        <v/>
      </c>
      <c r="P288" s="99" t="str">
        <f>IFERROR(IF(IFERROR(MATCH($C$8&amp;$H288,Tabelle2[Codierung],0),0)&gt;0,VLOOKUP(H288,Tabelle1[[Ort]:[RK KLV C üD]],4,),VLOOKUP(H288,Tabelle1[[Ort]:[RK KLV C üD]],7)),"")</f>
        <v/>
      </c>
      <c r="Q288" s="104" t="str">
        <f>IFERROR(tbl_WohnsitzSO[[#This Row],[KLV A]]*tbl_WohnsitzSO[[#This Row],[KLV A Ansatz]],"")</f>
        <v/>
      </c>
      <c r="R288" s="104" t="str">
        <f>IFERROR(tbl_WohnsitzSO[[#This Row],[KLV B]]*tbl_WohnsitzSO[[#This Row],[KLV B Ansatz]],"")</f>
        <v/>
      </c>
      <c r="S288" s="104" t="str">
        <f>IFERROR(tbl_WohnsitzSO[[#This Row],[KLV C]]*tbl_WohnsitzSO[[#This Row],[KLV C Ansatz]],"")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26"/>
      <c r="E289" s="158"/>
      <c r="F289" s="226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üD]],5)),"")</f>
        <v/>
      </c>
      <c r="O289" s="99" t="str">
        <f>IFERROR(IF(IFERROR(MATCH($C$8&amp;$H289,Tabelle2[Codierung],0),0)&gt;0,VLOOKUP(H289,Tabelle1[[Ort]:[RK KLV C üD]],3,),VLOOKUP(H289,Tabelle1[[Ort]:[RK KLV C üD]],6)),"")</f>
        <v/>
      </c>
      <c r="P289" s="99" t="str">
        <f>IFERROR(IF(IFERROR(MATCH($C$8&amp;$H289,Tabelle2[Codierung],0),0)&gt;0,VLOOKUP(H289,Tabelle1[[Ort]:[RK KLV C üD]],4,),VLOOKUP(H289,Tabelle1[[Ort]:[RK KLV C üD]],7)),"")</f>
        <v/>
      </c>
      <c r="Q289" s="104" t="str">
        <f>IFERROR(tbl_WohnsitzSO[[#This Row],[KLV A]]*tbl_WohnsitzSO[[#This Row],[KLV A Ansatz]],"")</f>
        <v/>
      </c>
      <c r="R289" s="104" t="str">
        <f>IFERROR(tbl_WohnsitzSO[[#This Row],[KLV B]]*tbl_WohnsitzSO[[#This Row],[KLV B Ansatz]],"")</f>
        <v/>
      </c>
      <c r="S289" s="104" t="str">
        <f>IFERROR(tbl_WohnsitzSO[[#This Row],[KLV C]]*tbl_WohnsitzSO[[#This Row],[KLV C Ansatz]],"")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26"/>
      <c r="E290" s="158"/>
      <c r="F290" s="226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üD]],5)),"")</f>
        <v/>
      </c>
      <c r="O290" s="99" t="str">
        <f>IFERROR(IF(IFERROR(MATCH($C$8&amp;$H290,Tabelle2[Codierung],0),0)&gt;0,VLOOKUP(H290,Tabelle1[[Ort]:[RK KLV C üD]],3,),VLOOKUP(H290,Tabelle1[[Ort]:[RK KLV C üD]],6)),"")</f>
        <v/>
      </c>
      <c r="P290" s="99" t="str">
        <f>IFERROR(IF(IFERROR(MATCH($C$8&amp;$H290,Tabelle2[Codierung],0),0)&gt;0,VLOOKUP(H290,Tabelle1[[Ort]:[RK KLV C üD]],4,),VLOOKUP(H290,Tabelle1[[Ort]:[RK KLV C üD]],7)),"")</f>
        <v/>
      </c>
      <c r="Q290" s="104" t="str">
        <f>IFERROR(tbl_WohnsitzSO[[#This Row],[KLV A]]*tbl_WohnsitzSO[[#This Row],[KLV A Ansatz]],"")</f>
        <v/>
      </c>
      <c r="R290" s="104" t="str">
        <f>IFERROR(tbl_WohnsitzSO[[#This Row],[KLV B]]*tbl_WohnsitzSO[[#This Row],[KLV B Ansatz]],"")</f>
        <v/>
      </c>
      <c r="S290" s="104" t="str">
        <f>IFERROR(tbl_WohnsitzSO[[#This Row],[KLV C]]*tbl_WohnsitzSO[[#This Row],[KLV C Ansatz]],"")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26"/>
      <c r="E291" s="158"/>
      <c r="F291" s="226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üD]],5)),"")</f>
        <v/>
      </c>
      <c r="O291" s="99" t="str">
        <f>IFERROR(IF(IFERROR(MATCH($C$8&amp;$H291,Tabelle2[Codierung],0),0)&gt;0,VLOOKUP(H291,Tabelle1[[Ort]:[RK KLV C üD]],3,),VLOOKUP(H291,Tabelle1[[Ort]:[RK KLV C üD]],6)),"")</f>
        <v/>
      </c>
      <c r="P291" s="99" t="str">
        <f>IFERROR(IF(IFERROR(MATCH($C$8&amp;$H291,Tabelle2[Codierung],0),0)&gt;0,VLOOKUP(H291,Tabelle1[[Ort]:[RK KLV C üD]],4,),VLOOKUP(H291,Tabelle1[[Ort]:[RK KLV C üD]],7)),"")</f>
        <v/>
      </c>
      <c r="Q291" s="104" t="str">
        <f>IFERROR(tbl_WohnsitzSO[[#This Row],[KLV A]]*tbl_WohnsitzSO[[#This Row],[KLV A Ansatz]],"")</f>
        <v/>
      </c>
      <c r="R291" s="104" t="str">
        <f>IFERROR(tbl_WohnsitzSO[[#This Row],[KLV B]]*tbl_WohnsitzSO[[#This Row],[KLV B Ansatz]],"")</f>
        <v/>
      </c>
      <c r="S291" s="104" t="str">
        <f>IFERROR(tbl_WohnsitzSO[[#This Row],[KLV C]]*tbl_WohnsitzSO[[#This Row],[KLV C Ansatz]],"")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26"/>
      <c r="E292" s="158"/>
      <c r="F292" s="226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üD]],5)),"")</f>
        <v/>
      </c>
      <c r="O292" s="99" t="str">
        <f>IFERROR(IF(IFERROR(MATCH($C$8&amp;$H292,Tabelle2[Codierung],0),0)&gt;0,VLOOKUP(H292,Tabelle1[[Ort]:[RK KLV C üD]],3,),VLOOKUP(H292,Tabelle1[[Ort]:[RK KLV C üD]],6)),"")</f>
        <v/>
      </c>
      <c r="P292" s="99" t="str">
        <f>IFERROR(IF(IFERROR(MATCH($C$8&amp;$H292,Tabelle2[Codierung],0),0)&gt;0,VLOOKUP(H292,Tabelle1[[Ort]:[RK KLV C üD]],4,),VLOOKUP(H292,Tabelle1[[Ort]:[RK KLV C üD]],7)),"")</f>
        <v/>
      </c>
      <c r="Q292" s="104" t="str">
        <f>IFERROR(tbl_WohnsitzSO[[#This Row],[KLV A]]*tbl_WohnsitzSO[[#This Row],[KLV A Ansatz]],"")</f>
        <v/>
      </c>
      <c r="R292" s="104" t="str">
        <f>IFERROR(tbl_WohnsitzSO[[#This Row],[KLV B]]*tbl_WohnsitzSO[[#This Row],[KLV B Ansatz]],"")</f>
        <v/>
      </c>
      <c r="S292" s="104" t="str">
        <f>IFERROR(tbl_WohnsitzSO[[#This Row],[KLV C]]*tbl_WohnsitzSO[[#This Row],[KLV C Ansatz]],"")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26"/>
      <c r="E293" s="158"/>
      <c r="F293" s="226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üD]],5)),"")</f>
        <v/>
      </c>
      <c r="O293" s="99" t="str">
        <f>IFERROR(IF(IFERROR(MATCH($C$8&amp;$H293,Tabelle2[Codierung],0),0)&gt;0,VLOOKUP(H293,Tabelle1[[Ort]:[RK KLV C üD]],3,),VLOOKUP(H293,Tabelle1[[Ort]:[RK KLV C üD]],6)),"")</f>
        <v/>
      </c>
      <c r="P293" s="99" t="str">
        <f>IFERROR(IF(IFERROR(MATCH($C$8&amp;$H293,Tabelle2[Codierung],0),0)&gt;0,VLOOKUP(H293,Tabelle1[[Ort]:[RK KLV C üD]],4,),VLOOKUP(H293,Tabelle1[[Ort]:[RK KLV C üD]],7)),"")</f>
        <v/>
      </c>
      <c r="Q293" s="104" t="str">
        <f>IFERROR(tbl_WohnsitzSO[[#This Row],[KLV A]]*tbl_WohnsitzSO[[#This Row],[KLV A Ansatz]],"")</f>
        <v/>
      </c>
      <c r="R293" s="104" t="str">
        <f>IFERROR(tbl_WohnsitzSO[[#This Row],[KLV B]]*tbl_WohnsitzSO[[#This Row],[KLV B Ansatz]],"")</f>
        <v/>
      </c>
      <c r="S293" s="104" t="str">
        <f>IFERROR(tbl_WohnsitzSO[[#This Row],[KLV C]]*tbl_WohnsitzSO[[#This Row],[KLV C Ansatz]],"")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26"/>
      <c r="E294" s="158"/>
      <c r="F294" s="226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üD]],5)),"")</f>
        <v/>
      </c>
      <c r="O294" s="99" t="str">
        <f>IFERROR(IF(IFERROR(MATCH($C$8&amp;$H294,Tabelle2[Codierung],0),0)&gt;0,VLOOKUP(H294,Tabelle1[[Ort]:[RK KLV C üD]],3,),VLOOKUP(H294,Tabelle1[[Ort]:[RK KLV C üD]],6)),"")</f>
        <v/>
      </c>
      <c r="P294" s="99" t="str">
        <f>IFERROR(IF(IFERROR(MATCH($C$8&amp;$H294,Tabelle2[Codierung],0),0)&gt;0,VLOOKUP(H294,Tabelle1[[Ort]:[RK KLV C üD]],4,),VLOOKUP(H294,Tabelle1[[Ort]:[RK KLV C üD]],7)),"")</f>
        <v/>
      </c>
      <c r="Q294" s="104" t="str">
        <f>IFERROR(tbl_WohnsitzSO[[#This Row],[KLV A]]*tbl_WohnsitzSO[[#This Row],[KLV A Ansatz]],"")</f>
        <v/>
      </c>
      <c r="R294" s="104" t="str">
        <f>IFERROR(tbl_WohnsitzSO[[#This Row],[KLV B]]*tbl_WohnsitzSO[[#This Row],[KLV B Ansatz]],"")</f>
        <v/>
      </c>
      <c r="S294" s="104" t="str">
        <f>IFERROR(tbl_WohnsitzSO[[#This Row],[KLV C]]*tbl_WohnsitzSO[[#This Row],[KLV C Ansatz]],"")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26"/>
      <c r="E295" s="158"/>
      <c r="F295" s="226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üD]],5)),"")</f>
        <v/>
      </c>
      <c r="O295" s="99" t="str">
        <f>IFERROR(IF(IFERROR(MATCH($C$8&amp;$H295,Tabelle2[Codierung],0),0)&gt;0,VLOOKUP(H295,Tabelle1[[Ort]:[RK KLV C üD]],3,),VLOOKUP(H295,Tabelle1[[Ort]:[RK KLV C üD]],6)),"")</f>
        <v/>
      </c>
      <c r="P295" s="99" t="str">
        <f>IFERROR(IF(IFERROR(MATCH($C$8&amp;$H295,Tabelle2[Codierung],0),0)&gt;0,VLOOKUP(H295,Tabelle1[[Ort]:[RK KLV C üD]],4,),VLOOKUP(H295,Tabelle1[[Ort]:[RK KLV C üD]],7)),"")</f>
        <v/>
      </c>
      <c r="Q295" s="104" t="str">
        <f>IFERROR(tbl_WohnsitzSO[[#This Row],[KLV A]]*tbl_WohnsitzSO[[#This Row],[KLV A Ansatz]],"")</f>
        <v/>
      </c>
      <c r="R295" s="104" t="str">
        <f>IFERROR(tbl_WohnsitzSO[[#This Row],[KLV B]]*tbl_WohnsitzSO[[#This Row],[KLV B Ansatz]],"")</f>
        <v/>
      </c>
      <c r="S295" s="104" t="str">
        <f>IFERROR(tbl_WohnsitzSO[[#This Row],[KLV C]]*tbl_WohnsitzSO[[#This Row],[KLV C Ansatz]],"")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26"/>
      <c r="E296" s="158"/>
      <c r="F296" s="226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üD]],5)),"")</f>
        <v/>
      </c>
      <c r="O296" s="99" t="str">
        <f>IFERROR(IF(IFERROR(MATCH($C$8&amp;$H296,Tabelle2[Codierung],0),0)&gt;0,VLOOKUP(H296,Tabelle1[[Ort]:[RK KLV C üD]],3,),VLOOKUP(H296,Tabelle1[[Ort]:[RK KLV C üD]],6)),"")</f>
        <v/>
      </c>
      <c r="P296" s="99" t="str">
        <f>IFERROR(IF(IFERROR(MATCH($C$8&amp;$H296,Tabelle2[Codierung],0),0)&gt;0,VLOOKUP(H296,Tabelle1[[Ort]:[RK KLV C üD]],4,),VLOOKUP(H296,Tabelle1[[Ort]:[RK KLV C üD]],7)),"")</f>
        <v/>
      </c>
      <c r="Q296" s="104" t="str">
        <f>IFERROR(tbl_WohnsitzSO[[#This Row],[KLV A]]*tbl_WohnsitzSO[[#This Row],[KLV A Ansatz]],"")</f>
        <v/>
      </c>
      <c r="R296" s="104" t="str">
        <f>IFERROR(tbl_WohnsitzSO[[#This Row],[KLV B]]*tbl_WohnsitzSO[[#This Row],[KLV B Ansatz]],"")</f>
        <v/>
      </c>
      <c r="S296" s="104" t="str">
        <f>IFERROR(tbl_WohnsitzSO[[#This Row],[KLV C]]*tbl_WohnsitzSO[[#This Row],[KLV C Ansatz]],"")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26"/>
      <c r="E297" s="158"/>
      <c r="F297" s="226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üD]],5)),"")</f>
        <v/>
      </c>
      <c r="O297" s="99" t="str">
        <f>IFERROR(IF(IFERROR(MATCH($C$8&amp;$H297,Tabelle2[Codierung],0),0)&gt;0,VLOOKUP(H297,Tabelle1[[Ort]:[RK KLV C üD]],3,),VLOOKUP(H297,Tabelle1[[Ort]:[RK KLV C üD]],6)),"")</f>
        <v/>
      </c>
      <c r="P297" s="99" t="str">
        <f>IFERROR(IF(IFERROR(MATCH($C$8&amp;$H297,Tabelle2[Codierung],0),0)&gt;0,VLOOKUP(H297,Tabelle1[[Ort]:[RK KLV C üD]],4,),VLOOKUP(H297,Tabelle1[[Ort]:[RK KLV C üD]],7)),"")</f>
        <v/>
      </c>
      <c r="Q297" s="104" t="str">
        <f>IFERROR(tbl_WohnsitzSO[[#This Row],[KLV A]]*tbl_WohnsitzSO[[#This Row],[KLV A Ansatz]],"")</f>
        <v/>
      </c>
      <c r="R297" s="104" t="str">
        <f>IFERROR(tbl_WohnsitzSO[[#This Row],[KLV B]]*tbl_WohnsitzSO[[#This Row],[KLV B Ansatz]],"")</f>
        <v/>
      </c>
      <c r="S297" s="104" t="str">
        <f>IFERROR(tbl_WohnsitzSO[[#This Row],[KLV C]]*tbl_WohnsitzSO[[#This Row],[KLV C Ansatz]],"")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26"/>
      <c r="E298" s="158"/>
      <c r="F298" s="226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üD]],5)),"")</f>
        <v/>
      </c>
      <c r="O298" s="99" t="str">
        <f>IFERROR(IF(IFERROR(MATCH($C$8&amp;$H298,Tabelle2[Codierung],0),0)&gt;0,VLOOKUP(H298,Tabelle1[[Ort]:[RK KLV C üD]],3,),VLOOKUP(H298,Tabelle1[[Ort]:[RK KLV C üD]],6)),"")</f>
        <v/>
      </c>
      <c r="P298" s="99" t="str">
        <f>IFERROR(IF(IFERROR(MATCH($C$8&amp;$H298,Tabelle2[Codierung],0),0)&gt;0,VLOOKUP(H298,Tabelle1[[Ort]:[RK KLV C üD]],4,),VLOOKUP(H298,Tabelle1[[Ort]:[RK KLV C üD]],7)),"")</f>
        <v/>
      </c>
      <c r="Q298" s="104" t="str">
        <f>IFERROR(tbl_WohnsitzSO[[#This Row],[KLV A]]*tbl_WohnsitzSO[[#This Row],[KLV A Ansatz]],"")</f>
        <v/>
      </c>
      <c r="R298" s="104" t="str">
        <f>IFERROR(tbl_WohnsitzSO[[#This Row],[KLV B]]*tbl_WohnsitzSO[[#This Row],[KLV B Ansatz]],"")</f>
        <v/>
      </c>
      <c r="S298" s="104" t="str">
        <f>IFERROR(tbl_WohnsitzSO[[#This Row],[KLV C]]*tbl_WohnsitzSO[[#This Row],[KLV C Ansatz]],"")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26"/>
      <c r="E299" s="158"/>
      <c r="F299" s="226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üD]],5)),"")</f>
        <v/>
      </c>
      <c r="O299" s="99" t="str">
        <f>IFERROR(IF(IFERROR(MATCH($C$8&amp;$H299,Tabelle2[Codierung],0),0)&gt;0,VLOOKUP(H299,Tabelle1[[Ort]:[RK KLV C üD]],3,),VLOOKUP(H299,Tabelle1[[Ort]:[RK KLV C üD]],6)),"")</f>
        <v/>
      </c>
      <c r="P299" s="99" t="str">
        <f>IFERROR(IF(IFERROR(MATCH($C$8&amp;$H299,Tabelle2[Codierung],0),0)&gt;0,VLOOKUP(H299,Tabelle1[[Ort]:[RK KLV C üD]],4,),VLOOKUP(H299,Tabelle1[[Ort]:[RK KLV C üD]],7)),"")</f>
        <v/>
      </c>
      <c r="Q299" s="104" t="str">
        <f>IFERROR(tbl_WohnsitzSO[[#This Row],[KLV A]]*tbl_WohnsitzSO[[#This Row],[KLV A Ansatz]],"")</f>
        <v/>
      </c>
      <c r="R299" s="104" t="str">
        <f>IFERROR(tbl_WohnsitzSO[[#This Row],[KLV B]]*tbl_WohnsitzSO[[#This Row],[KLV B Ansatz]],"")</f>
        <v/>
      </c>
      <c r="S299" s="104" t="str">
        <f>IFERROR(tbl_WohnsitzSO[[#This Row],[KLV C]]*tbl_WohnsitzSO[[#This Row],[KLV C Ansatz]],"")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26"/>
      <c r="E300" s="158"/>
      <c r="F300" s="226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üD]],5)),"")</f>
        <v/>
      </c>
      <c r="O300" s="99" t="str">
        <f>IFERROR(IF(IFERROR(MATCH($C$8&amp;$H300,Tabelle2[Codierung],0),0)&gt;0,VLOOKUP(H300,Tabelle1[[Ort]:[RK KLV C üD]],3,),VLOOKUP(H300,Tabelle1[[Ort]:[RK KLV C üD]],6)),"")</f>
        <v/>
      </c>
      <c r="P300" s="99" t="str">
        <f>IFERROR(IF(IFERROR(MATCH($C$8&amp;$H300,Tabelle2[Codierung],0),0)&gt;0,VLOOKUP(H300,Tabelle1[[Ort]:[RK KLV C üD]],4,),VLOOKUP(H300,Tabelle1[[Ort]:[RK KLV C üD]],7)),"")</f>
        <v/>
      </c>
      <c r="Q300" s="104" t="str">
        <f>IFERROR(tbl_WohnsitzSO[[#This Row],[KLV A]]*tbl_WohnsitzSO[[#This Row],[KLV A Ansatz]],"")</f>
        <v/>
      </c>
      <c r="R300" s="104" t="str">
        <f>IFERROR(tbl_WohnsitzSO[[#This Row],[KLV B]]*tbl_WohnsitzSO[[#This Row],[KLV B Ansatz]],"")</f>
        <v/>
      </c>
      <c r="S300" s="104" t="str">
        <f>IFERROR(tbl_WohnsitzSO[[#This Row],[KLV C]]*tbl_WohnsitzSO[[#This Row],[KLV C Ansatz]],"")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26"/>
      <c r="E301" s="158"/>
      <c r="F301" s="226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üD]],5)),"")</f>
        <v/>
      </c>
      <c r="O301" s="99" t="str">
        <f>IFERROR(IF(IFERROR(MATCH($C$8&amp;$H301,Tabelle2[Codierung],0),0)&gt;0,VLOOKUP(H301,Tabelle1[[Ort]:[RK KLV C üD]],3,),VLOOKUP(H301,Tabelle1[[Ort]:[RK KLV C üD]],6)),"")</f>
        <v/>
      </c>
      <c r="P301" s="99" t="str">
        <f>IFERROR(IF(IFERROR(MATCH($C$8&amp;$H301,Tabelle2[Codierung],0),0)&gt;0,VLOOKUP(H301,Tabelle1[[Ort]:[RK KLV C üD]],4,),VLOOKUP(H301,Tabelle1[[Ort]:[RK KLV C üD]],7)),"")</f>
        <v/>
      </c>
      <c r="Q301" s="104" t="str">
        <f>IFERROR(tbl_WohnsitzSO[[#This Row],[KLV A]]*tbl_WohnsitzSO[[#This Row],[KLV A Ansatz]],"")</f>
        <v/>
      </c>
      <c r="R301" s="104" t="str">
        <f>IFERROR(tbl_WohnsitzSO[[#This Row],[KLV B]]*tbl_WohnsitzSO[[#This Row],[KLV B Ansatz]],"")</f>
        <v/>
      </c>
      <c r="S301" s="104" t="str">
        <f>IFERROR(tbl_WohnsitzSO[[#This Row],[KLV C]]*tbl_WohnsitzSO[[#This Row],[KLV C Ansatz]],"")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26"/>
      <c r="E302" s="158"/>
      <c r="F302" s="226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üD]],5)),"")</f>
        <v/>
      </c>
      <c r="O302" s="99" t="str">
        <f>IFERROR(IF(IFERROR(MATCH($C$8&amp;$H302,Tabelle2[Codierung],0),0)&gt;0,VLOOKUP(H302,Tabelle1[[Ort]:[RK KLV C üD]],3,),VLOOKUP(H302,Tabelle1[[Ort]:[RK KLV C üD]],6)),"")</f>
        <v/>
      </c>
      <c r="P302" s="99" t="str">
        <f>IFERROR(IF(IFERROR(MATCH($C$8&amp;$H302,Tabelle2[Codierung],0),0)&gt;0,VLOOKUP(H302,Tabelle1[[Ort]:[RK KLV C üD]],4,),VLOOKUP(H302,Tabelle1[[Ort]:[RK KLV C üD]],7)),"")</f>
        <v/>
      </c>
      <c r="Q302" s="104" t="str">
        <f>IFERROR(tbl_WohnsitzSO[[#This Row],[KLV A]]*tbl_WohnsitzSO[[#This Row],[KLV A Ansatz]],"")</f>
        <v/>
      </c>
      <c r="R302" s="104" t="str">
        <f>IFERROR(tbl_WohnsitzSO[[#This Row],[KLV B]]*tbl_WohnsitzSO[[#This Row],[KLV B Ansatz]],"")</f>
        <v/>
      </c>
      <c r="S302" s="104" t="str">
        <f>IFERROR(tbl_WohnsitzSO[[#This Row],[KLV C]]*tbl_WohnsitzSO[[#This Row],[KLV C Ansatz]],"")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26"/>
      <c r="E303" s="158"/>
      <c r="F303" s="226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üD]],5)),"")</f>
        <v/>
      </c>
      <c r="O303" s="99" t="str">
        <f>IFERROR(IF(IFERROR(MATCH($C$8&amp;$H303,Tabelle2[Codierung],0),0)&gt;0,VLOOKUP(H303,Tabelle1[[Ort]:[RK KLV C üD]],3,),VLOOKUP(H303,Tabelle1[[Ort]:[RK KLV C üD]],6)),"")</f>
        <v/>
      </c>
      <c r="P303" s="99" t="str">
        <f>IFERROR(IF(IFERROR(MATCH($C$8&amp;$H303,Tabelle2[Codierung],0),0)&gt;0,VLOOKUP(H303,Tabelle1[[Ort]:[RK KLV C üD]],4,),VLOOKUP(H303,Tabelle1[[Ort]:[RK KLV C üD]],7)),"")</f>
        <v/>
      </c>
      <c r="Q303" s="104" t="str">
        <f>IFERROR(tbl_WohnsitzSO[[#This Row],[KLV A]]*tbl_WohnsitzSO[[#This Row],[KLV A Ansatz]],"")</f>
        <v/>
      </c>
      <c r="R303" s="104" t="str">
        <f>IFERROR(tbl_WohnsitzSO[[#This Row],[KLV B]]*tbl_WohnsitzSO[[#This Row],[KLV B Ansatz]],"")</f>
        <v/>
      </c>
      <c r="S303" s="104" t="str">
        <f>IFERROR(tbl_WohnsitzSO[[#This Row],[KLV C]]*tbl_WohnsitzSO[[#This Row],[KLV C Ansatz]],"")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26"/>
      <c r="E304" s="158"/>
      <c r="F304" s="226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üD]],5)),"")</f>
        <v/>
      </c>
      <c r="O304" s="99" t="str">
        <f>IFERROR(IF(IFERROR(MATCH($C$8&amp;$H304,Tabelle2[Codierung],0),0)&gt;0,VLOOKUP(H304,Tabelle1[[Ort]:[RK KLV C üD]],3,),VLOOKUP(H304,Tabelle1[[Ort]:[RK KLV C üD]],6)),"")</f>
        <v/>
      </c>
      <c r="P304" s="99" t="str">
        <f>IFERROR(IF(IFERROR(MATCH($C$8&amp;$H304,Tabelle2[Codierung],0),0)&gt;0,VLOOKUP(H304,Tabelle1[[Ort]:[RK KLV C üD]],4,),VLOOKUP(H304,Tabelle1[[Ort]:[RK KLV C üD]],7)),"")</f>
        <v/>
      </c>
      <c r="Q304" s="104" t="str">
        <f>IFERROR(tbl_WohnsitzSO[[#This Row],[KLV A]]*tbl_WohnsitzSO[[#This Row],[KLV A Ansatz]],"")</f>
        <v/>
      </c>
      <c r="R304" s="104" t="str">
        <f>IFERROR(tbl_WohnsitzSO[[#This Row],[KLV B]]*tbl_WohnsitzSO[[#This Row],[KLV B Ansatz]],"")</f>
        <v/>
      </c>
      <c r="S304" s="104" t="str">
        <f>IFERROR(tbl_WohnsitzSO[[#This Row],[KLV C]]*tbl_WohnsitzSO[[#This Row],[KLV C Ansatz]],"")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26"/>
      <c r="E305" s="158"/>
      <c r="F305" s="226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üD]],5)),"")</f>
        <v/>
      </c>
      <c r="O305" s="99" t="str">
        <f>IFERROR(IF(IFERROR(MATCH($C$8&amp;$H305,Tabelle2[Codierung],0),0)&gt;0,VLOOKUP(H305,Tabelle1[[Ort]:[RK KLV C üD]],3,),VLOOKUP(H305,Tabelle1[[Ort]:[RK KLV C üD]],6)),"")</f>
        <v/>
      </c>
      <c r="P305" s="99" t="str">
        <f>IFERROR(IF(IFERROR(MATCH($C$8&amp;$H305,Tabelle2[Codierung],0),0)&gt;0,VLOOKUP(H305,Tabelle1[[Ort]:[RK KLV C üD]],4,),VLOOKUP(H305,Tabelle1[[Ort]:[RK KLV C üD]],7)),"")</f>
        <v/>
      </c>
      <c r="Q305" s="104" t="str">
        <f>IFERROR(tbl_WohnsitzSO[[#This Row],[KLV A]]*tbl_WohnsitzSO[[#This Row],[KLV A Ansatz]],"")</f>
        <v/>
      </c>
      <c r="R305" s="104" t="str">
        <f>IFERROR(tbl_WohnsitzSO[[#This Row],[KLV B]]*tbl_WohnsitzSO[[#This Row],[KLV B Ansatz]],"")</f>
        <v/>
      </c>
      <c r="S305" s="104" t="str">
        <f>IFERROR(tbl_WohnsitzSO[[#This Row],[KLV C]]*tbl_WohnsitzSO[[#This Row],[KLV C Ansatz]],"")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26"/>
      <c r="E306" s="158"/>
      <c r="F306" s="226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üD]],5)),"")</f>
        <v/>
      </c>
      <c r="O306" s="99" t="str">
        <f>IFERROR(IF(IFERROR(MATCH($C$8&amp;$H306,Tabelle2[Codierung],0),0)&gt;0,VLOOKUP(H306,Tabelle1[[Ort]:[RK KLV C üD]],3,),VLOOKUP(H306,Tabelle1[[Ort]:[RK KLV C üD]],6)),"")</f>
        <v/>
      </c>
      <c r="P306" s="99" t="str">
        <f>IFERROR(IF(IFERROR(MATCH($C$8&amp;$H306,Tabelle2[Codierung],0),0)&gt;0,VLOOKUP(H306,Tabelle1[[Ort]:[RK KLV C üD]],4,),VLOOKUP(H306,Tabelle1[[Ort]:[RK KLV C üD]],7)),"")</f>
        <v/>
      </c>
      <c r="Q306" s="104" t="str">
        <f>IFERROR(tbl_WohnsitzSO[[#This Row],[KLV A]]*tbl_WohnsitzSO[[#This Row],[KLV A Ansatz]],"")</f>
        <v/>
      </c>
      <c r="R306" s="104" t="str">
        <f>IFERROR(tbl_WohnsitzSO[[#This Row],[KLV B]]*tbl_WohnsitzSO[[#This Row],[KLV B Ansatz]],"")</f>
        <v/>
      </c>
      <c r="S306" s="104" t="str">
        <f>IFERROR(tbl_WohnsitzSO[[#This Row],[KLV C]]*tbl_WohnsitzSO[[#This Row],[KLV C Ansatz]],"")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26"/>
      <c r="E307" s="158"/>
      <c r="F307" s="226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üD]],5)),"")</f>
        <v/>
      </c>
      <c r="O307" s="99" t="str">
        <f>IFERROR(IF(IFERROR(MATCH($C$8&amp;$H307,Tabelle2[Codierung],0),0)&gt;0,VLOOKUP(H307,Tabelle1[[Ort]:[RK KLV C üD]],3,),VLOOKUP(H307,Tabelle1[[Ort]:[RK KLV C üD]],6)),"")</f>
        <v/>
      </c>
      <c r="P307" s="99" t="str">
        <f>IFERROR(IF(IFERROR(MATCH($C$8&amp;$H307,Tabelle2[Codierung],0),0)&gt;0,VLOOKUP(H307,Tabelle1[[Ort]:[RK KLV C üD]],4,),VLOOKUP(H307,Tabelle1[[Ort]:[RK KLV C üD]],7)),"")</f>
        <v/>
      </c>
      <c r="Q307" s="104" t="str">
        <f>IFERROR(tbl_WohnsitzSO[[#This Row],[KLV A]]*tbl_WohnsitzSO[[#This Row],[KLV A Ansatz]],"")</f>
        <v/>
      </c>
      <c r="R307" s="104" t="str">
        <f>IFERROR(tbl_WohnsitzSO[[#This Row],[KLV B]]*tbl_WohnsitzSO[[#This Row],[KLV B Ansatz]],"")</f>
        <v/>
      </c>
      <c r="S307" s="104" t="str">
        <f>IFERROR(tbl_WohnsitzSO[[#This Row],[KLV C]]*tbl_WohnsitzSO[[#This Row],[KLV C Ansatz]],"")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26"/>
      <c r="E308" s="158"/>
      <c r="F308" s="226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üD]],5)),"")</f>
        <v/>
      </c>
      <c r="O308" s="99" t="str">
        <f>IFERROR(IF(IFERROR(MATCH($C$8&amp;$H308,Tabelle2[Codierung],0),0)&gt;0,VLOOKUP(H308,Tabelle1[[Ort]:[RK KLV C üD]],3,),VLOOKUP(H308,Tabelle1[[Ort]:[RK KLV C üD]],6)),"")</f>
        <v/>
      </c>
      <c r="P308" s="99" t="str">
        <f>IFERROR(IF(IFERROR(MATCH($C$8&amp;$H308,Tabelle2[Codierung],0),0)&gt;0,VLOOKUP(H308,Tabelle1[[Ort]:[RK KLV C üD]],4,),VLOOKUP(H308,Tabelle1[[Ort]:[RK KLV C üD]],7)),"")</f>
        <v/>
      </c>
      <c r="Q308" s="104" t="str">
        <f>IFERROR(tbl_WohnsitzSO[[#This Row],[KLV A]]*tbl_WohnsitzSO[[#This Row],[KLV A Ansatz]],"")</f>
        <v/>
      </c>
      <c r="R308" s="104" t="str">
        <f>IFERROR(tbl_WohnsitzSO[[#This Row],[KLV B]]*tbl_WohnsitzSO[[#This Row],[KLV B Ansatz]],"")</f>
        <v/>
      </c>
      <c r="S308" s="104" t="str">
        <f>IFERROR(tbl_WohnsitzSO[[#This Row],[KLV C]]*tbl_WohnsitzSO[[#This Row],[KLV C Ansatz]],"")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26"/>
      <c r="E309" s="158"/>
      <c r="F309" s="226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üD]],5)),"")</f>
        <v/>
      </c>
      <c r="O309" s="99" t="str">
        <f>IFERROR(IF(IFERROR(MATCH($C$8&amp;$H309,Tabelle2[Codierung],0),0)&gt;0,VLOOKUP(H309,Tabelle1[[Ort]:[RK KLV C üD]],3,),VLOOKUP(H309,Tabelle1[[Ort]:[RK KLV C üD]],6)),"")</f>
        <v/>
      </c>
      <c r="P309" s="99" t="str">
        <f>IFERROR(IF(IFERROR(MATCH($C$8&amp;$H309,Tabelle2[Codierung],0),0)&gt;0,VLOOKUP(H309,Tabelle1[[Ort]:[RK KLV C üD]],4,),VLOOKUP(H309,Tabelle1[[Ort]:[RK KLV C üD]],7)),"")</f>
        <v/>
      </c>
      <c r="Q309" s="104" t="str">
        <f>IFERROR(tbl_WohnsitzSO[[#This Row],[KLV A]]*tbl_WohnsitzSO[[#This Row],[KLV A Ansatz]],"")</f>
        <v/>
      </c>
      <c r="R309" s="104" t="str">
        <f>IFERROR(tbl_WohnsitzSO[[#This Row],[KLV B]]*tbl_WohnsitzSO[[#This Row],[KLV B Ansatz]],"")</f>
        <v/>
      </c>
      <c r="S309" s="104" t="str">
        <f>IFERROR(tbl_WohnsitzSO[[#This Row],[KLV C]]*tbl_WohnsitzSO[[#This Row],[KLV C Ansatz]],"")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26"/>
      <c r="E310" s="158"/>
      <c r="F310" s="226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üD]],5)),"")</f>
        <v/>
      </c>
      <c r="O310" s="99" t="str">
        <f>IFERROR(IF(IFERROR(MATCH($C$8&amp;$H310,Tabelle2[Codierung],0),0)&gt;0,VLOOKUP(H310,Tabelle1[[Ort]:[RK KLV C üD]],3,),VLOOKUP(H310,Tabelle1[[Ort]:[RK KLV C üD]],6)),"")</f>
        <v/>
      </c>
      <c r="P310" s="99" t="str">
        <f>IFERROR(IF(IFERROR(MATCH($C$8&amp;$H310,Tabelle2[Codierung],0),0)&gt;0,VLOOKUP(H310,Tabelle1[[Ort]:[RK KLV C üD]],4,),VLOOKUP(H310,Tabelle1[[Ort]:[RK KLV C üD]],7)),"")</f>
        <v/>
      </c>
      <c r="Q310" s="104" t="str">
        <f>IFERROR(tbl_WohnsitzSO[[#This Row],[KLV A]]*tbl_WohnsitzSO[[#This Row],[KLV A Ansatz]],"")</f>
        <v/>
      </c>
      <c r="R310" s="104" t="str">
        <f>IFERROR(tbl_WohnsitzSO[[#This Row],[KLV B]]*tbl_WohnsitzSO[[#This Row],[KLV B Ansatz]],"")</f>
        <v/>
      </c>
      <c r="S310" s="104" t="str">
        <f>IFERROR(tbl_WohnsitzSO[[#This Row],[KLV C]]*tbl_WohnsitzSO[[#This Row],[KLV C Ansatz]],"")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26"/>
      <c r="E311" s="158"/>
      <c r="F311" s="226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üD]],5)),"")</f>
        <v/>
      </c>
      <c r="O311" s="99" t="str">
        <f>IFERROR(IF(IFERROR(MATCH($C$8&amp;$H311,Tabelle2[Codierung],0),0)&gt;0,VLOOKUP(H311,Tabelle1[[Ort]:[RK KLV C üD]],3,),VLOOKUP(H311,Tabelle1[[Ort]:[RK KLV C üD]],6)),"")</f>
        <v/>
      </c>
      <c r="P311" s="99" t="str">
        <f>IFERROR(IF(IFERROR(MATCH($C$8&amp;$H311,Tabelle2[Codierung],0),0)&gt;0,VLOOKUP(H311,Tabelle1[[Ort]:[RK KLV C üD]],4,),VLOOKUP(H311,Tabelle1[[Ort]:[RK KLV C üD]],7)),"")</f>
        <v/>
      </c>
      <c r="Q311" s="104" t="str">
        <f>IFERROR(tbl_WohnsitzSO[[#This Row],[KLV A]]*tbl_WohnsitzSO[[#This Row],[KLV A Ansatz]],"")</f>
        <v/>
      </c>
      <c r="R311" s="104" t="str">
        <f>IFERROR(tbl_WohnsitzSO[[#This Row],[KLV B]]*tbl_WohnsitzSO[[#This Row],[KLV B Ansatz]],"")</f>
        <v/>
      </c>
      <c r="S311" s="104" t="str">
        <f>IFERROR(tbl_WohnsitzSO[[#This Row],[KLV C]]*tbl_WohnsitzSO[[#This Row],[KLV C Ansatz]],"")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26"/>
      <c r="E312" s="158"/>
      <c r="F312" s="226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üD]],5)),"")</f>
        <v/>
      </c>
      <c r="O312" s="99" t="str">
        <f>IFERROR(IF(IFERROR(MATCH($C$8&amp;$H312,Tabelle2[Codierung],0),0)&gt;0,VLOOKUP(H312,Tabelle1[[Ort]:[RK KLV C üD]],3,),VLOOKUP(H312,Tabelle1[[Ort]:[RK KLV C üD]],6)),"")</f>
        <v/>
      </c>
      <c r="P312" s="99" t="str">
        <f>IFERROR(IF(IFERROR(MATCH($C$8&amp;$H312,Tabelle2[Codierung],0),0)&gt;0,VLOOKUP(H312,Tabelle1[[Ort]:[RK KLV C üD]],4,),VLOOKUP(H312,Tabelle1[[Ort]:[RK KLV C üD]],7)),"")</f>
        <v/>
      </c>
      <c r="Q312" s="104" t="str">
        <f>IFERROR(tbl_WohnsitzSO[[#This Row],[KLV A]]*tbl_WohnsitzSO[[#This Row],[KLV A Ansatz]],"")</f>
        <v/>
      </c>
      <c r="R312" s="104" t="str">
        <f>IFERROR(tbl_WohnsitzSO[[#This Row],[KLV B]]*tbl_WohnsitzSO[[#This Row],[KLV B Ansatz]],"")</f>
        <v/>
      </c>
      <c r="S312" s="104" t="str">
        <f>IFERROR(tbl_WohnsitzSO[[#This Row],[KLV C]]*tbl_WohnsitzSO[[#This Row],[KLV C Ansatz]],"")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26"/>
      <c r="E313" s="158"/>
      <c r="F313" s="226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üD]],5)),"")</f>
        <v/>
      </c>
      <c r="O313" s="99" t="str">
        <f>IFERROR(IF(IFERROR(MATCH($C$8&amp;$H313,Tabelle2[Codierung],0),0)&gt;0,VLOOKUP(H313,Tabelle1[[Ort]:[RK KLV C üD]],3,),VLOOKUP(H313,Tabelle1[[Ort]:[RK KLV C üD]],6)),"")</f>
        <v/>
      </c>
      <c r="P313" s="99" t="str">
        <f>IFERROR(IF(IFERROR(MATCH($C$8&amp;$H313,Tabelle2[Codierung],0),0)&gt;0,VLOOKUP(H313,Tabelle1[[Ort]:[RK KLV C üD]],4,),VLOOKUP(H313,Tabelle1[[Ort]:[RK KLV C üD]],7)),"")</f>
        <v/>
      </c>
      <c r="Q313" s="104" t="str">
        <f>IFERROR(tbl_WohnsitzSO[[#This Row],[KLV A]]*tbl_WohnsitzSO[[#This Row],[KLV A Ansatz]],"")</f>
        <v/>
      </c>
      <c r="R313" s="104" t="str">
        <f>IFERROR(tbl_WohnsitzSO[[#This Row],[KLV B]]*tbl_WohnsitzSO[[#This Row],[KLV B Ansatz]],"")</f>
        <v/>
      </c>
      <c r="S313" s="104" t="str">
        <f>IFERROR(tbl_WohnsitzSO[[#This Row],[KLV C]]*tbl_WohnsitzSO[[#This Row],[KLV C Ansatz]],"")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26"/>
      <c r="E314" s="158"/>
      <c r="F314" s="226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üD]],5)),"")</f>
        <v/>
      </c>
      <c r="O314" s="99" t="str">
        <f>IFERROR(IF(IFERROR(MATCH($C$8&amp;$H314,Tabelle2[Codierung],0),0)&gt;0,VLOOKUP(H314,Tabelle1[[Ort]:[RK KLV C üD]],3,),VLOOKUP(H314,Tabelle1[[Ort]:[RK KLV C üD]],6)),"")</f>
        <v/>
      </c>
      <c r="P314" s="99" t="str">
        <f>IFERROR(IF(IFERROR(MATCH($C$8&amp;$H314,Tabelle2[Codierung],0),0)&gt;0,VLOOKUP(H314,Tabelle1[[Ort]:[RK KLV C üD]],4,),VLOOKUP(H314,Tabelle1[[Ort]:[RK KLV C üD]],7)),"")</f>
        <v/>
      </c>
      <c r="Q314" s="104" t="str">
        <f>IFERROR(tbl_WohnsitzSO[[#This Row],[KLV A]]*tbl_WohnsitzSO[[#This Row],[KLV A Ansatz]],"")</f>
        <v/>
      </c>
      <c r="R314" s="104" t="str">
        <f>IFERROR(tbl_WohnsitzSO[[#This Row],[KLV B]]*tbl_WohnsitzSO[[#This Row],[KLV B Ansatz]],"")</f>
        <v/>
      </c>
      <c r="S314" s="104" t="str">
        <f>IFERROR(tbl_WohnsitzSO[[#This Row],[KLV C]]*tbl_WohnsitzSO[[#This Row],[KLV C Ansatz]],"")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26"/>
      <c r="E315" s="158"/>
      <c r="F315" s="226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üD]],5)),"")</f>
        <v/>
      </c>
      <c r="O315" s="99" t="str">
        <f>IFERROR(IF(IFERROR(MATCH($C$8&amp;$H315,Tabelle2[Codierung],0),0)&gt;0,VLOOKUP(H315,Tabelle1[[Ort]:[RK KLV C üD]],3,),VLOOKUP(H315,Tabelle1[[Ort]:[RK KLV C üD]],6)),"")</f>
        <v/>
      </c>
      <c r="P315" s="99" t="str">
        <f>IFERROR(IF(IFERROR(MATCH($C$8&amp;$H315,Tabelle2[Codierung],0),0)&gt;0,VLOOKUP(H315,Tabelle1[[Ort]:[RK KLV C üD]],4,),VLOOKUP(H315,Tabelle1[[Ort]:[RK KLV C üD]],7)),"")</f>
        <v/>
      </c>
      <c r="Q315" s="104" t="str">
        <f>IFERROR(tbl_WohnsitzSO[[#This Row],[KLV A]]*tbl_WohnsitzSO[[#This Row],[KLV A Ansatz]],"")</f>
        <v/>
      </c>
      <c r="R315" s="104" t="str">
        <f>IFERROR(tbl_WohnsitzSO[[#This Row],[KLV B]]*tbl_WohnsitzSO[[#This Row],[KLV B Ansatz]],"")</f>
        <v/>
      </c>
      <c r="S315" s="104" t="str">
        <f>IFERROR(tbl_WohnsitzSO[[#This Row],[KLV C]]*tbl_WohnsitzSO[[#This Row],[KLV C Ansatz]],"")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26"/>
      <c r="E316" s="158"/>
      <c r="F316" s="226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üD]],5)),"")</f>
        <v/>
      </c>
      <c r="O316" s="99" t="str">
        <f>IFERROR(IF(IFERROR(MATCH($C$8&amp;$H316,Tabelle2[Codierung],0),0)&gt;0,VLOOKUP(H316,Tabelle1[[Ort]:[RK KLV C üD]],3,),VLOOKUP(H316,Tabelle1[[Ort]:[RK KLV C üD]],6)),"")</f>
        <v/>
      </c>
      <c r="P316" s="99" t="str">
        <f>IFERROR(IF(IFERROR(MATCH($C$8&amp;$H316,Tabelle2[Codierung],0),0)&gt;0,VLOOKUP(H316,Tabelle1[[Ort]:[RK KLV C üD]],4,),VLOOKUP(H316,Tabelle1[[Ort]:[RK KLV C üD]],7)),"")</f>
        <v/>
      </c>
      <c r="Q316" s="104" t="str">
        <f>IFERROR(tbl_WohnsitzSO[[#This Row],[KLV A]]*tbl_WohnsitzSO[[#This Row],[KLV A Ansatz]],"")</f>
        <v/>
      </c>
      <c r="R316" s="104" t="str">
        <f>IFERROR(tbl_WohnsitzSO[[#This Row],[KLV B]]*tbl_WohnsitzSO[[#This Row],[KLV B Ansatz]],"")</f>
        <v/>
      </c>
      <c r="S316" s="104" t="str">
        <f>IFERROR(tbl_WohnsitzSO[[#This Row],[KLV C]]*tbl_WohnsitzSO[[#This Row],[KLV C Ansatz]],"")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26"/>
      <c r="E317" s="158"/>
      <c r="F317" s="226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üD]],5)),"")</f>
        <v/>
      </c>
      <c r="O317" s="99" t="str">
        <f>IFERROR(IF(IFERROR(MATCH($C$8&amp;$H317,Tabelle2[Codierung],0),0)&gt;0,VLOOKUP(H317,Tabelle1[[Ort]:[RK KLV C üD]],3,),VLOOKUP(H317,Tabelle1[[Ort]:[RK KLV C üD]],6)),"")</f>
        <v/>
      </c>
      <c r="P317" s="99" t="str">
        <f>IFERROR(IF(IFERROR(MATCH($C$8&amp;$H317,Tabelle2[Codierung],0),0)&gt;0,VLOOKUP(H317,Tabelle1[[Ort]:[RK KLV C üD]],4,),VLOOKUP(H317,Tabelle1[[Ort]:[RK KLV C üD]],7)),"")</f>
        <v/>
      </c>
      <c r="Q317" s="104" t="str">
        <f>IFERROR(tbl_WohnsitzSO[[#This Row],[KLV A]]*tbl_WohnsitzSO[[#This Row],[KLV A Ansatz]],"")</f>
        <v/>
      </c>
      <c r="R317" s="104" t="str">
        <f>IFERROR(tbl_WohnsitzSO[[#This Row],[KLV B]]*tbl_WohnsitzSO[[#This Row],[KLV B Ansatz]],"")</f>
        <v/>
      </c>
      <c r="S317" s="104" t="str">
        <f>IFERROR(tbl_WohnsitzSO[[#This Row],[KLV C]]*tbl_WohnsitzSO[[#This Row],[KLV C Ansatz]],"")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26"/>
      <c r="E318" s="158"/>
      <c r="F318" s="226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üD]],5)),"")</f>
        <v/>
      </c>
      <c r="O318" s="99" t="str">
        <f>IFERROR(IF(IFERROR(MATCH($C$8&amp;$H318,Tabelle2[Codierung],0),0)&gt;0,VLOOKUP(H318,Tabelle1[[Ort]:[RK KLV C üD]],3,),VLOOKUP(H318,Tabelle1[[Ort]:[RK KLV C üD]],6)),"")</f>
        <v/>
      </c>
      <c r="P318" s="99" t="str">
        <f>IFERROR(IF(IFERROR(MATCH($C$8&amp;$H318,Tabelle2[Codierung],0),0)&gt;0,VLOOKUP(H318,Tabelle1[[Ort]:[RK KLV C üD]],4,),VLOOKUP(H318,Tabelle1[[Ort]:[RK KLV C üD]],7)),"")</f>
        <v/>
      </c>
      <c r="Q318" s="104" t="str">
        <f>IFERROR(tbl_WohnsitzSO[[#This Row],[KLV A]]*tbl_WohnsitzSO[[#This Row],[KLV A Ansatz]],"")</f>
        <v/>
      </c>
      <c r="R318" s="104" t="str">
        <f>IFERROR(tbl_WohnsitzSO[[#This Row],[KLV B]]*tbl_WohnsitzSO[[#This Row],[KLV B Ansatz]],"")</f>
        <v/>
      </c>
      <c r="S318" s="104" t="str">
        <f>IFERROR(tbl_WohnsitzSO[[#This Row],[KLV C]]*tbl_WohnsitzSO[[#This Row],[KLV C Ansatz]],"")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26"/>
      <c r="E319" s="158"/>
      <c r="F319" s="226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üD]],5)),"")</f>
        <v/>
      </c>
      <c r="O319" s="99" t="str">
        <f>IFERROR(IF(IFERROR(MATCH($C$8&amp;$H319,Tabelle2[Codierung],0),0)&gt;0,VLOOKUP(H319,Tabelle1[[Ort]:[RK KLV C üD]],3,),VLOOKUP(H319,Tabelle1[[Ort]:[RK KLV C üD]],6)),"")</f>
        <v/>
      </c>
      <c r="P319" s="99" t="str">
        <f>IFERROR(IF(IFERROR(MATCH($C$8&amp;$H319,Tabelle2[Codierung],0),0)&gt;0,VLOOKUP(H319,Tabelle1[[Ort]:[RK KLV C üD]],4,),VLOOKUP(H319,Tabelle1[[Ort]:[RK KLV C üD]],7)),"")</f>
        <v/>
      </c>
      <c r="Q319" s="104" t="str">
        <f>IFERROR(tbl_WohnsitzSO[[#This Row],[KLV A]]*tbl_WohnsitzSO[[#This Row],[KLV A Ansatz]],"")</f>
        <v/>
      </c>
      <c r="R319" s="104" t="str">
        <f>IFERROR(tbl_WohnsitzSO[[#This Row],[KLV B]]*tbl_WohnsitzSO[[#This Row],[KLV B Ansatz]],"")</f>
        <v/>
      </c>
      <c r="S319" s="104" t="str">
        <f>IFERROR(tbl_WohnsitzSO[[#This Row],[KLV C]]*tbl_WohnsitzSO[[#This Row],[KLV C Ansatz]],"")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26"/>
      <c r="E320" s="158"/>
      <c r="F320" s="226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üD]],5)),"")</f>
        <v/>
      </c>
      <c r="O320" s="99" t="str">
        <f>IFERROR(IF(IFERROR(MATCH($C$8&amp;$H320,Tabelle2[Codierung],0),0)&gt;0,VLOOKUP(H320,Tabelle1[[Ort]:[RK KLV C üD]],3,),VLOOKUP(H320,Tabelle1[[Ort]:[RK KLV C üD]],6)),"")</f>
        <v/>
      </c>
      <c r="P320" s="99" t="str">
        <f>IFERROR(IF(IFERROR(MATCH($C$8&amp;$H320,Tabelle2[Codierung],0),0)&gt;0,VLOOKUP(H320,Tabelle1[[Ort]:[RK KLV C üD]],4,),VLOOKUP(H320,Tabelle1[[Ort]:[RK KLV C üD]],7)),"")</f>
        <v/>
      </c>
      <c r="Q320" s="104" t="str">
        <f>IFERROR(tbl_WohnsitzSO[[#This Row],[KLV A]]*tbl_WohnsitzSO[[#This Row],[KLV A Ansatz]],"")</f>
        <v/>
      </c>
      <c r="R320" s="104" t="str">
        <f>IFERROR(tbl_WohnsitzSO[[#This Row],[KLV B]]*tbl_WohnsitzSO[[#This Row],[KLV B Ansatz]],"")</f>
        <v/>
      </c>
      <c r="S320" s="104" t="str">
        <f>IFERROR(tbl_WohnsitzSO[[#This Row],[KLV C]]*tbl_WohnsitzSO[[#This Row],[KLV C Ansatz]],"")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26"/>
      <c r="E321" s="158"/>
      <c r="F321" s="226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üD]],5)),"")</f>
        <v/>
      </c>
      <c r="O321" s="99" t="str">
        <f>IFERROR(IF(IFERROR(MATCH($C$8&amp;$H321,Tabelle2[Codierung],0),0)&gt;0,VLOOKUP(H321,Tabelle1[[Ort]:[RK KLV C üD]],3,),VLOOKUP(H321,Tabelle1[[Ort]:[RK KLV C üD]],6)),"")</f>
        <v/>
      </c>
      <c r="P321" s="99" t="str">
        <f>IFERROR(IF(IFERROR(MATCH($C$8&amp;$H321,Tabelle2[Codierung],0),0)&gt;0,VLOOKUP(H321,Tabelle1[[Ort]:[RK KLV C üD]],4,),VLOOKUP(H321,Tabelle1[[Ort]:[RK KLV C üD]],7)),"")</f>
        <v/>
      </c>
      <c r="Q321" s="104" t="str">
        <f>IFERROR(tbl_WohnsitzSO[[#This Row],[KLV A]]*tbl_WohnsitzSO[[#This Row],[KLV A Ansatz]],"")</f>
        <v/>
      </c>
      <c r="R321" s="104" t="str">
        <f>IFERROR(tbl_WohnsitzSO[[#This Row],[KLV B]]*tbl_WohnsitzSO[[#This Row],[KLV B Ansatz]],"")</f>
        <v/>
      </c>
      <c r="S321" s="104" t="str">
        <f>IFERROR(tbl_WohnsitzSO[[#This Row],[KLV C]]*tbl_WohnsitzSO[[#This Row],[KLV C Ansatz]],"")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26"/>
      <c r="E322" s="158"/>
      <c r="F322" s="226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üD]],5)),"")</f>
        <v/>
      </c>
      <c r="O322" s="99" t="str">
        <f>IFERROR(IF(IFERROR(MATCH($C$8&amp;$H322,Tabelle2[Codierung],0),0)&gt;0,VLOOKUP(H322,Tabelle1[[Ort]:[RK KLV C üD]],3,),VLOOKUP(H322,Tabelle1[[Ort]:[RK KLV C üD]],6)),"")</f>
        <v/>
      </c>
      <c r="P322" s="99" t="str">
        <f>IFERROR(IF(IFERROR(MATCH($C$8&amp;$H322,Tabelle2[Codierung],0),0)&gt;0,VLOOKUP(H322,Tabelle1[[Ort]:[RK KLV C üD]],4,),VLOOKUP(H322,Tabelle1[[Ort]:[RK KLV C üD]],7)),"")</f>
        <v/>
      </c>
      <c r="Q322" s="104" t="str">
        <f>IFERROR(tbl_WohnsitzSO[[#This Row],[KLV A]]*tbl_WohnsitzSO[[#This Row],[KLV A Ansatz]],"")</f>
        <v/>
      </c>
      <c r="R322" s="104" t="str">
        <f>IFERROR(tbl_WohnsitzSO[[#This Row],[KLV B]]*tbl_WohnsitzSO[[#This Row],[KLV B Ansatz]],"")</f>
        <v/>
      </c>
      <c r="S322" s="104" t="str">
        <f>IFERROR(tbl_WohnsitzSO[[#This Row],[KLV C]]*tbl_WohnsitzSO[[#This Row],[KLV C Ansatz]],"")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26"/>
      <c r="E323" s="158"/>
      <c r="F323" s="226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üD]],5)),"")</f>
        <v/>
      </c>
      <c r="O323" s="99" t="str">
        <f>IFERROR(IF(IFERROR(MATCH($C$8&amp;$H323,Tabelle2[Codierung],0),0)&gt;0,VLOOKUP(H323,Tabelle1[[Ort]:[RK KLV C üD]],3,),VLOOKUP(H323,Tabelle1[[Ort]:[RK KLV C üD]],6)),"")</f>
        <v/>
      </c>
      <c r="P323" s="99" t="str">
        <f>IFERROR(IF(IFERROR(MATCH($C$8&amp;$H323,Tabelle2[Codierung],0),0)&gt;0,VLOOKUP(H323,Tabelle1[[Ort]:[RK KLV C üD]],4,),VLOOKUP(H323,Tabelle1[[Ort]:[RK KLV C üD]],7)),"")</f>
        <v/>
      </c>
      <c r="Q323" s="104" t="str">
        <f>IFERROR(tbl_WohnsitzSO[[#This Row],[KLV A]]*tbl_WohnsitzSO[[#This Row],[KLV A Ansatz]],"")</f>
        <v/>
      </c>
      <c r="R323" s="104" t="str">
        <f>IFERROR(tbl_WohnsitzSO[[#This Row],[KLV B]]*tbl_WohnsitzSO[[#This Row],[KLV B Ansatz]],"")</f>
        <v/>
      </c>
      <c r="S323" s="104" t="str">
        <f>IFERROR(tbl_WohnsitzSO[[#This Row],[KLV C]]*tbl_WohnsitzSO[[#This Row],[KLV C Ansatz]],"")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26"/>
      <c r="E324" s="158"/>
      <c r="F324" s="226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üD]],5)),"")</f>
        <v/>
      </c>
      <c r="O324" s="99" t="str">
        <f>IFERROR(IF(IFERROR(MATCH($C$8&amp;$H324,Tabelle2[Codierung],0),0)&gt;0,VLOOKUP(H324,Tabelle1[[Ort]:[RK KLV C üD]],3,),VLOOKUP(H324,Tabelle1[[Ort]:[RK KLV C üD]],6)),"")</f>
        <v/>
      </c>
      <c r="P324" s="99" t="str">
        <f>IFERROR(IF(IFERROR(MATCH($C$8&amp;$H324,Tabelle2[Codierung],0),0)&gt;0,VLOOKUP(H324,Tabelle1[[Ort]:[RK KLV C üD]],4,),VLOOKUP(H324,Tabelle1[[Ort]:[RK KLV C üD]],7)),"")</f>
        <v/>
      </c>
      <c r="Q324" s="104" t="str">
        <f>IFERROR(tbl_WohnsitzSO[[#This Row],[KLV A]]*tbl_WohnsitzSO[[#This Row],[KLV A Ansatz]],"")</f>
        <v/>
      </c>
      <c r="R324" s="104" t="str">
        <f>IFERROR(tbl_WohnsitzSO[[#This Row],[KLV B]]*tbl_WohnsitzSO[[#This Row],[KLV B Ansatz]],"")</f>
        <v/>
      </c>
      <c r="S324" s="104" t="str">
        <f>IFERROR(tbl_WohnsitzSO[[#This Row],[KLV C]]*tbl_WohnsitzSO[[#This Row],[KLV C Ansatz]],"")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26"/>
      <c r="E325" s="158"/>
      <c r="F325" s="226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üD]],5)),"")</f>
        <v/>
      </c>
      <c r="O325" s="99" t="str">
        <f>IFERROR(IF(IFERROR(MATCH($C$8&amp;$H325,Tabelle2[Codierung],0),0)&gt;0,VLOOKUP(H325,Tabelle1[[Ort]:[RK KLV C üD]],3,),VLOOKUP(H325,Tabelle1[[Ort]:[RK KLV C üD]],6)),"")</f>
        <v/>
      </c>
      <c r="P325" s="99" t="str">
        <f>IFERROR(IF(IFERROR(MATCH($C$8&amp;$H325,Tabelle2[Codierung],0),0)&gt;0,VLOOKUP(H325,Tabelle1[[Ort]:[RK KLV C üD]],4,),VLOOKUP(H325,Tabelle1[[Ort]:[RK KLV C üD]],7)),"")</f>
        <v/>
      </c>
      <c r="Q325" s="104" t="str">
        <f>IFERROR(tbl_WohnsitzSO[[#This Row],[KLV A]]*tbl_WohnsitzSO[[#This Row],[KLV A Ansatz]],"")</f>
        <v/>
      </c>
      <c r="R325" s="104" t="str">
        <f>IFERROR(tbl_WohnsitzSO[[#This Row],[KLV B]]*tbl_WohnsitzSO[[#This Row],[KLV B Ansatz]],"")</f>
        <v/>
      </c>
      <c r="S325" s="104" t="str">
        <f>IFERROR(tbl_WohnsitzSO[[#This Row],[KLV C]]*tbl_WohnsitzSO[[#This Row],[KLV C Ansatz]],"")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26"/>
      <c r="E326" s="158"/>
      <c r="F326" s="226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üD]],5)),"")</f>
        <v/>
      </c>
      <c r="O326" s="99" t="str">
        <f>IFERROR(IF(IFERROR(MATCH($C$8&amp;$H326,Tabelle2[Codierung],0),0)&gt;0,VLOOKUP(H326,Tabelle1[[Ort]:[RK KLV C üD]],3,),VLOOKUP(H326,Tabelle1[[Ort]:[RK KLV C üD]],6)),"")</f>
        <v/>
      </c>
      <c r="P326" s="99" t="str">
        <f>IFERROR(IF(IFERROR(MATCH($C$8&amp;$H326,Tabelle2[Codierung],0),0)&gt;0,VLOOKUP(H326,Tabelle1[[Ort]:[RK KLV C üD]],4,),VLOOKUP(H326,Tabelle1[[Ort]:[RK KLV C üD]],7)),"")</f>
        <v/>
      </c>
      <c r="Q326" s="104" t="str">
        <f>IFERROR(tbl_WohnsitzSO[[#This Row],[KLV A]]*tbl_WohnsitzSO[[#This Row],[KLV A Ansatz]],"")</f>
        <v/>
      </c>
      <c r="R326" s="104" t="str">
        <f>IFERROR(tbl_WohnsitzSO[[#This Row],[KLV B]]*tbl_WohnsitzSO[[#This Row],[KLV B Ansatz]],"")</f>
        <v/>
      </c>
      <c r="S326" s="104" t="str">
        <f>IFERROR(tbl_WohnsitzSO[[#This Row],[KLV C]]*tbl_WohnsitzSO[[#This Row],[KLV C Ansatz]],"")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26"/>
      <c r="E327" s="158"/>
      <c r="F327" s="226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üD]],5)),"")</f>
        <v/>
      </c>
      <c r="O327" s="99" t="str">
        <f>IFERROR(IF(IFERROR(MATCH($C$8&amp;$H327,Tabelle2[Codierung],0),0)&gt;0,VLOOKUP(H327,Tabelle1[[Ort]:[RK KLV C üD]],3,),VLOOKUP(H327,Tabelle1[[Ort]:[RK KLV C üD]],6)),"")</f>
        <v/>
      </c>
      <c r="P327" s="99" t="str">
        <f>IFERROR(IF(IFERROR(MATCH($C$8&amp;$H327,Tabelle2[Codierung],0),0)&gt;0,VLOOKUP(H327,Tabelle1[[Ort]:[RK KLV C üD]],4,),VLOOKUP(H327,Tabelle1[[Ort]:[RK KLV C üD]],7)),"")</f>
        <v/>
      </c>
      <c r="Q327" s="104" t="str">
        <f>IFERROR(tbl_WohnsitzSO[[#This Row],[KLV A]]*tbl_WohnsitzSO[[#This Row],[KLV A Ansatz]],"")</f>
        <v/>
      </c>
      <c r="R327" s="104" t="str">
        <f>IFERROR(tbl_WohnsitzSO[[#This Row],[KLV B]]*tbl_WohnsitzSO[[#This Row],[KLV B Ansatz]],"")</f>
        <v/>
      </c>
      <c r="S327" s="104" t="str">
        <f>IFERROR(tbl_WohnsitzSO[[#This Row],[KLV C]]*tbl_WohnsitzSO[[#This Row],[KLV C Ansatz]],"")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26"/>
      <c r="E328" s="158"/>
      <c r="F328" s="226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üD]],5)),"")</f>
        <v/>
      </c>
      <c r="O328" s="99" t="str">
        <f>IFERROR(IF(IFERROR(MATCH($C$8&amp;$H328,Tabelle2[Codierung],0),0)&gt;0,VLOOKUP(H328,Tabelle1[[Ort]:[RK KLV C üD]],3,),VLOOKUP(H328,Tabelle1[[Ort]:[RK KLV C üD]],6)),"")</f>
        <v/>
      </c>
      <c r="P328" s="99" t="str">
        <f>IFERROR(IF(IFERROR(MATCH($C$8&amp;$H328,Tabelle2[Codierung],0),0)&gt;0,VLOOKUP(H328,Tabelle1[[Ort]:[RK KLV C üD]],4,),VLOOKUP(H328,Tabelle1[[Ort]:[RK KLV C üD]],7)),"")</f>
        <v/>
      </c>
      <c r="Q328" s="104" t="str">
        <f>IFERROR(tbl_WohnsitzSO[[#This Row],[KLV A]]*tbl_WohnsitzSO[[#This Row],[KLV A Ansatz]],"")</f>
        <v/>
      </c>
      <c r="R328" s="104" t="str">
        <f>IFERROR(tbl_WohnsitzSO[[#This Row],[KLV B]]*tbl_WohnsitzSO[[#This Row],[KLV B Ansatz]],"")</f>
        <v/>
      </c>
      <c r="S328" s="104" t="str">
        <f>IFERROR(tbl_WohnsitzSO[[#This Row],[KLV C]]*tbl_WohnsitzSO[[#This Row],[KLV C Ansatz]],"")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26"/>
      <c r="E329" s="158"/>
      <c r="F329" s="226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üD]],5)),"")</f>
        <v/>
      </c>
      <c r="O329" s="99" t="str">
        <f>IFERROR(IF(IFERROR(MATCH($C$8&amp;$H329,Tabelle2[Codierung],0),0)&gt;0,VLOOKUP(H329,Tabelle1[[Ort]:[RK KLV C üD]],3,),VLOOKUP(H329,Tabelle1[[Ort]:[RK KLV C üD]],6)),"")</f>
        <v/>
      </c>
      <c r="P329" s="99" t="str">
        <f>IFERROR(IF(IFERROR(MATCH($C$8&amp;$H329,Tabelle2[Codierung],0),0)&gt;0,VLOOKUP(H329,Tabelle1[[Ort]:[RK KLV C üD]],4,),VLOOKUP(H329,Tabelle1[[Ort]:[RK KLV C üD]],7)),"")</f>
        <v/>
      </c>
      <c r="Q329" s="104" t="str">
        <f>IFERROR(tbl_WohnsitzSO[[#This Row],[KLV A]]*tbl_WohnsitzSO[[#This Row],[KLV A Ansatz]],"")</f>
        <v/>
      </c>
      <c r="R329" s="104" t="str">
        <f>IFERROR(tbl_WohnsitzSO[[#This Row],[KLV B]]*tbl_WohnsitzSO[[#This Row],[KLV B Ansatz]],"")</f>
        <v/>
      </c>
      <c r="S329" s="104" t="str">
        <f>IFERROR(tbl_WohnsitzSO[[#This Row],[KLV C]]*tbl_WohnsitzSO[[#This Row],[KLV C Ansatz]],"")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26"/>
      <c r="E330" s="158"/>
      <c r="F330" s="226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üD]],5)),"")</f>
        <v/>
      </c>
      <c r="O330" s="99" t="str">
        <f>IFERROR(IF(IFERROR(MATCH($C$8&amp;$H330,Tabelle2[Codierung],0),0)&gt;0,VLOOKUP(H330,Tabelle1[[Ort]:[RK KLV C üD]],3,),VLOOKUP(H330,Tabelle1[[Ort]:[RK KLV C üD]],6)),"")</f>
        <v/>
      </c>
      <c r="P330" s="99" t="str">
        <f>IFERROR(IF(IFERROR(MATCH($C$8&amp;$H330,Tabelle2[Codierung],0),0)&gt;0,VLOOKUP(H330,Tabelle1[[Ort]:[RK KLV C üD]],4,),VLOOKUP(H330,Tabelle1[[Ort]:[RK KLV C üD]],7)),"")</f>
        <v/>
      </c>
      <c r="Q330" s="104" t="str">
        <f>IFERROR(tbl_WohnsitzSO[[#This Row],[KLV A]]*tbl_WohnsitzSO[[#This Row],[KLV A Ansatz]],"")</f>
        <v/>
      </c>
      <c r="R330" s="104" t="str">
        <f>IFERROR(tbl_WohnsitzSO[[#This Row],[KLV B]]*tbl_WohnsitzSO[[#This Row],[KLV B Ansatz]],"")</f>
        <v/>
      </c>
      <c r="S330" s="104" t="str">
        <f>IFERROR(tbl_WohnsitzSO[[#This Row],[KLV C]]*tbl_WohnsitzSO[[#This Row],[KLV C Ansatz]],"")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26"/>
      <c r="E331" s="158"/>
      <c r="F331" s="226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üD]],5)),"")</f>
        <v/>
      </c>
      <c r="O331" s="99" t="str">
        <f>IFERROR(IF(IFERROR(MATCH($C$8&amp;$H331,Tabelle2[Codierung],0),0)&gt;0,VLOOKUP(H331,Tabelle1[[Ort]:[RK KLV C üD]],3,),VLOOKUP(H331,Tabelle1[[Ort]:[RK KLV C üD]],6)),"")</f>
        <v/>
      </c>
      <c r="P331" s="99" t="str">
        <f>IFERROR(IF(IFERROR(MATCH($C$8&amp;$H331,Tabelle2[Codierung],0),0)&gt;0,VLOOKUP(H331,Tabelle1[[Ort]:[RK KLV C üD]],4,),VLOOKUP(H331,Tabelle1[[Ort]:[RK KLV C üD]],7)),"")</f>
        <v/>
      </c>
      <c r="Q331" s="104" t="str">
        <f>IFERROR(tbl_WohnsitzSO[[#This Row],[KLV A]]*tbl_WohnsitzSO[[#This Row],[KLV A Ansatz]],"")</f>
        <v/>
      </c>
      <c r="R331" s="104" t="str">
        <f>IFERROR(tbl_WohnsitzSO[[#This Row],[KLV B]]*tbl_WohnsitzSO[[#This Row],[KLV B Ansatz]],"")</f>
        <v/>
      </c>
      <c r="S331" s="104" t="str">
        <f>IFERROR(tbl_WohnsitzSO[[#This Row],[KLV C]]*tbl_WohnsitzSO[[#This Row],[KLV C Ansatz]],"")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26"/>
      <c r="E332" s="158"/>
      <c r="F332" s="226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üD]],5)),"")</f>
        <v/>
      </c>
      <c r="O332" s="99" t="str">
        <f>IFERROR(IF(IFERROR(MATCH($C$8&amp;$H332,Tabelle2[Codierung],0),0)&gt;0,VLOOKUP(H332,Tabelle1[[Ort]:[RK KLV C üD]],3,),VLOOKUP(H332,Tabelle1[[Ort]:[RK KLV C üD]],6)),"")</f>
        <v/>
      </c>
      <c r="P332" s="99" t="str">
        <f>IFERROR(IF(IFERROR(MATCH($C$8&amp;$H332,Tabelle2[Codierung],0),0)&gt;0,VLOOKUP(H332,Tabelle1[[Ort]:[RK KLV C üD]],4,),VLOOKUP(H332,Tabelle1[[Ort]:[RK KLV C üD]],7)),"")</f>
        <v/>
      </c>
      <c r="Q332" s="104" t="str">
        <f>IFERROR(tbl_WohnsitzSO[[#This Row],[KLV A]]*tbl_WohnsitzSO[[#This Row],[KLV A Ansatz]],"")</f>
        <v/>
      </c>
      <c r="R332" s="104" t="str">
        <f>IFERROR(tbl_WohnsitzSO[[#This Row],[KLV B]]*tbl_WohnsitzSO[[#This Row],[KLV B Ansatz]],"")</f>
        <v/>
      </c>
      <c r="S332" s="104" t="str">
        <f>IFERROR(tbl_WohnsitzSO[[#This Row],[KLV C]]*tbl_WohnsitzSO[[#This Row],[KLV C Ansatz]],"")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26"/>
      <c r="E333" s="158"/>
      <c r="F333" s="226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üD]],5)),"")</f>
        <v/>
      </c>
      <c r="O333" s="99" t="str">
        <f>IFERROR(IF(IFERROR(MATCH($C$8&amp;$H333,Tabelle2[Codierung],0),0)&gt;0,VLOOKUP(H333,Tabelle1[[Ort]:[RK KLV C üD]],3,),VLOOKUP(H333,Tabelle1[[Ort]:[RK KLV C üD]],6)),"")</f>
        <v/>
      </c>
      <c r="P333" s="99" t="str">
        <f>IFERROR(IF(IFERROR(MATCH($C$8&amp;$H333,Tabelle2[Codierung],0),0)&gt;0,VLOOKUP(H333,Tabelle1[[Ort]:[RK KLV C üD]],4,),VLOOKUP(H333,Tabelle1[[Ort]:[RK KLV C üD]],7)),"")</f>
        <v/>
      </c>
      <c r="Q333" s="104" t="str">
        <f>IFERROR(tbl_WohnsitzSO[[#This Row],[KLV A]]*tbl_WohnsitzSO[[#This Row],[KLV A Ansatz]],"")</f>
        <v/>
      </c>
      <c r="R333" s="104" t="str">
        <f>IFERROR(tbl_WohnsitzSO[[#This Row],[KLV B]]*tbl_WohnsitzSO[[#This Row],[KLV B Ansatz]],"")</f>
        <v/>
      </c>
      <c r="S333" s="104" t="str">
        <f>IFERROR(tbl_WohnsitzSO[[#This Row],[KLV C]]*tbl_WohnsitzSO[[#This Row],[KLV C Ansatz]],"")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26"/>
      <c r="E334" s="158"/>
      <c r="F334" s="226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üD]],5)),"")</f>
        <v/>
      </c>
      <c r="O334" s="99" t="str">
        <f>IFERROR(IF(IFERROR(MATCH($C$8&amp;$H334,Tabelle2[Codierung],0),0)&gt;0,VLOOKUP(H334,Tabelle1[[Ort]:[RK KLV C üD]],3,),VLOOKUP(H334,Tabelle1[[Ort]:[RK KLV C üD]],6)),"")</f>
        <v/>
      </c>
      <c r="P334" s="99" t="str">
        <f>IFERROR(IF(IFERROR(MATCH($C$8&amp;$H334,Tabelle2[Codierung],0),0)&gt;0,VLOOKUP(H334,Tabelle1[[Ort]:[RK KLV C üD]],4,),VLOOKUP(H334,Tabelle1[[Ort]:[RK KLV C üD]],7)),"")</f>
        <v/>
      </c>
      <c r="Q334" s="104" t="str">
        <f>IFERROR(tbl_WohnsitzSO[[#This Row],[KLV A]]*tbl_WohnsitzSO[[#This Row],[KLV A Ansatz]],"")</f>
        <v/>
      </c>
      <c r="R334" s="104" t="str">
        <f>IFERROR(tbl_WohnsitzSO[[#This Row],[KLV B]]*tbl_WohnsitzSO[[#This Row],[KLV B Ansatz]],"")</f>
        <v/>
      </c>
      <c r="S334" s="104" t="str">
        <f>IFERROR(tbl_WohnsitzSO[[#This Row],[KLV C]]*tbl_WohnsitzSO[[#This Row],[KLV C Ansatz]],"")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26"/>
      <c r="E335" s="158"/>
      <c r="F335" s="226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üD]],5)),"")</f>
        <v/>
      </c>
      <c r="O335" s="99" t="str">
        <f>IFERROR(IF(IFERROR(MATCH($C$8&amp;$H335,Tabelle2[Codierung],0),0)&gt;0,VLOOKUP(H335,Tabelle1[[Ort]:[RK KLV C üD]],3,),VLOOKUP(H335,Tabelle1[[Ort]:[RK KLV C üD]],6)),"")</f>
        <v/>
      </c>
      <c r="P335" s="99" t="str">
        <f>IFERROR(IF(IFERROR(MATCH($C$8&amp;$H335,Tabelle2[Codierung],0),0)&gt;0,VLOOKUP(H335,Tabelle1[[Ort]:[RK KLV C üD]],4,),VLOOKUP(H335,Tabelle1[[Ort]:[RK KLV C üD]],7)),"")</f>
        <v/>
      </c>
      <c r="Q335" s="104" t="str">
        <f>IFERROR(tbl_WohnsitzSO[[#This Row],[KLV A]]*tbl_WohnsitzSO[[#This Row],[KLV A Ansatz]],"")</f>
        <v/>
      </c>
      <c r="R335" s="104" t="str">
        <f>IFERROR(tbl_WohnsitzSO[[#This Row],[KLV B]]*tbl_WohnsitzSO[[#This Row],[KLV B Ansatz]],"")</f>
        <v/>
      </c>
      <c r="S335" s="104" t="str">
        <f>IFERROR(tbl_WohnsitzSO[[#This Row],[KLV C]]*tbl_WohnsitzSO[[#This Row],[KLV C Ansatz]],"")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26"/>
      <c r="E336" s="158"/>
      <c r="F336" s="226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üD]],5)),"")</f>
        <v/>
      </c>
      <c r="O336" s="99" t="str">
        <f>IFERROR(IF(IFERROR(MATCH($C$8&amp;$H336,Tabelle2[Codierung],0),0)&gt;0,VLOOKUP(H336,Tabelle1[[Ort]:[RK KLV C üD]],3,),VLOOKUP(H336,Tabelle1[[Ort]:[RK KLV C üD]],6)),"")</f>
        <v/>
      </c>
      <c r="P336" s="99" t="str">
        <f>IFERROR(IF(IFERROR(MATCH($C$8&amp;$H336,Tabelle2[Codierung],0),0)&gt;0,VLOOKUP(H336,Tabelle1[[Ort]:[RK KLV C üD]],4,),VLOOKUP(H336,Tabelle1[[Ort]:[RK KLV C üD]],7)),"")</f>
        <v/>
      </c>
      <c r="Q336" s="104" t="str">
        <f>IFERROR(tbl_WohnsitzSO[[#This Row],[KLV A]]*tbl_WohnsitzSO[[#This Row],[KLV A Ansatz]],"")</f>
        <v/>
      </c>
      <c r="R336" s="104" t="str">
        <f>IFERROR(tbl_WohnsitzSO[[#This Row],[KLV B]]*tbl_WohnsitzSO[[#This Row],[KLV B Ansatz]],"")</f>
        <v/>
      </c>
      <c r="S336" s="104" t="str">
        <f>IFERROR(tbl_WohnsitzSO[[#This Row],[KLV C]]*tbl_WohnsitzSO[[#This Row],[KLV C Ansatz]],"")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26"/>
      <c r="E337" s="158"/>
      <c r="F337" s="226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üD]],5)),"")</f>
        <v/>
      </c>
      <c r="O337" s="99" t="str">
        <f>IFERROR(IF(IFERROR(MATCH($C$8&amp;$H337,Tabelle2[Codierung],0),0)&gt;0,VLOOKUP(H337,Tabelle1[[Ort]:[RK KLV C üD]],3,),VLOOKUP(H337,Tabelle1[[Ort]:[RK KLV C üD]],6)),"")</f>
        <v/>
      </c>
      <c r="P337" s="99" t="str">
        <f>IFERROR(IF(IFERROR(MATCH($C$8&amp;$H337,Tabelle2[Codierung],0),0)&gt;0,VLOOKUP(H337,Tabelle1[[Ort]:[RK KLV C üD]],4,),VLOOKUP(H337,Tabelle1[[Ort]:[RK KLV C üD]],7)),"")</f>
        <v/>
      </c>
      <c r="Q337" s="104" t="str">
        <f>IFERROR(tbl_WohnsitzSO[[#This Row],[KLV A]]*tbl_WohnsitzSO[[#This Row],[KLV A Ansatz]],"")</f>
        <v/>
      </c>
      <c r="R337" s="104" t="str">
        <f>IFERROR(tbl_WohnsitzSO[[#This Row],[KLV B]]*tbl_WohnsitzSO[[#This Row],[KLV B Ansatz]],"")</f>
        <v/>
      </c>
      <c r="S337" s="104" t="str">
        <f>IFERROR(tbl_WohnsitzSO[[#This Row],[KLV C]]*tbl_WohnsitzSO[[#This Row],[KLV C Ansatz]],"")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26"/>
      <c r="E338" s="158"/>
      <c r="F338" s="226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üD]],5)),"")</f>
        <v/>
      </c>
      <c r="O338" s="99" t="str">
        <f>IFERROR(IF(IFERROR(MATCH($C$8&amp;$H338,Tabelle2[Codierung],0),0)&gt;0,VLOOKUP(H338,Tabelle1[[Ort]:[RK KLV C üD]],3,),VLOOKUP(H338,Tabelle1[[Ort]:[RK KLV C üD]],6)),"")</f>
        <v/>
      </c>
      <c r="P338" s="99" t="str">
        <f>IFERROR(IF(IFERROR(MATCH($C$8&amp;$H338,Tabelle2[Codierung],0),0)&gt;0,VLOOKUP(H338,Tabelle1[[Ort]:[RK KLV C üD]],4,),VLOOKUP(H338,Tabelle1[[Ort]:[RK KLV C üD]],7)),"")</f>
        <v/>
      </c>
      <c r="Q338" s="104" t="str">
        <f>IFERROR(tbl_WohnsitzSO[[#This Row],[KLV A]]*tbl_WohnsitzSO[[#This Row],[KLV A Ansatz]],"")</f>
        <v/>
      </c>
      <c r="R338" s="104" t="str">
        <f>IFERROR(tbl_WohnsitzSO[[#This Row],[KLV B]]*tbl_WohnsitzSO[[#This Row],[KLV B Ansatz]],"")</f>
        <v/>
      </c>
      <c r="S338" s="104" t="str">
        <f>IFERROR(tbl_WohnsitzSO[[#This Row],[KLV C]]*tbl_WohnsitzSO[[#This Row],[KLV C Ansatz]],"")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26"/>
      <c r="E339" s="158"/>
      <c r="F339" s="226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üD]],5)),"")</f>
        <v/>
      </c>
      <c r="O339" s="99" t="str">
        <f>IFERROR(IF(IFERROR(MATCH($C$8&amp;$H339,Tabelle2[Codierung],0),0)&gt;0,VLOOKUP(H339,Tabelle1[[Ort]:[RK KLV C üD]],3,),VLOOKUP(H339,Tabelle1[[Ort]:[RK KLV C üD]],6)),"")</f>
        <v/>
      </c>
      <c r="P339" s="99" t="str">
        <f>IFERROR(IF(IFERROR(MATCH($C$8&amp;$H339,Tabelle2[Codierung],0),0)&gt;0,VLOOKUP(H339,Tabelle1[[Ort]:[RK KLV C üD]],4,),VLOOKUP(H339,Tabelle1[[Ort]:[RK KLV C üD]],7)),"")</f>
        <v/>
      </c>
      <c r="Q339" s="104" t="str">
        <f>IFERROR(tbl_WohnsitzSO[[#This Row],[KLV A]]*tbl_WohnsitzSO[[#This Row],[KLV A Ansatz]],"")</f>
        <v/>
      </c>
      <c r="R339" s="104" t="str">
        <f>IFERROR(tbl_WohnsitzSO[[#This Row],[KLV B]]*tbl_WohnsitzSO[[#This Row],[KLV B Ansatz]],"")</f>
        <v/>
      </c>
      <c r="S339" s="104" t="str">
        <f>IFERROR(tbl_WohnsitzSO[[#This Row],[KLV C]]*tbl_WohnsitzSO[[#This Row],[KLV C Ansatz]],"")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26"/>
      <c r="E340" s="158"/>
      <c r="F340" s="226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üD]],5)),"")</f>
        <v/>
      </c>
      <c r="O340" s="99" t="str">
        <f>IFERROR(IF(IFERROR(MATCH($C$8&amp;$H340,Tabelle2[Codierung],0),0)&gt;0,VLOOKUP(H340,Tabelle1[[Ort]:[RK KLV C üD]],3,),VLOOKUP(H340,Tabelle1[[Ort]:[RK KLV C üD]],6)),"")</f>
        <v/>
      </c>
      <c r="P340" s="99" t="str">
        <f>IFERROR(IF(IFERROR(MATCH($C$8&amp;$H340,Tabelle2[Codierung],0),0)&gt;0,VLOOKUP(H340,Tabelle1[[Ort]:[RK KLV C üD]],4,),VLOOKUP(H340,Tabelle1[[Ort]:[RK KLV C üD]],7)),"")</f>
        <v/>
      </c>
      <c r="Q340" s="104" t="str">
        <f>IFERROR(tbl_WohnsitzSO[[#This Row],[KLV A]]*tbl_WohnsitzSO[[#This Row],[KLV A Ansatz]],"")</f>
        <v/>
      </c>
      <c r="R340" s="104" t="str">
        <f>IFERROR(tbl_WohnsitzSO[[#This Row],[KLV B]]*tbl_WohnsitzSO[[#This Row],[KLV B Ansatz]],"")</f>
        <v/>
      </c>
      <c r="S340" s="104" t="str">
        <f>IFERROR(tbl_WohnsitzSO[[#This Row],[KLV C]]*tbl_WohnsitzSO[[#This Row],[KLV C Ansatz]],"")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26"/>
      <c r="E341" s="158"/>
      <c r="F341" s="226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üD]],5)),"")</f>
        <v/>
      </c>
      <c r="O341" s="99" t="str">
        <f>IFERROR(IF(IFERROR(MATCH($C$8&amp;$H341,Tabelle2[Codierung],0),0)&gt;0,VLOOKUP(H341,Tabelle1[[Ort]:[RK KLV C üD]],3,),VLOOKUP(H341,Tabelle1[[Ort]:[RK KLV C üD]],6)),"")</f>
        <v/>
      </c>
      <c r="P341" s="99" t="str">
        <f>IFERROR(IF(IFERROR(MATCH($C$8&amp;$H341,Tabelle2[Codierung],0),0)&gt;0,VLOOKUP(H341,Tabelle1[[Ort]:[RK KLV C üD]],4,),VLOOKUP(H341,Tabelle1[[Ort]:[RK KLV C üD]],7)),"")</f>
        <v/>
      </c>
      <c r="Q341" s="104" t="str">
        <f>IFERROR(tbl_WohnsitzSO[[#This Row],[KLV A]]*tbl_WohnsitzSO[[#This Row],[KLV A Ansatz]],"")</f>
        <v/>
      </c>
      <c r="R341" s="104" t="str">
        <f>IFERROR(tbl_WohnsitzSO[[#This Row],[KLV B]]*tbl_WohnsitzSO[[#This Row],[KLV B Ansatz]],"")</f>
        <v/>
      </c>
      <c r="S341" s="104" t="str">
        <f>IFERROR(tbl_WohnsitzSO[[#This Row],[KLV C]]*tbl_WohnsitzSO[[#This Row],[KLV C Ansatz]],"")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26"/>
      <c r="E342" s="158"/>
      <c r="F342" s="226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üD]],5)),"")</f>
        <v/>
      </c>
      <c r="O342" s="99" t="str">
        <f>IFERROR(IF(IFERROR(MATCH($C$8&amp;$H342,Tabelle2[Codierung],0),0)&gt;0,VLOOKUP(H342,Tabelle1[[Ort]:[RK KLV C üD]],3,),VLOOKUP(H342,Tabelle1[[Ort]:[RK KLV C üD]],6)),"")</f>
        <v/>
      </c>
      <c r="P342" s="99" t="str">
        <f>IFERROR(IF(IFERROR(MATCH($C$8&amp;$H342,Tabelle2[Codierung],0),0)&gt;0,VLOOKUP(H342,Tabelle1[[Ort]:[RK KLV C üD]],4,),VLOOKUP(H342,Tabelle1[[Ort]:[RK KLV C üD]],7)),"")</f>
        <v/>
      </c>
      <c r="Q342" s="104" t="str">
        <f>IFERROR(tbl_WohnsitzSO[[#This Row],[KLV A]]*tbl_WohnsitzSO[[#This Row],[KLV A Ansatz]],"")</f>
        <v/>
      </c>
      <c r="R342" s="104" t="str">
        <f>IFERROR(tbl_WohnsitzSO[[#This Row],[KLV B]]*tbl_WohnsitzSO[[#This Row],[KLV B Ansatz]],"")</f>
        <v/>
      </c>
      <c r="S342" s="104" t="str">
        <f>IFERROR(tbl_WohnsitzSO[[#This Row],[KLV C]]*tbl_WohnsitzSO[[#This Row],[KLV C Ansatz]],"")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26"/>
      <c r="E343" s="158"/>
      <c r="F343" s="226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üD]],5)),"")</f>
        <v/>
      </c>
      <c r="O343" s="99" t="str">
        <f>IFERROR(IF(IFERROR(MATCH($C$8&amp;$H343,Tabelle2[Codierung],0),0)&gt;0,VLOOKUP(H343,Tabelle1[[Ort]:[RK KLV C üD]],3,),VLOOKUP(H343,Tabelle1[[Ort]:[RK KLV C üD]],6)),"")</f>
        <v/>
      </c>
      <c r="P343" s="99" t="str">
        <f>IFERROR(IF(IFERROR(MATCH($C$8&amp;$H343,Tabelle2[Codierung],0),0)&gt;0,VLOOKUP(H343,Tabelle1[[Ort]:[RK KLV C üD]],4,),VLOOKUP(H343,Tabelle1[[Ort]:[RK KLV C üD]],7)),"")</f>
        <v/>
      </c>
      <c r="Q343" s="104" t="str">
        <f>IFERROR(tbl_WohnsitzSO[[#This Row],[KLV A]]*tbl_WohnsitzSO[[#This Row],[KLV A Ansatz]],"")</f>
        <v/>
      </c>
      <c r="R343" s="104" t="str">
        <f>IFERROR(tbl_WohnsitzSO[[#This Row],[KLV B]]*tbl_WohnsitzSO[[#This Row],[KLV B Ansatz]],"")</f>
        <v/>
      </c>
      <c r="S343" s="104" t="str">
        <f>IFERROR(tbl_WohnsitzSO[[#This Row],[KLV C]]*tbl_WohnsitzSO[[#This Row],[KLV C Ansatz]],"")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26"/>
      <c r="E344" s="158"/>
      <c r="F344" s="226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üD]],5)),"")</f>
        <v/>
      </c>
      <c r="O344" s="99" t="str">
        <f>IFERROR(IF(IFERROR(MATCH($C$8&amp;$H344,Tabelle2[Codierung],0),0)&gt;0,VLOOKUP(H344,Tabelle1[[Ort]:[RK KLV C üD]],3,),VLOOKUP(H344,Tabelle1[[Ort]:[RK KLV C üD]],6)),"")</f>
        <v/>
      </c>
      <c r="P344" s="99" t="str">
        <f>IFERROR(IF(IFERROR(MATCH($C$8&amp;$H344,Tabelle2[Codierung],0),0)&gt;0,VLOOKUP(H344,Tabelle1[[Ort]:[RK KLV C üD]],4,),VLOOKUP(H344,Tabelle1[[Ort]:[RK KLV C üD]],7)),"")</f>
        <v/>
      </c>
      <c r="Q344" s="104" t="str">
        <f>IFERROR(tbl_WohnsitzSO[[#This Row],[KLV A]]*tbl_WohnsitzSO[[#This Row],[KLV A Ansatz]],"")</f>
        <v/>
      </c>
      <c r="R344" s="104" t="str">
        <f>IFERROR(tbl_WohnsitzSO[[#This Row],[KLV B]]*tbl_WohnsitzSO[[#This Row],[KLV B Ansatz]],"")</f>
        <v/>
      </c>
      <c r="S344" s="104" t="str">
        <f>IFERROR(tbl_WohnsitzSO[[#This Row],[KLV C]]*tbl_WohnsitzSO[[#This Row],[KLV C Ansatz]],"")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26"/>
      <c r="E345" s="158"/>
      <c r="F345" s="226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üD]],5)),"")</f>
        <v/>
      </c>
      <c r="O345" s="99" t="str">
        <f>IFERROR(IF(IFERROR(MATCH($C$8&amp;$H345,Tabelle2[Codierung],0),0)&gt;0,VLOOKUP(H345,Tabelle1[[Ort]:[RK KLV C üD]],3,),VLOOKUP(H345,Tabelle1[[Ort]:[RK KLV C üD]],6)),"")</f>
        <v/>
      </c>
      <c r="P345" s="99" t="str">
        <f>IFERROR(IF(IFERROR(MATCH($C$8&amp;$H345,Tabelle2[Codierung],0),0)&gt;0,VLOOKUP(H345,Tabelle1[[Ort]:[RK KLV C üD]],4,),VLOOKUP(H345,Tabelle1[[Ort]:[RK KLV C üD]],7)),"")</f>
        <v/>
      </c>
      <c r="Q345" s="104" t="str">
        <f>IFERROR(tbl_WohnsitzSO[[#This Row],[KLV A]]*tbl_WohnsitzSO[[#This Row],[KLV A Ansatz]],"")</f>
        <v/>
      </c>
      <c r="R345" s="104" t="str">
        <f>IFERROR(tbl_WohnsitzSO[[#This Row],[KLV B]]*tbl_WohnsitzSO[[#This Row],[KLV B Ansatz]],"")</f>
        <v/>
      </c>
      <c r="S345" s="104" t="str">
        <f>IFERROR(tbl_WohnsitzSO[[#This Row],[KLV C]]*tbl_WohnsitzSO[[#This Row],[KLV C Ansatz]],"")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26"/>
      <c r="E346" s="158"/>
      <c r="F346" s="226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üD]],5)),"")</f>
        <v/>
      </c>
      <c r="O346" s="99" t="str">
        <f>IFERROR(IF(IFERROR(MATCH($C$8&amp;$H346,Tabelle2[Codierung],0),0)&gt;0,VLOOKUP(H346,Tabelle1[[Ort]:[RK KLV C üD]],3,),VLOOKUP(H346,Tabelle1[[Ort]:[RK KLV C üD]],6)),"")</f>
        <v/>
      </c>
      <c r="P346" s="99" t="str">
        <f>IFERROR(IF(IFERROR(MATCH($C$8&amp;$H346,Tabelle2[Codierung],0),0)&gt;0,VLOOKUP(H346,Tabelle1[[Ort]:[RK KLV C üD]],4,),VLOOKUP(H346,Tabelle1[[Ort]:[RK KLV C üD]],7)),"")</f>
        <v/>
      </c>
      <c r="Q346" s="104" t="str">
        <f>IFERROR(tbl_WohnsitzSO[[#This Row],[KLV A]]*tbl_WohnsitzSO[[#This Row],[KLV A Ansatz]],"")</f>
        <v/>
      </c>
      <c r="R346" s="104" t="str">
        <f>IFERROR(tbl_WohnsitzSO[[#This Row],[KLV B]]*tbl_WohnsitzSO[[#This Row],[KLV B Ansatz]],"")</f>
        <v/>
      </c>
      <c r="S346" s="104" t="str">
        <f>IFERROR(tbl_WohnsitzSO[[#This Row],[KLV C]]*tbl_WohnsitzSO[[#This Row],[KLV C Ansatz]],"")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26"/>
      <c r="E347" s="158"/>
      <c r="F347" s="226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üD]],5)),"")</f>
        <v/>
      </c>
      <c r="O347" s="99" t="str">
        <f>IFERROR(IF(IFERROR(MATCH($C$8&amp;$H347,Tabelle2[Codierung],0),0)&gt;0,VLOOKUP(H347,Tabelle1[[Ort]:[RK KLV C üD]],3,),VLOOKUP(H347,Tabelle1[[Ort]:[RK KLV C üD]],6)),"")</f>
        <v/>
      </c>
      <c r="P347" s="99" t="str">
        <f>IFERROR(IF(IFERROR(MATCH($C$8&amp;$H347,Tabelle2[Codierung],0),0)&gt;0,VLOOKUP(H347,Tabelle1[[Ort]:[RK KLV C üD]],4,),VLOOKUP(H347,Tabelle1[[Ort]:[RK KLV C üD]],7)),"")</f>
        <v/>
      </c>
      <c r="Q347" s="104" t="str">
        <f>IFERROR(tbl_WohnsitzSO[[#This Row],[KLV A]]*tbl_WohnsitzSO[[#This Row],[KLV A Ansatz]],"")</f>
        <v/>
      </c>
      <c r="R347" s="104" t="str">
        <f>IFERROR(tbl_WohnsitzSO[[#This Row],[KLV B]]*tbl_WohnsitzSO[[#This Row],[KLV B Ansatz]],"")</f>
        <v/>
      </c>
      <c r="S347" s="104" t="str">
        <f>IFERROR(tbl_WohnsitzSO[[#This Row],[KLV C]]*tbl_WohnsitzSO[[#This Row],[KLV C Ansatz]],"")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26"/>
      <c r="E348" s="158"/>
      <c r="F348" s="226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üD]],5)),"")</f>
        <v/>
      </c>
      <c r="O348" s="99" t="str">
        <f>IFERROR(IF(IFERROR(MATCH($C$8&amp;$H348,Tabelle2[Codierung],0),0)&gt;0,VLOOKUP(H348,Tabelle1[[Ort]:[RK KLV C üD]],3,),VLOOKUP(H348,Tabelle1[[Ort]:[RK KLV C üD]],6)),"")</f>
        <v/>
      </c>
      <c r="P348" s="99" t="str">
        <f>IFERROR(IF(IFERROR(MATCH($C$8&amp;$H348,Tabelle2[Codierung],0),0)&gt;0,VLOOKUP(H348,Tabelle1[[Ort]:[RK KLV C üD]],4,),VLOOKUP(H348,Tabelle1[[Ort]:[RK KLV C üD]],7)),"")</f>
        <v/>
      </c>
      <c r="Q348" s="104" t="str">
        <f>IFERROR(tbl_WohnsitzSO[[#This Row],[KLV A]]*tbl_WohnsitzSO[[#This Row],[KLV A Ansatz]],"")</f>
        <v/>
      </c>
      <c r="R348" s="104" t="str">
        <f>IFERROR(tbl_WohnsitzSO[[#This Row],[KLV B]]*tbl_WohnsitzSO[[#This Row],[KLV B Ansatz]],"")</f>
        <v/>
      </c>
      <c r="S348" s="104" t="str">
        <f>IFERROR(tbl_WohnsitzSO[[#This Row],[KLV C]]*tbl_WohnsitzSO[[#This Row],[KLV C Ansatz]],"")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26"/>
      <c r="E349" s="158"/>
      <c r="F349" s="226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üD]],5)),"")</f>
        <v/>
      </c>
      <c r="O349" s="99" t="str">
        <f>IFERROR(IF(IFERROR(MATCH($C$8&amp;$H349,Tabelle2[Codierung],0),0)&gt;0,VLOOKUP(H349,Tabelle1[[Ort]:[RK KLV C üD]],3,),VLOOKUP(H349,Tabelle1[[Ort]:[RK KLV C üD]],6)),"")</f>
        <v/>
      </c>
      <c r="P349" s="99" t="str">
        <f>IFERROR(IF(IFERROR(MATCH($C$8&amp;$H349,Tabelle2[Codierung],0),0)&gt;0,VLOOKUP(H349,Tabelle1[[Ort]:[RK KLV C üD]],4,),VLOOKUP(H349,Tabelle1[[Ort]:[RK KLV C üD]],7)),"")</f>
        <v/>
      </c>
      <c r="Q349" s="104" t="str">
        <f>IFERROR(tbl_WohnsitzSO[[#This Row],[KLV A]]*tbl_WohnsitzSO[[#This Row],[KLV A Ansatz]],"")</f>
        <v/>
      </c>
      <c r="R349" s="104" t="str">
        <f>IFERROR(tbl_WohnsitzSO[[#This Row],[KLV B]]*tbl_WohnsitzSO[[#This Row],[KLV B Ansatz]],"")</f>
        <v/>
      </c>
      <c r="S349" s="104" t="str">
        <f>IFERROR(tbl_WohnsitzSO[[#This Row],[KLV C]]*tbl_WohnsitzSO[[#This Row],[KLV C Ansatz]],"")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26"/>
      <c r="E350" s="158"/>
      <c r="F350" s="226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üD]],5)),"")</f>
        <v/>
      </c>
      <c r="O350" s="99" t="str">
        <f>IFERROR(IF(IFERROR(MATCH($C$8&amp;$H350,Tabelle2[Codierung],0),0)&gt;0,VLOOKUP(H350,Tabelle1[[Ort]:[RK KLV C üD]],3,),VLOOKUP(H350,Tabelle1[[Ort]:[RK KLV C üD]],6)),"")</f>
        <v/>
      </c>
      <c r="P350" s="99" t="str">
        <f>IFERROR(IF(IFERROR(MATCH($C$8&amp;$H350,Tabelle2[Codierung],0),0)&gt;0,VLOOKUP(H350,Tabelle1[[Ort]:[RK KLV C üD]],4,),VLOOKUP(H350,Tabelle1[[Ort]:[RK KLV C üD]],7)),"")</f>
        <v/>
      </c>
      <c r="Q350" s="104" t="str">
        <f>IFERROR(tbl_WohnsitzSO[[#This Row],[KLV A]]*tbl_WohnsitzSO[[#This Row],[KLV A Ansatz]],"")</f>
        <v/>
      </c>
      <c r="R350" s="104" t="str">
        <f>IFERROR(tbl_WohnsitzSO[[#This Row],[KLV B]]*tbl_WohnsitzSO[[#This Row],[KLV B Ansatz]],"")</f>
        <v/>
      </c>
      <c r="S350" s="104" t="str">
        <f>IFERROR(tbl_WohnsitzSO[[#This Row],[KLV C]]*tbl_WohnsitzSO[[#This Row],[KLV C Ansatz]],"")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26"/>
      <c r="E351" s="158"/>
      <c r="F351" s="226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üD]],5)),"")</f>
        <v/>
      </c>
      <c r="O351" s="99" t="str">
        <f>IFERROR(IF(IFERROR(MATCH($C$8&amp;$H351,Tabelle2[Codierung],0),0)&gt;0,VLOOKUP(H351,Tabelle1[[Ort]:[RK KLV C üD]],3,),VLOOKUP(H351,Tabelle1[[Ort]:[RK KLV C üD]],6)),"")</f>
        <v/>
      </c>
      <c r="P351" s="99" t="str">
        <f>IFERROR(IF(IFERROR(MATCH($C$8&amp;$H351,Tabelle2[Codierung],0),0)&gt;0,VLOOKUP(H351,Tabelle1[[Ort]:[RK KLV C üD]],4,),VLOOKUP(H351,Tabelle1[[Ort]:[RK KLV C üD]],7)),"")</f>
        <v/>
      </c>
      <c r="Q351" s="104" t="str">
        <f>IFERROR(tbl_WohnsitzSO[[#This Row],[KLV A]]*tbl_WohnsitzSO[[#This Row],[KLV A Ansatz]],"")</f>
        <v/>
      </c>
      <c r="R351" s="104" t="str">
        <f>IFERROR(tbl_WohnsitzSO[[#This Row],[KLV B]]*tbl_WohnsitzSO[[#This Row],[KLV B Ansatz]],"")</f>
        <v/>
      </c>
      <c r="S351" s="104" t="str">
        <f>IFERROR(tbl_WohnsitzSO[[#This Row],[KLV C]]*tbl_WohnsitzSO[[#This Row],[KLV C Ansatz]],"")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26"/>
      <c r="E352" s="158"/>
      <c r="F352" s="226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üD]],5)),"")</f>
        <v/>
      </c>
      <c r="O352" s="99" t="str">
        <f>IFERROR(IF(IFERROR(MATCH($C$8&amp;$H352,Tabelle2[Codierung],0),0)&gt;0,VLOOKUP(H352,Tabelle1[[Ort]:[RK KLV C üD]],3,),VLOOKUP(H352,Tabelle1[[Ort]:[RK KLV C üD]],6)),"")</f>
        <v/>
      </c>
      <c r="P352" s="99" t="str">
        <f>IFERROR(IF(IFERROR(MATCH($C$8&amp;$H352,Tabelle2[Codierung],0),0)&gt;0,VLOOKUP(H352,Tabelle1[[Ort]:[RK KLV C üD]],4,),VLOOKUP(H352,Tabelle1[[Ort]:[RK KLV C üD]],7)),"")</f>
        <v/>
      </c>
      <c r="Q352" s="104" t="str">
        <f>IFERROR(tbl_WohnsitzSO[[#This Row],[KLV A]]*tbl_WohnsitzSO[[#This Row],[KLV A Ansatz]],"")</f>
        <v/>
      </c>
      <c r="R352" s="104" t="str">
        <f>IFERROR(tbl_WohnsitzSO[[#This Row],[KLV B]]*tbl_WohnsitzSO[[#This Row],[KLV B Ansatz]],"")</f>
        <v/>
      </c>
      <c r="S352" s="104" t="str">
        <f>IFERROR(tbl_WohnsitzSO[[#This Row],[KLV C]]*tbl_WohnsitzSO[[#This Row],[KLV C Ansatz]],"")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26"/>
      <c r="E353" s="158"/>
      <c r="F353" s="226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üD]],5)),"")</f>
        <v/>
      </c>
      <c r="O353" s="99" t="str">
        <f>IFERROR(IF(IFERROR(MATCH($C$8&amp;$H353,Tabelle2[Codierung],0),0)&gt;0,VLOOKUP(H353,Tabelle1[[Ort]:[RK KLV C üD]],3,),VLOOKUP(H353,Tabelle1[[Ort]:[RK KLV C üD]],6)),"")</f>
        <v/>
      </c>
      <c r="P353" s="99" t="str">
        <f>IFERROR(IF(IFERROR(MATCH($C$8&amp;$H353,Tabelle2[Codierung],0),0)&gt;0,VLOOKUP(H353,Tabelle1[[Ort]:[RK KLV C üD]],4,),VLOOKUP(H353,Tabelle1[[Ort]:[RK KLV C üD]],7)),"")</f>
        <v/>
      </c>
      <c r="Q353" s="104" t="str">
        <f>IFERROR(tbl_WohnsitzSO[[#This Row],[KLV A]]*tbl_WohnsitzSO[[#This Row],[KLV A Ansatz]],"")</f>
        <v/>
      </c>
      <c r="R353" s="104" t="str">
        <f>IFERROR(tbl_WohnsitzSO[[#This Row],[KLV B]]*tbl_WohnsitzSO[[#This Row],[KLV B Ansatz]],"")</f>
        <v/>
      </c>
      <c r="S353" s="104" t="str">
        <f>IFERROR(tbl_WohnsitzSO[[#This Row],[KLV C]]*tbl_WohnsitzSO[[#This Row],[KLV C Ansatz]],"")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26"/>
      <c r="E354" s="158"/>
      <c r="F354" s="226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üD]],5)),"")</f>
        <v/>
      </c>
      <c r="O354" s="99" t="str">
        <f>IFERROR(IF(IFERROR(MATCH($C$8&amp;$H354,Tabelle2[Codierung],0),0)&gt;0,VLOOKUP(H354,Tabelle1[[Ort]:[RK KLV C üD]],3,),VLOOKUP(H354,Tabelle1[[Ort]:[RK KLV C üD]],6)),"")</f>
        <v/>
      </c>
      <c r="P354" s="99" t="str">
        <f>IFERROR(IF(IFERROR(MATCH($C$8&amp;$H354,Tabelle2[Codierung],0),0)&gt;0,VLOOKUP(H354,Tabelle1[[Ort]:[RK KLV C üD]],4,),VLOOKUP(H354,Tabelle1[[Ort]:[RK KLV C üD]],7)),"")</f>
        <v/>
      </c>
      <c r="Q354" s="104" t="str">
        <f>IFERROR(tbl_WohnsitzSO[[#This Row],[KLV A]]*tbl_WohnsitzSO[[#This Row],[KLV A Ansatz]],"")</f>
        <v/>
      </c>
      <c r="R354" s="104" t="str">
        <f>IFERROR(tbl_WohnsitzSO[[#This Row],[KLV B]]*tbl_WohnsitzSO[[#This Row],[KLV B Ansatz]],"")</f>
        <v/>
      </c>
      <c r="S354" s="104" t="str">
        <f>IFERROR(tbl_WohnsitzSO[[#This Row],[KLV C]]*tbl_WohnsitzSO[[#This Row],[KLV C Ansatz]],"")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26"/>
      <c r="E355" s="158"/>
      <c r="F355" s="226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üD]],5)),"")</f>
        <v/>
      </c>
      <c r="O355" s="99" t="str">
        <f>IFERROR(IF(IFERROR(MATCH($C$8&amp;$H355,Tabelle2[Codierung],0),0)&gt;0,VLOOKUP(H355,Tabelle1[[Ort]:[RK KLV C üD]],3,),VLOOKUP(H355,Tabelle1[[Ort]:[RK KLV C üD]],6)),"")</f>
        <v/>
      </c>
      <c r="P355" s="99" t="str">
        <f>IFERROR(IF(IFERROR(MATCH($C$8&amp;$H355,Tabelle2[Codierung],0),0)&gt;0,VLOOKUP(H355,Tabelle1[[Ort]:[RK KLV C üD]],4,),VLOOKUP(H355,Tabelle1[[Ort]:[RK KLV C üD]],7)),"")</f>
        <v/>
      </c>
      <c r="Q355" s="104" t="str">
        <f>IFERROR(tbl_WohnsitzSO[[#This Row],[KLV A]]*tbl_WohnsitzSO[[#This Row],[KLV A Ansatz]],"")</f>
        <v/>
      </c>
      <c r="R355" s="104" t="str">
        <f>IFERROR(tbl_WohnsitzSO[[#This Row],[KLV B]]*tbl_WohnsitzSO[[#This Row],[KLV B Ansatz]],"")</f>
        <v/>
      </c>
      <c r="S355" s="104" t="str">
        <f>IFERROR(tbl_WohnsitzSO[[#This Row],[KLV C]]*tbl_WohnsitzSO[[#This Row],[KLV C Ansatz]],"")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26"/>
      <c r="E356" s="158"/>
      <c r="F356" s="226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üD]],5)),"")</f>
        <v/>
      </c>
      <c r="O356" s="99" t="str">
        <f>IFERROR(IF(IFERROR(MATCH($C$8&amp;$H356,Tabelle2[Codierung],0),0)&gt;0,VLOOKUP(H356,Tabelle1[[Ort]:[RK KLV C üD]],3,),VLOOKUP(H356,Tabelle1[[Ort]:[RK KLV C üD]],6)),"")</f>
        <v/>
      </c>
      <c r="P356" s="99" t="str">
        <f>IFERROR(IF(IFERROR(MATCH($C$8&amp;$H356,Tabelle2[Codierung],0),0)&gt;0,VLOOKUP(H356,Tabelle1[[Ort]:[RK KLV C üD]],4,),VLOOKUP(H356,Tabelle1[[Ort]:[RK KLV C üD]],7)),"")</f>
        <v/>
      </c>
      <c r="Q356" s="104" t="str">
        <f>IFERROR(tbl_WohnsitzSO[[#This Row],[KLV A]]*tbl_WohnsitzSO[[#This Row],[KLV A Ansatz]],"")</f>
        <v/>
      </c>
      <c r="R356" s="104" t="str">
        <f>IFERROR(tbl_WohnsitzSO[[#This Row],[KLV B]]*tbl_WohnsitzSO[[#This Row],[KLV B Ansatz]],"")</f>
        <v/>
      </c>
      <c r="S356" s="104" t="str">
        <f>IFERROR(tbl_WohnsitzSO[[#This Row],[KLV C]]*tbl_WohnsitzSO[[#This Row],[KLV C Ansatz]],"")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26"/>
      <c r="E357" s="158"/>
      <c r="F357" s="226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üD]],5)),"")</f>
        <v/>
      </c>
      <c r="O357" s="99" t="str">
        <f>IFERROR(IF(IFERROR(MATCH($C$8&amp;$H357,Tabelle2[Codierung],0),0)&gt;0,VLOOKUP(H357,Tabelle1[[Ort]:[RK KLV C üD]],3,),VLOOKUP(H357,Tabelle1[[Ort]:[RK KLV C üD]],6)),"")</f>
        <v/>
      </c>
      <c r="P357" s="99" t="str">
        <f>IFERROR(IF(IFERROR(MATCH($C$8&amp;$H357,Tabelle2[Codierung],0),0)&gt;0,VLOOKUP(H357,Tabelle1[[Ort]:[RK KLV C üD]],4,),VLOOKUP(H357,Tabelle1[[Ort]:[RK KLV C üD]],7)),"")</f>
        <v/>
      </c>
      <c r="Q357" s="104" t="str">
        <f>IFERROR(tbl_WohnsitzSO[[#This Row],[KLV A]]*tbl_WohnsitzSO[[#This Row],[KLV A Ansatz]],"")</f>
        <v/>
      </c>
      <c r="R357" s="104" t="str">
        <f>IFERROR(tbl_WohnsitzSO[[#This Row],[KLV B]]*tbl_WohnsitzSO[[#This Row],[KLV B Ansatz]],"")</f>
        <v/>
      </c>
      <c r="S357" s="104" t="str">
        <f>IFERROR(tbl_WohnsitzSO[[#This Row],[KLV C]]*tbl_WohnsitzSO[[#This Row],[KLV C Ansatz]],"")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26"/>
      <c r="E358" s="158"/>
      <c r="F358" s="226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üD]],5)),"")</f>
        <v/>
      </c>
      <c r="O358" s="99" t="str">
        <f>IFERROR(IF(IFERROR(MATCH($C$8&amp;$H358,Tabelle2[Codierung],0),0)&gt;0,VLOOKUP(H358,Tabelle1[[Ort]:[RK KLV C üD]],3,),VLOOKUP(H358,Tabelle1[[Ort]:[RK KLV C üD]],6)),"")</f>
        <v/>
      </c>
      <c r="P358" s="99" t="str">
        <f>IFERROR(IF(IFERROR(MATCH($C$8&amp;$H358,Tabelle2[Codierung],0),0)&gt;0,VLOOKUP(H358,Tabelle1[[Ort]:[RK KLV C üD]],4,),VLOOKUP(H358,Tabelle1[[Ort]:[RK KLV C üD]],7)),"")</f>
        <v/>
      </c>
      <c r="Q358" s="104" t="str">
        <f>IFERROR(tbl_WohnsitzSO[[#This Row],[KLV A]]*tbl_WohnsitzSO[[#This Row],[KLV A Ansatz]],"")</f>
        <v/>
      </c>
      <c r="R358" s="104" t="str">
        <f>IFERROR(tbl_WohnsitzSO[[#This Row],[KLV B]]*tbl_WohnsitzSO[[#This Row],[KLV B Ansatz]],"")</f>
        <v/>
      </c>
      <c r="S358" s="104" t="str">
        <f>IFERROR(tbl_WohnsitzSO[[#This Row],[KLV C]]*tbl_WohnsitzSO[[#This Row],[KLV C Ansatz]],"")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26"/>
      <c r="E359" s="158"/>
      <c r="F359" s="226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üD]],5)),"")</f>
        <v/>
      </c>
      <c r="O359" s="99" t="str">
        <f>IFERROR(IF(IFERROR(MATCH($C$8&amp;$H359,Tabelle2[Codierung],0),0)&gt;0,VLOOKUP(H359,Tabelle1[[Ort]:[RK KLV C üD]],3,),VLOOKUP(H359,Tabelle1[[Ort]:[RK KLV C üD]],6)),"")</f>
        <v/>
      </c>
      <c r="P359" s="99" t="str">
        <f>IFERROR(IF(IFERROR(MATCH($C$8&amp;$H359,Tabelle2[Codierung],0),0)&gt;0,VLOOKUP(H359,Tabelle1[[Ort]:[RK KLV C üD]],4,),VLOOKUP(H359,Tabelle1[[Ort]:[RK KLV C üD]],7)),"")</f>
        <v/>
      </c>
      <c r="Q359" s="104" t="str">
        <f>IFERROR(tbl_WohnsitzSO[[#This Row],[KLV A]]*tbl_WohnsitzSO[[#This Row],[KLV A Ansatz]],"")</f>
        <v/>
      </c>
      <c r="R359" s="104" t="str">
        <f>IFERROR(tbl_WohnsitzSO[[#This Row],[KLV B]]*tbl_WohnsitzSO[[#This Row],[KLV B Ansatz]],"")</f>
        <v/>
      </c>
      <c r="S359" s="104" t="str">
        <f>IFERROR(tbl_WohnsitzSO[[#This Row],[KLV C]]*tbl_WohnsitzSO[[#This Row],[KLV C Ansatz]],"")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26"/>
      <c r="E360" s="158"/>
      <c r="F360" s="226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üD]],5)),"")</f>
        <v/>
      </c>
      <c r="O360" s="99" t="str">
        <f>IFERROR(IF(IFERROR(MATCH($C$8&amp;$H360,Tabelle2[Codierung],0),0)&gt;0,VLOOKUP(H360,Tabelle1[[Ort]:[RK KLV C üD]],3,),VLOOKUP(H360,Tabelle1[[Ort]:[RK KLV C üD]],6)),"")</f>
        <v/>
      </c>
      <c r="P360" s="99" t="str">
        <f>IFERROR(IF(IFERROR(MATCH($C$8&amp;$H360,Tabelle2[Codierung],0),0)&gt;0,VLOOKUP(H360,Tabelle1[[Ort]:[RK KLV C üD]],4,),VLOOKUP(H360,Tabelle1[[Ort]:[RK KLV C üD]],7)),"")</f>
        <v/>
      </c>
      <c r="Q360" s="104" t="str">
        <f>IFERROR(tbl_WohnsitzSO[[#This Row],[KLV A]]*tbl_WohnsitzSO[[#This Row],[KLV A Ansatz]],"")</f>
        <v/>
      </c>
      <c r="R360" s="104" t="str">
        <f>IFERROR(tbl_WohnsitzSO[[#This Row],[KLV B]]*tbl_WohnsitzSO[[#This Row],[KLV B Ansatz]],"")</f>
        <v/>
      </c>
      <c r="S360" s="104" t="str">
        <f>IFERROR(tbl_WohnsitzSO[[#This Row],[KLV C]]*tbl_WohnsitzSO[[#This Row],[KLV C Ansatz]],"")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26"/>
      <c r="E361" s="158"/>
      <c r="F361" s="226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üD]],5)),"")</f>
        <v/>
      </c>
      <c r="O361" s="99" t="str">
        <f>IFERROR(IF(IFERROR(MATCH($C$8&amp;$H361,Tabelle2[Codierung],0),0)&gt;0,VLOOKUP(H361,Tabelle1[[Ort]:[RK KLV C üD]],3,),VLOOKUP(H361,Tabelle1[[Ort]:[RK KLV C üD]],6)),"")</f>
        <v/>
      </c>
      <c r="P361" s="99" t="str">
        <f>IFERROR(IF(IFERROR(MATCH($C$8&amp;$H361,Tabelle2[Codierung],0),0)&gt;0,VLOOKUP(H361,Tabelle1[[Ort]:[RK KLV C üD]],4,),VLOOKUP(H361,Tabelle1[[Ort]:[RK KLV C üD]],7)),"")</f>
        <v/>
      </c>
      <c r="Q361" s="104" t="str">
        <f>IFERROR(tbl_WohnsitzSO[[#This Row],[KLV A]]*tbl_WohnsitzSO[[#This Row],[KLV A Ansatz]],"")</f>
        <v/>
      </c>
      <c r="R361" s="104" t="str">
        <f>IFERROR(tbl_WohnsitzSO[[#This Row],[KLV B]]*tbl_WohnsitzSO[[#This Row],[KLV B Ansatz]],"")</f>
        <v/>
      </c>
      <c r="S361" s="104" t="str">
        <f>IFERROR(tbl_WohnsitzSO[[#This Row],[KLV C]]*tbl_WohnsitzSO[[#This Row],[KLV C Ansatz]],"")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26"/>
      <c r="E362" s="158"/>
      <c r="F362" s="226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üD]],5)),"")</f>
        <v/>
      </c>
      <c r="O362" s="99" t="str">
        <f>IFERROR(IF(IFERROR(MATCH($C$8&amp;$H362,Tabelle2[Codierung],0),0)&gt;0,VLOOKUP(H362,Tabelle1[[Ort]:[RK KLV C üD]],3,),VLOOKUP(H362,Tabelle1[[Ort]:[RK KLV C üD]],6)),"")</f>
        <v/>
      </c>
      <c r="P362" s="99" t="str">
        <f>IFERROR(IF(IFERROR(MATCH($C$8&amp;$H362,Tabelle2[Codierung],0),0)&gt;0,VLOOKUP(H362,Tabelle1[[Ort]:[RK KLV C üD]],4,),VLOOKUP(H362,Tabelle1[[Ort]:[RK KLV C üD]],7)),"")</f>
        <v/>
      </c>
      <c r="Q362" s="104" t="str">
        <f>IFERROR(tbl_WohnsitzSO[[#This Row],[KLV A]]*tbl_WohnsitzSO[[#This Row],[KLV A Ansatz]],"")</f>
        <v/>
      </c>
      <c r="R362" s="104" t="str">
        <f>IFERROR(tbl_WohnsitzSO[[#This Row],[KLV B]]*tbl_WohnsitzSO[[#This Row],[KLV B Ansatz]],"")</f>
        <v/>
      </c>
      <c r="S362" s="104" t="str">
        <f>IFERROR(tbl_WohnsitzSO[[#This Row],[KLV C]]*tbl_WohnsitzSO[[#This Row],[KLV C Ansatz]],"")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26"/>
      <c r="E363" s="158"/>
      <c r="F363" s="226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üD]],5)),"")</f>
        <v/>
      </c>
      <c r="O363" s="99" t="str">
        <f>IFERROR(IF(IFERROR(MATCH($C$8&amp;$H363,Tabelle2[Codierung],0),0)&gt;0,VLOOKUP(H363,Tabelle1[[Ort]:[RK KLV C üD]],3,),VLOOKUP(H363,Tabelle1[[Ort]:[RK KLV C üD]],6)),"")</f>
        <v/>
      </c>
      <c r="P363" s="99" t="str">
        <f>IFERROR(IF(IFERROR(MATCH($C$8&amp;$H363,Tabelle2[Codierung],0),0)&gt;0,VLOOKUP(H363,Tabelle1[[Ort]:[RK KLV C üD]],4,),VLOOKUP(H363,Tabelle1[[Ort]:[RK KLV C üD]],7)),"")</f>
        <v/>
      </c>
      <c r="Q363" s="104" t="str">
        <f>IFERROR(tbl_WohnsitzSO[[#This Row],[KLV A]]*tbl_WohnsitzSO[[#This Row],[KLV A Ansatz]],"")</f>
        <v/>
      </c>
      <c r="R363" s="104" t="str">
        <f>IFERROR(tbl_WohnsitzSO[[#This Row],[KLV B]]*tbl_WohnsitzSO[[#This Row],[KLV B Ansatz]],"")</f>
        <v/>
      </c>
      <c r="S363" s="104" t="str">
        <f>IFERROR(tbl_WohnsitzSO[[#This Row],[KLV C]]*tbl_WohnsitzSO[[#This Row],[KLV C Ansatz]],"")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26"/>
      <c r="E364" s="158"/>
      <c r="F364" s="226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üD]],5)),"")</f>
        <v/>
      </c>
      <c r="O364" s="99" t="str">
        <f>IFERROR(IF(IFERROR(MATCH($C$8&amp;$H364,Tabelle2[Codierung],0),0)&gt;0,VLOOKUP(H364,Tabelle1[[Ort]:[RK KLV C üD]],3,),VLOOKUP(H364,Tabelle1[[Ort]:[RK KLV C üD]],6)),"")</f>
        <v/>
      </c>
      <c r="P364" s="99" t="str">
        <f>IFERROR(IF(IFERROR(MATCH($C$8&amp;$H364,Tabelle2[Codierung],0),0)&gt;0,VLOOKUP(H364,Tabelle1[[Ort]:[RK KLV C üD]],4,),VLOOKUP(H364,Tabelle1[[Ort]:[RK KLV C üD]],7)),"")</f>
        <v/>
      </c>
      <c r="Q364" s="104" t="str">
        <f>IFERROR(tbl_WohnsitzSO[[#This Row],[KLV A]]*tbl_WohnsitzSO[[#This Row],[KLV A Ansatz]],"")</f>
        <v/>
      </c>
      <c r="R364" s="104" t="str">
        <f>IFERROR(tbl_WohnsitzSO[[#This Row],[KLV B]]*tbl_WohnsitzSO[[#This Row],[KLV B Ansatz]],"")</f>
        <v/>
      </c>
      <c r="S364" s="104" t="str">
        <f>IFERROR(tbl_WohnsitzSO[[#This Row],[KLV C]]*tbl_WohnsitzSO[[#This Row],[KLV C Ansatz]],"")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26"/>
      <c r="E365" s="158"/>
      <c r="F365" s="226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üD]],5)),"")</f>
        <v/>
      </c>
      <c r="O365" s="99" t="str">
        <f>IFERROR(IF(IFERROR(MATCH($C$8&amp;$H365,Tabelle2[Codierung],0),0)&gt;0,VLOOKUP(H365,Tabelle1[[Ort]:[RK KLV C üD]],3,),VLOOKUP(H365,Tabelle1[[Ort]:[RK KLV C üD]],6)),"")</f>
        <v/>
      </c>
      <c r="P365" s="99" t="str">
        <f>IFERROR(IF(IFERROR(MATCH($C$8&amp;$H365,Tabelle2[Codierung],0),0)&gt;0,VLOOKUP(H365,Tabelle1[[Ort]:[RK KLV C üD]],4,),VLOOKUP(H365,Tabelle1[[Ort]:[RK KLV C üD]],7)),"")</f>
        <v/>
      </c>
      <c r="Q365" s="104" t="str">
        <f>IFERROR(tbl_WohnsitzSO[[#This Row],[KLV A]]*tbl_WohnsitzSO[[#This Row],[KLV A Ansatz]],"")</f>
        <v/>
      </c>
      <c r="R365" s="104" t="str">
        <f>IFERROR(tbl_WohnsitzSO[[#This Row],[KLV B]]*tbl_WohnsitzSO[[#This Row],[KLV B Ansatz]],"")</f>
        <v/>
      </c>
      <c r="S365" s="104" t="str">
        <f>IFERROR(tbl_WohnsitzSO[[#This Row],[KLV C]]*tbl_WohnsitzSO[[#This Row],[KLV C Ansatz]],"")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26"/>
      <c r="E366" s="158"/>
      <c r="F366" s="226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üD]],5)),"")</f>
        <v/>
      </c>
      <c r="O366" s="99" t="str">
        <f>IFERROR(IF(IFERROR(MATCH($C$8&amp;$H366,Tabelle2[Codierung],0),0)&gt;0,VLOOKUP(H366,Tabelle1[[Ort]:[RK KLV C üD]],3,),VLOOKUP(H366,Tabelle1[[Ort]:[RK KLV C üD]],6)),"")</f>
        <v/>
      </c>
      <c r="P366" s="99" t="str">
        <f>IFERROR(IF(IFERROR(MATCH($C$8&amp;$H366,Tabelle2[Codierung],0),0)&gt;0,VLOOKUP(H366,Tabelle1[[Ort]:[RK KLV C üD]],4,),VLOOKUP(H366,Tabelle1[[Ort]:[RK KLV C üD]],7)),"")</f>
        <v/>
      </c>
      <c r="Q366" s="104" t="str">
        <f>IFERROR(tbl_WohnsitzSO[[#This Row],[KLV A]]*tbl_WohnsitzSO[[#This Row],[KLV A Ansatz]],"")</f>
        <v/>
      </c>
      <c r="R366" s="104" t="str">
        <f>IFERROR(tbl_WohnsitzSO[[#This Row],[KLV B]]*tbl_WohnsitzSO[[#This Row],[KLV B Ansatz]],"")</f>
        <v/>
      </c>
      <c r="S366" s="104" t="str">
        <f>IFERROR(tbl_WohnsitzSO[[#This Row],[KLV C]]*tbl_WohnsitzSO[[#This Row],[KLV C Ansatz]],"")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26"/>
      <c r="E367" s="158"/>
      <c r="F367" s="226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üD]],5)),"")</f>
        <v/>
      </c>
      <c r="O367" s="99" t="str">
        <f>IFERROR(IF(IFERROR(MATCH($C$8&amp;$H367,Tabelle2[Codierung],0),0)&gt;0,VLOOKUP(H367,Tabelle1[[Ort]:[RK KLV C üD]],3,),VLOOKUP(H367,Tabelle1[[Ort]:[RK KLV C üD]],6)),"")</f>
        <v/>
      </c>
      <c r="P367" s="99" t="str">
        <f>IFERROR(IF(IFERROR(MATCH($C$8&amp;$H367,Tabelle2[Codierung],0),0)&gt;0,VLOOKUP(H367,Tabelle1[[Ort]:[RK KLV C üD]],4,),VLOOKUP(H367,Tabelle1[[Ort]:[RK KLV C üD]],7)),"")</f>
        <v/>
      </c>
      <c r="Q367" s="104" t="str">
        <f>IFERROR(tbl_WohnsitzSO[[#This Row],[KLV A]]*tbl_WohnsitzSO[[#This Row],[KLV A Ansatz]],"")</f>
        <v/>
      </c>
      <c r="R367" s="104" t="str">
        <f>IFERROR(tbl_WohnsitzSO[[#This Row],[KLV B]]*tbl_WohnsitzSO[[#This Row],[KLV B Ansatz]],"")</f>
        <v/>
      </c>
      <c r="S367" s="104" t="str">
        <f>IFERROR(tbl_WohnsitzSO[[#This Row],[KLV C]]*tbl_WohnsitzSO[[#This Row],[KLV C Ansatz]],"")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26"/>
      <c r="E368" s="158"/>
      <c r="F368" s="226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üD]],5)),"")</f>
        <v/>
      </c>
      <c r="O368" s="99" t="str">
        <f>IFERROR(IF(IFERROR(MATCH($C$8&amp;$H368,Tabelle2[Codierung],0),0)&gt;0,VLOOKUP(H368,Tabelle1[[Ort]:[RK KLV C üD]],3,),VLOOKUP(H368,Tabelle1[[Ort]:[RK KLV C üD]],6)),"")</f>
        <v/>
      </c>
      <c r="P368" s="99" t="str">
        <f>IFERROR(IF(IFERROR(MATCH($C$8&amp;$H368,Tabelle2[Codierung],0),0)&gt;0,VLOOKUP(H368,Tabelle1[[Ort]:[RK KLV C üD]],4,),VLOOKUP(H368,Tabelle1[[Ort]:[RK KLV C üD]],7)),"")</f>
        <v/>
      </c>
      <c r="Q368" s="104" t="str">
        <f>IFERROR(tbl_WohnsitzSO[[#This Row],[KLV A]]*tbl_WohnsitzSO[[#This Row],[KLV A Ansatz]],"")</f>
        <v/>
      </c>
      <c r="R368" s="104" t="str">
        <f>IFERROR(tbl_WohnsitzSO[[#This Row],[KLV B]]*tbl_WohnsitzSO[[#This Row],[KLV B Ansatz]],"")</f>
        <v/>
      </c>
      <c r="S368" s="104" t="str">
        <f>IFERROR(tbl_WohnsitzSO[[#This Row],[KLV C]]*tbl_WohnsitzSO[[#This Row],[KLV C Ansatz]],"")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26"/>
      <c r="E369" s="158"/>
      <c r="F369" s="226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üD]],5)),"")</f>
        <v/>
      </c>
      <c r="O369" s="99" t="str">
        <f>IFERROR(IF(IFERROR(MATCH($C$8&amp;$H369,Tabelle2[Codierung],0),0)&gt;0,VLOOKUP(H369,Tabelle1[[Ort]:[RK KLV C üD]],3,),VLOOKUP(H369,Tabelle1[[Ort]:[RK KLV C üD]],6)),"")</f>
        <v/>
      </c>
      <c r="P369" s="99" t="str">
        <f>IFERROR(IF(IFERROR(MATCH($C$8&amp;$H369,Tabelle2[Codierung],0),0)&gt;0,VLOOKUP(H369,Tabelle1[[Ort]:[RK KLV C üD]],4,),VLOOKUP(H369,Tabelle1[[Ort]:[RK KLV C üD]],7)),"")</f>
        <v/>
      </c>
      <c r="Q369" s="104" t="str">
        <f>IFERROR(tbl_WohnsitzSO[[#This Row],[KLV A]]*tbl_WohnsitzSO[[#This Row],[KLV A Ansatz]],"")</f>
        <v/>
      </c>
      <c r="R369" s="104" t="str">
        <f>IFERROR(tbl_WohnsitzSO[[#This Row],[KLV B]]*tbl_WohnsitzSO[[#This Row],[KLV B Ansatz]],"")</f>
        <v/>
      </c>
      <c r="S369" s="104" t="str">
        <f>IFERROR(tbl_WohnsitzSO[[#This Row],[KLV C]]*tbl_WohnsitzSO[[#This Row],[KLV C Ansatz]],"")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26"/>
      <c r="E370" s="158"/>
      <c r="F370" s="226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üD]],5)),"")</f>
        <v/>
      </c>
      <c r="O370" s="99" t="str">
        <f>IFERROR(IF(IFERROR(MATCH($C$8&amp;$H370,Tabelle2[Codierung],0),0)&gt;0,VLOOKUP(H370,Tabelle1[[Ort]:[RK KLV C üD]],3,),VLOOKUP(H370,Tabelle1[[Ort]:[RK KLV C üD]],6)),"")</f>
        <v/>
      </c>
      <c r="P370" s="99" t="str">
        <f>IFERROR(IF(IFERROR(MATCH($C$8&amp;$H370,Tabelle2[Codierung],0),0)&gt;0,VLOOKUP(H370,Tabelle1[[Ort]:[RK KLV C üD]],4,),VLOOKUP(H370,Tabelle1[[Ort]:[RK KLV C üD]],7)),"")</f>
        <v/>
      </c>
      <c r="Q370" s="104" t="str">
        <f>IFERROR(tbl_WohnsitzSO[[#This Row],[KLV A]]*tbl_WohnsitzSO[[#This Row],[KLV A Ansatz]],"")</f>
        <v/>
      </c>
      <c r="R370" s="104" t="str">
        <f>IFERROR(tbl_WohnsitzSO[[#This Row],[KLV B]]*tbl_WohnsitzSO[[#This Row],[KLV B Ansatz]],"")</f>
        <v/>
      </c>
      <c r="S370" s="104" t="str">
        <f>IFERROR(tbl_WohnsitzSO[[#This Row],[KLV C]]*tbl_WohnsitzSO[[#This Row],[KLV C Ansatz]],"")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26"/>
      <c r="E371" s="158"/>
      <c r="F371" s="226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üD]],5)),"")</f>
        <v/>
      </c>
      <c r="O371" s="99" t="str">
        <f>IFERROR(IF(IFERROR(MATCH($C$8&amp;$H371,Tabelle2[Codierung],0),0)&gt;0,VLOOKUP(H371,Tabelle1[[Ort]:[RK KLV C üD]],3,),VLOOKUP(H371,Tabelle1[[Ort]:[RK KLV C üD]],6)),"")</f>
        <v/>
      </c>
      <c r="P371" s="99" t="str">
        <f>IFERROR(IF(IFERROR(MATCH($C$8&amp;$H371,Tabelle2[Codierung],0),0)&gt;0,VLOOKUP(H371,Tabelle1[[Ort]:[RK KLV C üD]],4,),VLOOKUP(H371,Tabelle1[[Ort]:[RK KLV C üD]],7)),"")</f>
        <v/>
      </c>
      <c r="Q371" s="104" t="str">
        <f>IFERROR(tbl_WohnsitzSO[[#This Row],[KLV A]]*tbl_WohnsitzSO[[#This Row],[KLV A Ansatz]],"")</f>
        <v/>
      </c>
      <c r="R371" s="104" t="str">
        <f>IFERROR(tbl_WohnsitzSO[[#This Row],[KLV B]]*tbl_WohnsitzSO[[#This Row],[KLV B Ansatz]],"")</f>
        <v/>
      </c>
      <c r="S371" s="104" t="str">
        <f>IFERROR(tbl_WohnsitzSO[[#This Row],[KLV C]]*tbl_WohnsitzSO[[#This Row],[KLV C Ansatz]],"")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26"/>
      <c r="E372" s="158"/>
      <c r="F372" s="226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üD]],5)),"")</f>
        <v/>
      </c>
      <c r="O372" s="99" t="str">
        <f>IFERROR(IF(IFERROR(MATCH($C$8&amp;$H372,Tabelle2[Codierung],0),0)&gt;0,VLOOKUP(H372,Tabelle1[[Ort]:[RK KLV C üD]],3,),VLOOKUP(H372,Tabelle1[[Ort]:[RK KLV C üD]],6)),"")</f>
        <v/>
      </c>
      <c r="P372" s="99" t="str">
        <f>IFERROR(IF(IFERROR(MATCH($C$8&amp;$H372,Tabelle2[Codierung],0),0)&gt;0,VLOOKUP(H372,Tabelle1[[Ort]:[RK KLV C üD]],4,),VLOOKUP(H372,Tabelle1[[Ort]:[RK KLV C üD]],7)),"")</f>
        <v/>
      </c>
      <c r="Q372" s="104" t="str">
        <f>IFERROR(tbl_WohnsitzSO[[#This Row],[KLV A]]*tbl_WohnsitzSO[[#This Row],[KLV A Ansatz]],"")</f>
        <v/>
      </c>
      <c r="R372" s="104" t="str">
        <f>IFERROR(tbl_WohnsitzSO[[#This Row],[KLV B]]*tbl_WohnsitzSO[[#This Row],[KLV B Ansatz]],"")</f>
        <v/>
      </c>
      <c r="S372" s="104" t="str">
        <f>IFERROR(tbl_WohnsitzSO[[#This Row],[KLV C]]*tbl_WohnsitzSO[[#This Row],[KLV C Ansatz]],"")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26"/>
      <c r="E373" s="158"/>
      <c r="F373" s="226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üD]],5)),"")</f>
        <v/>
      </c>
      <c r="O373" s="99" t="str">
        <f>IFERROR(IF(IFERROR(MATCH($C$8&amp;$H373,Tabelle2[Codierung],0),0)&gt;0,VLOOKUP(H373,Tabelle1[[Ort]:[RK KLV C üD]],3,),VLOOKUP(H373,Tabelle1[[Ort]:[RK KLV C üD]],6)),"")</f>
        <v/>
      </c>
      <c r="P373" s="99" t="str">
        <f>IFERROR(IF(IFERROR(MATCH($C$8&amp;$H373,Tabelle2[Codierung],0),0)&gt;0,VLOOKUP(H373,Tabelle1[[Ort]:[RK KLV C üD]],4,),VLOOKUP(H373,Tabelle1[[Ort]:[RK KLV C üD]],7)),"")</f>
        <v/>
      </c>
      <c r="Q373" s="104" t="str">
        <f>IFERROR(tbl_WohnsitzSO[[#This Row],[KLV A]]*tbl_WohnsitzSO[[#This Row],[KLV A Ansatz]],"")</f>
        <v/>
      </c>
      <c r="R373" s="104" t="str">
        <f>IFERROR(tbl_WohnsitzSO[[#This Row],[KLV B]]*tbl_WohnsitzSO[[#This Row],[KLV B Ansatz]],"")</f>
        <v/>
      </c>
      <c r="S373" s="104" t="str">
        <f>IFERROR(tbl_WohnsitzSO[[#This Row],[KLV C]]*tbl_WohnsitzSO[[#This Row],[KLV C Ansatz]],"")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26"/>
      <c r="E374" s="158"/>
      <c r="F374" s="226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üD]],5)),"")</f>
        <v/>
      </c>
      <c r="O374" s="99" t="str">
        <f>IFERROR(IF(IFERROR(MATCH($C$8&amp;$H374,Tabelle2[Codierung],0),0)&gt;0,VLOOKUP(H374,Tabelle1[[Ort]:[RK KLV C üD]],3,),VLOOKUP(H374,Tabelle1[[Ort]:[RK KLV C üD]],6)),"")</f>
        <v/>
      </c>
      <c r="P374" s="99" t="str">
        <f>IFERROR(IF(IFERROR(MATCH($C$8&amp;$H374,Tabelle2[Codierung],0),0)&gt;0,VLOOKUP(H374,Tabelle1[[Ort]:[RK KLV C üD]],4,),VLOOKUP(H374,Tabelle1[[Ort]:[RK KLV C üD]],7)),"")</f>
        <v/>
      </c>
      <c r="Q374" s="104" t="str">
        <f>IFERROR(tbl_WohnsitzSO[[#This Row],[KLV A]]*tbl_WohnsitzSO[[#This Row],[KLV A Ansatz]],"")</f>
        <v/>
      </c>
      <c r="R374" s="104" t="str">
        <f>IFERROR(tbl_WohnsitzSO[[#This Row],[KLV B]]*tbl_WohnsitzSO[[#This Row],[KLV B Ansatz]],"")</f>
        <v/>
      </c>
      <c r="S374" s="104" t="str">
        <f>IFERROR(tbl_WohnsitzSO[[#This Row],[KLV C]]*tbl_WohnsitzSO[[#This Row],[KLV C Ansatz]],"")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26"/>
      <c r="E375" s="158"/>
      <c r="F375" s="226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üD]],5)),"")</f>
        <v/>
      </c>
      <c r="O375" s="99" t="str">
        <f>IFERROR(IF(IFERROR(MATCH($C$8&amp;$H375,Tabelle2[Codierung],0),0)&gt;0,VLOOKUP(H375,Tabelle1[[Ort]:[RK KLV C üD]],3,),VLOOKUP(H375,Tabelle1[[Ort]:[RK KLV C üD]],6)),"")</f>
        <v/>
      </c>
      <c r="P375" s="99" t="str">
        <f>IFERROR(IF(IFERROR(MATCH($C$8&amp;$H375,Tabelle2[Codierung],0),0)&gt;0,VLOOKUP(H375,Tabelle1[[Ort]:[RK KLV C üD]],4,),VLOOKUP(H375,Tabelle1[[Ort]:[RK KLV C üD]],7)),"")</f>
        <v/>
      </c>
      <c r="Q375" s="104" t="str">
        <f>IFERROR(tbl_WohnsitzSO[[#This Row],[KLV A]]*tbl_WohnsitzSO[[#This Row],[KLV A Ansatz]],"")</f>
        <v/>
      </c>
      <c r="R375" s="104" t="str">
        <f>IFERROR(tbl_WohnsitzSO[[#This Row],[KLV B]]*tbl_WohnsitzSO[[#This Row],[KLV B Ansatz]],"")</f>
        <v/>
      </c>
      <c r="S375" s="104" t="str">
        <f>IFERROR(tbl_WohnsitzSO[[#This Row],[KLV C]]*tbl_WohnsitzSO[[#This Row],[KLV C Ansatz]],"")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26"/>
      <c r="E376" s="158"/>
      <c r="F376" s="226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üD]],5)),"")</f>
        <v/>
      </c>
      <c r="O376" s="99" t="str">
        <f>IFERROR(IF(IFERROR(MATCH($C$8&amp;$H376,Tabelle2[Codierung],0),0)&gt;0,VLOOKUP(H376,Tabelle1[[Ort]:[RK KLV C üD]],3,),VLOOKUP(H376,Tabelle1[[Ort]:[RK KLV C üD]],6)),"")</f>
        <v/>
      </c>
      <c r="P376" s="99" t="str">
        <f>IFERROR(IF(IFERROR(MATCH($C$8&amp;$H376,Tabelle2[Codierung],0),0)&gt;0,VLOOKUP(H376,Tabelle1[[Ort]:[RK KLV C üD]],4,),VLOOKUP(H376,Tabelle1[[Ort]:[RK KLV C üD]],7)),"")</f>
        <v/>
      </c>
      <c r="Q376" s="104" t="str">
        <f>IFERROR(tbl_WohnsitzSO[[#This Row],[KLV A]]*tbl_WohnsitzSO[[#This Row],[KLV A Ansatz]],"")</f>
        <v/>
      </c>
      <c r="R376" s="104" t="str">
        <f>IFERROR(tbl_WohnsitzSO[[#This Row],[KLV B]]*tbl_WohnsitzSO[[#This Row],[KLV B Ansatz]],"")</f>
        <v/>
      </c>
      <c r="S376" s="104" t="str">
        <f>IFERROR(tbl_WohnsitzSO[[#This Row],[KLV C]]*tbl_WohnsitzSO[[#This Row],[KLV C Ansatz]],"")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26"/>
      <c r="E377" s="158"/>
      <c r="F377" s="226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üD]],5)),"")</f>
        <v/>
      </c>
      <c r="O377" s="99" t="str">
        <f>IFERROR(IF(IFERROR(MATCH($C$8&amp;$H377,Tabelle2[Codierung],0),0)&gt;0,VLOOKUP(H377,Tabelle1[[Ort]:[RK KLV C üD]],3,),VLOOKUP(H377,Tabelle1[[Ort]:[RK KLV C üD]],6)),"")</f>
        <v/>
      </c>
      <c r="P377" s="99" t="str">
        <f>IFERROR(IF(IFERROR(MATCH($C$8&amp;$H377,Tabelle2[Codierung],0),0)&gt;0,VLOOKUP(H377,Tabelle1[[Ort]:[RK KLV C üD]],4,),VLOOKUP(H377,Tabelle1[[Ort]:[RK KLV C üD]],7)),"")</f>
        <v/>
      </c>
      <c r="Q377" s="104" t="str">
        <f>IFERROR(tbl_WohnsitzSO[[#This Row],[KLV A]]*tbl_WohnsitzSO[[#This Row],[KLV A Ansatz]],"")</f>
        <v/>
      </c>
      <c r="R377" s="104" t="str">
        <f>IFERROR(tbl_WohnsitzSO[[#This Row],[KLV B]]*tbl_WohnsitzSO[[#This Row],[KLV B Ansatz]],"")</f>
        <v/>
      </c>
      <c r="S377" s="104" t="str">
        <f>IFERROR(tbl_WohnsitzSO[[#This Row],[KLV C]]*tbl_WohnsitzSO[[#This Row],[KLV C Ansatz]],"")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26"/>
      <c r="E378" s="158"/>
      <c r="F378" s="226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üD]],5)),"")</f>
        <v/>
      </c>
      <c r="O378" s="99" t="str">
        <f>IFERROR(IF(IFERROR(MATCH($C$8&amp;$H378,Tabelle2[Codierung],0),0)&gt;0,VLOOKUP(H378,Tabelle1[[Ort]:[RK KLV C üD]],3,),VLOOKUP(H378,Tabelle1[[Ort]:[RK KLV C üD]],6)),"")</f>
        <v/>
      </c>
      <c r="P378" s="99" t="str">
        <f>IFERROR(IF(IFERROR(MATCH($C$8&amp;$H378,Tabelle2[Codierung],0),0)&gt;0,VLOOKUP(H378,Tabelle1[[Ort]:[RK KLV C üD]],4,),VLOOKUP(H378,Tabelle1[[Ort]:[RK KLV C üD]],7)),"")</f>
        <v/>
      </c>
      <c r="Q378" s="104" t="str">
        <f>IFERROR(tbl_WohnsitzSO[[#This Row],[KLV A]]*tbl_WohnsitzSO[[#This Row],[KLV A Ansatz]],"")</f>
        <v/>
      </c>
      <c r="R378" s="104" t="str">
        <f>IFERROR(tbl_WohnsitzSO[[#This Row],[KLV B]]*tbl_WohnsitzSO[[#This Row],[KLV B Ansatz]],"")</f>
        <v/>
      </c>
      <c r="S378" s="104" t="str">
        <f>IFERROR(tbl_WohnsitzSO[[#This Row],[KLV C]]*tbl_WohnsitzSO[[#This Row],[KLV C Ansatz]],"")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26"/>
      <c r="E379" s="158"/>
      <c r="F379" s="226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üD]],5)),"")</f>
        <v/>
      </c>
      <c r="O379" s="99" t="str">
        <f>IFERROR(IF(IFERROR(MATCH($C$8&amp;$H379,Tabelle2[Codierung],0),0)&gt;0,VLOOKUP(H379,Tabelle1[[Ort]:[RK KLV C üD]],3,),VLOOKUP(H379,Tabelle1[[Ort]:[RK KLV C üD]],6)),"")</f>
        <v/>
      </c>
      <c r="P379" s="99" t="str">
        <f>IFERROR(IF(IFERROR(MATCH($C$8&amp;$H379,Tabelle2[Codierung],0),0)&gt;0,VLOOKUP(H379,Tabelle1[[Ort]:[RK KLV C üD]],4,),VLOOKUP(H379,Tabelle1[[Ort]:[RK KLV C üD]],7)),"")</f>
        <v/>
      </c>
      <c r="Q379" s="104" t="str">
        <f>IFERROR(tbl_WohnsitzSO[[#This Row],[KLV A]]*tbl_WohnsitzSO[[#This Row],[KLV A Ansatz]],"")</f>
        <v/>
      </c>
      <c r="R379" s="104" t="str">
        <f>IFERROR(tbl_WohnsitzSO[[#This Row],[KLV B]]*tbl_WohnsitzSO[[#This Row],[KLV B Ansatz]],"")</f>
        <v/>
      </c>
      <c r="S379" s="104" t="str">
        <f>IFERROR(tbl_WohnsitzSO[[#This Row],[KLV C]]*tbl_WohnsitzSO[[#This Row],[KLV C Ansatz]],"")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26"/>
      <c r="E380" s="158"/>
      <c r="F380" s="226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üD]],5)),"")</f>
        <v/>
      </c>
      <c r="O380" s="99" t="str">
        <f>IFERROR(IF(IFERROR(MATCH($C$8&amp;$H380,Tabelle2[Codierung],0),0)&gt;0,VLOOKUP(H380,Tabelle1[[Ort]:[RK KLV C üD]],3,),VLOOKUP(H380,Tabelle1[[Ort]:[RK KLV C üD]],6)),"")</f>
        <v/>
      </c>
      <c r="P380" s="99" t="str">
        <f>IFERROR(IF(IFERROR(MATCH($C$8&amp;$H380,Tabelle2[Codierung],0),0)&gt;0,VLOOKUP(H380,Tabelle1[[Ort]:[RK KLV C üD]],4,),VLOOKUP(H380,Tabelle1[[Ort]:[RK KLV C üD]],7)),"")</f>
        <v/>
      </c>
      <c r="Q380" s="104" t="str">
        <f>IFERROR(tbl_WohnsitzSO[[#This Row],[KLV A]]*tbl_WohnsitzSO[[#This Row],[KLV A Ansatz]],"")</f>
        <v/>
      </c>
      <c r="R380" s="104" t="str">
        <f>IFERROR(tbl_WohnsitzSO[[#This Row],[KLV B]]*tbl_WohnsitzSO[[#This Row],[KLV B Ansatz]],"")</f>
        <v/>
      </c>
      <c r="S380" s="104" t="str">
        <f>IFERROR(tbl_WohnsitzSO[[#This Row],[KLV C]]*tbl_WohnsitzSO[[#This Row],[KLV C Ansatz]],"")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26"/>
      <c r="E381" s="158"/>
      <c r="F381" s="226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üD]],5)),"")</f>
        <v/>
      </c>
      <c r="O381" s="99" t="str">
        <f>IFERROR(IF(IFERROR(MATCH($C$8&amp;$H381,Tabelle2[Codierung],0),0)&gt;0,VLOOKUP(H381,Tabelle1[[Ort]:[RK KLV C üD]],3,),VLOOKUP(H381,Tabelle1[[Ort]:[RK KLV C üD]],6)),"")</f>
        <v/>
      </c>
      <c r="P381" s="99" t="str">
        <f>IFERROR(IF(IFERROR(MATCH($C$8&amp;$H381,Tabelle2[Codierung],0),0)&gt;0,VLOOKUP(H381,Tabelle1[[Ort]:[RK KLV C üD]],4,),VLOOKUP(H381,Tabelle1[[Ort]:[RK KLV C üD]],7)),"")</f>
        <v/>
      </c>
      <c r="Q381" s="104" t="str">
        <f>IFERROR(tbl_WohnsitzSO[[#This Row],[KLV A]]*tbl_WohnsitzSO[[#This Row],[KLV A Ansatz]],"")</f>
        <v/>
      </c>
      <c r="R381" s="104" t="str">
        <f>IFERROR(tbl_WohnsitzSO[[#This Row],[KLV B]]*tbl_WohnsitzSO[[#This Row],[KLV B Ansatz]],"")</f>
        <v/>
      </c>
      <c r="S381" s="104" t="str">
        <f>IFERROR(tbl_WohnsitzSO[[#This Row],[KLV C]]*tbl_WohnsitzSO[[#This Row],[KLV C Ansatz]],"")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26"/>
      <c r="E382" s="158"/>
      <c r="F382" s="226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üD]],5)),"")</f>
        <v/>
      </c>
      <c r="O382" s="99" t="str">
        <f>IFERROR(IF(IFERROR(MATCH($C$8&amp;$H382,Tabelle2[Codierung],0),0)&gt;0,VLOOKUP(H382,Tabelle1[[Ort]:[RK KLV C üD]],3,),VLOOKUP(H382,Tabelle1[[Ort]:[RK KLV C üD]],6)),"")</f>
        <v/>
      </c>
      <c r="P382" s="99" t="str">
        <f>IFERROR(IF(IFERROR(MATCH($C$8&amp;$H382,Tabelle2[Codierung],0),0)&gt;0,VLOOKUP(H382,Tabelle1[[Ort]:[RK KLV C üD]],4,),VLOOKUP(H382,Tabelle1[[Ort]:[RK KLV C üD]],7)),"")</f>
        <v/>
      </c>
      <c r="Q382" s="104" t="str">
        <f>IFERROR(tbl_WohnsitzSO[[#This Row],[KLV A]]*tbl_WohnsitzSO[[#This Row],[KLV A Ansatz]],"")</f>
        <v/>
      </c>
      <c r="R382" s="104" t="str">
        <f>IFERROR(tbl_WohnsitzSO[[#This Row],[KLV B]]*tbl_WohnsitzSO[[#This Row],[KLV B Ansatz]],"")</f>
        <v/>
      </c>
      <c r="S382" s="104" t="str">
        <f>IFERROR(tbl_WohnsitzSO[[#This Row],[KLV C]]*tbl_WohnsitzSO[[#This Row],[KLV C Ansatz]],"")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26"/>
      <c r="E383" s="158"/>
      <c r="F383" s="226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üD]],5)),"")</f>
        <v/>
      </c>
      <c r="O383" s="99" t="str">
        <f>IFERROR(IF(IFERROR(MATCH($C$8&amp;$H383,Tabelle2[Codierung],0),0)&gt;0,VLOOKUP(H383,Tabelle1[[Ort]:[RK KLV C üD]],3,),VLOOKUP(H383,Tabelle1[[Ort]:[RK KLV C üD]],6)),"")</f>
        <v/>
      </c>
      <c r="P383" s="99" t="str">
        <f>IFERROR(IF(IFERROR(MATCH($C$8&amp;$H383,Tabelle2[Codierung],0),0)&gt;0,VLOOKUP(H383,Tabelle1[[Ort]:[RK KLV C üD]],4,),VLOOKUP(H383,Tabelle1[[Ort]:[RK KLV C üD]],7)),"")</f>
        <v/>
      </c>
      <c r="Q383" s="104" t="str">
        <f>IFERROR(tbl_WohnsitzSO[[#This Row],[KLV A]]*tbl_WohnsitzSO[[#This Row],[KLV A Ansatz]],"")</f>
        <v/>
      </c>
      <c r="R383" s="104" t="str">
        <f>IFERROR(tbl_WohnsitzSO[[#This Row],[KLV B]]*tbl_WohnsitzSO[[#This Row],[KLV B Ansatz]],"")</f>
        <v/>
      </c>
      <c r="S383" s="104" t="str">
        <f>IFERROR(tbl_WohnsitzSO[[#This Row],[KLV C]]*tbl_WohnsitzSO[[#This Row],[KLV C Ansatz]],"")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26"/>
      <c r="E384" s="158"/>
      <c r="F384" s="226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üD]],5)),"")</f>
        <v/>
      </c>
      <c r="O384" s="99" t="str">
        <f>IFERROR(IF(IFERROR(MATCH($C$8&amp;$H384,Tabelle2[Codierung],0),0)&gt;0,VLOOKUP(H384,Tabelle1[[Ort]:[RK KLV C üD]],3,),VLOOKUP(H384,Tabelle1[[Ort]:[RK KLV C üD]],6)),"")</f>
        <v/>
      </c>
      <c r="P384" s="99" t="str">
        <f>IFERROR(IF(IFERROR(MATCH($C$8&amp;$H384,Tabelle2[Codierung],0),0)&gt;0,VLOOKUP(H384,Tabelle1[[Ort]:[RK KLV C üD]],4,),VLOOKUP(H384,Tabelle1[[Ort]:[RK KLV C üD]],7)),"")</f>
        <v/>
      </c>
      <c r="Q384" s="104" t="str">
        <f>IFERROR(tbl_WohnsitzSO[[#This Row],[KLV A]]*tbl_WohnsitzSO[[#This Row],[KLV A Ansatz]],"")</f>
        <v/>
      </c>
      <c r="R384" s="104" t="str">
        <f>IFERROR(tbl_WohnsitzSO[[#This Row],[KLV B]]*tbl_WohnsitzSO[[#This Row],[KLV B Ansatz]],"")</f>
        <v/>
      </c>
      <c r="S384" s="104" t="str">
        <f>IFERROR(tbl_WohnsitzSO[[#This Row],[KLV C]]*tbl_WohnsitzSO[[#This Row],[KLV C Ansatz]],"")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26"/>
      <c r="E385" s="158"/>
      <c r="F385" s="226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üD]],5)),"")</f>
        <v/>
      </c>
      <c r="O385" s="99" t="str">
        <f>IFERROR(IF(IFERROR(MATCH($C$8&amp;$H385,Tabelle2[Codierung],0),0)&gt;0,VLOOKUP(H385,Tabelle1[[Ort]:[RK KLV C üD]],3,),VLOOKUP(H385,Tabelle1[[Ort]:[RK KLV C üD]],6)),"")</f>
        <v/>
      </c>
      <c r="P385" s="99" t="str">
        <f>IFERROR(IF(IFERROR(MATCH($C$8&amp;$H385,Tabelle2[Codierung],0),0)&gt;0,VLOOKUP(H385,Tabelle1[[Ort]:[RK KLV C üD]],4,),VLOOKUP(H385,Tabelle1[[Ort]:[RK KLV C üD]],7)),"")</f>
        <v/>
      </c>
      <c r="Q385" s="104" t="str">
        <f>IFERROR(tbl_WohnsitzSO[[#This Row],[KLV A]]*tbl_WohnsitzSO[[#This Row],[KLV A Ansatz]],"")</f>
        <v/>
      </c>
      <c r="R385" s="104" t="str">
        <f>IFERROR(tbl_WohnsitzSO[[#This Row],[KLV B]]*tbl_WohnsitzSO[[#This Row],[KLV B Ansatz]],"")</f>
        <v/>
      </c>
      <c r="S385" s="104" t="str">
        <f>IFERROR(tbl_WohnsitzSO[[#This Row],[KLV C]]*tbl_WohnsitzSO[[#This Row],[KLV C Ansatz]],"")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26"/>
      <c r="E386" s="158"/>
      <c r="F386" s="226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üD]],5)),"")</f>
        <v/>
      </c>
      <c r="O386" s="99" t="str">
        <f>IFERROR(IF(IFERROR(MATCH($C$8&amp;$H386,Tabelle2[Codierung],0),0)&gt;0,VLOOKUP(H386,Tabelle1[[Ort]:[RK KLV C üD]],3,),VLOOKUP(H386,Tabelle1[[Ort]:[RK KLV C üD]],6)),"")</f>
        <v/>
      </c>
      <c r="P386" s="99" t="str">
        <f>IFERROR(IF(IFERROR(MATCH($C$8&amp;$H386,Tabelle2[Codierung],0),0)&gt;0,VLOOKUP(H386,Tabelle1[[Ort]:[RK KLV C üD]],4,),VLOOKUP(H386,Tabelle1[[Ort]:[RK KLV C üD]],7)),"")</f>
        <v/>
      </c>
      <c r="Q386" s="104" t="str">
        <f>IFERROR(tbl_WohnsitzSO[[#This Row],[KLV A]]*tbl_WohnsitzSO[[#This Row],[KLV A Ansatz]],"")</f>
        <v/>
      </c>
      <c r="R386" s="104" t="str">
        <f>IFERROR(tbl_WohnsitzSO[[#This Row],[KLV B]]*tbl_WohnsitzSO[[#This Row],[KLV B Ansatz]],"")</f>
        <v/>
      </c>
      <c r="S386" s="104" t="str">
        <f>IFERROR(tbl_WohnsitzSO[[#This Row],[KLV C]]*tbl_WohnsitzSO[[#This Row],[KLV C Ansatz]],"")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26"/>
      <c r="E387" s="158"/>
      <c r="F387" s="226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üD]],5)),"")</f>
        <v/>
      </c>
      <c r="O387" s="99" t="str">
        <f>IFERROR(IF(IFERROR(MATCH($C$8&amp;$H387,Tabelle2[Codierung],0),0)&gt;0,VLOOKUP(H387,Tabelle1[[Ort]:[RK KLV C üD]],3,),VLOOKUP(H387,Tabelle1[[Ort]:[RK KLV C üD]],6)),"")</f>
        <v/>
      </c>
      <c r="P387" s="99" t="str">
        <f>IFERROR(IF(IFERROR(MATCH($C$8&amp;$H387,Tabelle2[Codierung],0),0)&gt;0,VLOOKUP(H387,Tabelle1[[Ort]:[RK KLV C üD]],4,),VLOOKUP(H387,Tabelle1[[Ort]:[RK KLV C üD]],7)),"")</f>
        <v/>
      </c>
      <c r="Q387" s="104" t="str">
        <f>IFERROR(tbl_WohnsitzSO[[#This Row],[KLV A]]*tbl_WohnsitzSO[[#This Row],[KLV A Ansatz]],"")</f>
        <v/>
      </c>
      <c r="R387" s="104" t="str">
        <f>IFERROR(tbl_WohnsitzSO[[#This Row],[KLV B]]*tbl_WohnsitzSO[[#This Row],[KLV B Ansatz]],"")</f>
        <v/>
      </c>
      <c r="S387" s="104" t="str">
        <f>IFERROR(tbl_WohnsitzSO[[#This Row],[KLV C]]*tbl_WohnsitzSO[[#This Row],[KLV C Ansatz]],"")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26"/>
      <c r="E388" s="158"/>
      <c r="F388" s="226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üD]],5)),"")</f>
        <v/>
      </c>
      <c r="O388" s="99" t="str">
        <f>IFERROR(IF(IFERROR(MATCH($C$8&amp;$H388,Tabelle2[Codierung],0),0)&gt;0,VLOOKUP(H388,Tabelle1[[Ort]:[RK KLV C üD]],3,),VLOOKUP(H388,Tabelle1[[Ort]:[RK KLV C üD]],6)),"")</f>
        <v/>
      </c>
      <c r="P388" s="99" t="str">
        <f>IFERROR(IF(IFERROR(MATCH($C$8&amp;$H388,Tabelle2[Codierung],0),0)&gt;0,VLOOKUP(H388,Tabelle1[[Ort]:[RK KLV C üD]],4,),VLOOKUP(H388,Tabelle1[[Ort]:[RK KLV C üD]],7)),"")</f>
        <v/>
      </c>
      <c r="Q388" s="104" t="str">
        <f>IFERROR(tbl_WohnsitzSO[[#This Row],[KLV A]]*tbl_WohnsitzSO[[#This Row],[KLV A Ansatz]],"")</f>
        <v/>
      </c>
      <c r="R388" s="104" t="str">
        <f>IFERROR(tbl_WohnsitzSO[[#This Row],[KLV B]]*tbl_WohnsitzSO[[#This Row],[KLV B Ansatz]],"")</f>
        <v/>
      </c>
      <c r="S388" s="104" t="str">
        <f>IFERROR(tbl_WohnsitzSO[[#This Row],[KLV C]]*tbl_WohnsitzSO[[#This Row],[KLV C Ansatz]],"")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26"/>
      <c r="E389" s="158"/>
      <c r="F389" s="226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üD]],5)),"")</f>
        <v/>
      </c>
      <c r="O389" s="99" t="str">
        <f>IFERROR(IF(IFERROR(MATCH($C$8&amp;$H389,Tabelle2[Codierung],0),0)&gt;0,VLOOKUP(H389,Tabelle1[[Ort]:[RK KLV C üD]],3,),VLOOKUP(H389,Tabelle1[[Ort]:[RK KLV C üD]],6)),"")</f>
        <v/>
      </c>
      <c r="P389" s="99" t="str">
        <f>IFERROR(IF(IFERROR(MATCH($C$8&amp;$H389,Tabelle2[Codierung],0),0)&gt;0,VLOOKUP(H389,Tabelle1[[Ort]:[RK KLV C üD]],4,),VLOOKUP(H389,Tabelle1[[Ort]:[RK KLV C üD]],7)),"")</f>
        <v/>
      </c>
      <c r="Q389" s="104" t="str">
        <f>IFERROR(tbl_WohnsitzSO[[#This Row],[KLV A]]*tbl_WohnsitzSO[[#This Row],[KLV A Ansatz]],"")</f>
        <v/>
      </c>
      <c r="R389" s="104" t="str">
        <f>IFERROR(tbl_WohnsitzSO[[#This Row],[KLV B]]*tbl_WohnsitzSO[[#This Row],[KLV B Ansatz]],"")</f>
        <v/>
      </c>
      <c r="S389" s="104" t="str">
        <f>IFERROR(tbl_WohnsitzSO[[#This Row],[KLV C]]*tbl_WohnsitzSO[[#This Row],[KLV C Ansatz]],"")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26"/>
      <c r="E390" s="158"/>
      <c r="F390" s="226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üD]],5)),"")</f>
        <v/>
      </c>
      <c r="O390" s="99" t="str">
        <f>IFERROR(IF(IFERROR(MATCH($C$8&amp;$H390,Tabelle2[Codierung],0),0)&gt;0,VLOOKUP(H390,Tabelle1[[Ort]:[RK KLV C üD]],3,),VLOOKUP(H390,Tabelle1[[Ort]:[RK KLV C üD]],6)),"")</f>
        <v/>
      </c>
      <c r="P390" s="99" t="str">
        <f>IFERROR(IF(IFERROR(MATCH($C$8&amp;$H390,Tabelle2[Codierung],0),0)&gt;0,VLOOKUP(H390,Tabelle1[[Ort]:[RK KLV C üD]],4,),VLOOKUP(H390,Tabelle1[[Ort]:[RK KLV C üD]],7)),"")</f>
        <v/>
      </c>
      <c r="Q390" s="104" t="str">
        <f>IFERROR(tbl_WohnsitzSO[[#This Row],[KLV A]]*tbl_WohnsitzSO[[#This Row],[KLV A Ansatz]],"")</f>
        <v/>
      </c>
      <c r="R390" s="104" t="str">
        <f>IFERROR(tbl_WohnsitzSO[[#This Row],[KLV B]]*tbl_WohnsitzSO[[#This Row],[KLV B Ansatz]],"")</f>
        <v/>
      </c>
      <c r="S390" s="104" t="str">
        <f>IFERROR(tbl_WohnsitzSO[[#This Row],[KLV C]]*tbl_WohnsitzSO[[#This Row],[KLV C Ansatz]],"")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26"/>
      <c r="E391" s="158"/>
      <c r="F391" s="226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üD]],5)),"")</f>
        <v/>
      </c>
      <c r="O391" s="99" t="str">
        <f>IFERROR(IF(IFERROR(MATCH($C$8&amp;$H391,Tabelle2[Codierung],0),0)&gt;0,VLOOKUP(H391,Tabelle1[[Ort]:[RK KLV C üD]],3,),VLOOKUP(H391,Tabelle1[[Ort]:[RK KLV C üD]],6)),"")</f>
        <v/>
      </c>
      <c r="P391" s="99" t="str">
        <f>IFERROR(IF(IFERROR(MATCH($C$8&amp;$H391,Tabelle2[Codierung],0),0)&gt;0,VLOOKUP(H391,Tabelle1[[Ort]:[RK KLV C üD]],4,),VLOOKUP(H391,Tabelle1[[Ort]:[RK KLV C üD]],7)),"")</f>
        <v/>
      </c>
      <c r="Q391" s="104" t="str">
        <f>IFERROR(tbl_WohnsitzSO[[#This Row],[KLV A]]*tbl_WohnsitzSO[[#This Row],[KLV A Ansatz]],"")</f>
        <v/>
      </c>
      <c r="R391" s="104" t="str">
        <f>IFERROR(tbl_WohnsitzSO[[#This Row],[KLV B]]*tbl_WohnsitzSO[[#This Row],[KLV B Ansatz]],"")</f>
        <v/>
      </c>
      <c r="S391" s="104" t="str">
        <f>IFERROR(tbl_WohnsitzSO[[#This Row],[KLV C]]*tbl_WohnsitzSO[[#This Row],[KLV C Ansatz]],"")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26"/>
      <c r="E392" s="158"/>
      <c r="F392" s="226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üD]],5)),"")</f>
        <v/>
      </c>
      <c r="O392" s="99" t="str">
        <f>IFERROR(IF(IFERROR(MATCH($C$8&amp;$H392,Tabelle2[Codierung],0),0)&gt;0,VLOOKUP(H392,Tabelle1[[Ort]:[RK KLV C üD]],3,),VLOOKUP(H392,Tabelle1[[Ort]:[RK KLV C üD]],6)),"")</f>
        <v/>
      </c>
      <c r="P392" s="99" t="str">
        <f>IFERROR(IF(IFERROR(MATCH($C$8&amp;$H392,Tabelle2[Codierung],0),0)&gt;0,VLOOKUP(H392,Tabelle1[[Ort]:[RK KLV C üD]],4,),VLOOKUP(H392,Tabelle1[[Ort]:[RK KLV C üD]],7)),"")</f>
        <v/>
      </c>
      <c r="Q392" s="104" t="str">
        <f>IFERROR(tbl_WohnsitzSO[[#This Row],[KLV A]]*tbl_WohnsitzSO[[#This Row],[KLV A Ansatz]],"")</f>
        <v/>
      </c>
      <c r="R392" s="104" t="str">
        <f>IFERROR(tbl_WohnsitzSO[[#This Row],[KLV B]]*tbl_WohnsitzSO[[#This Row],[KLV B Ansatz]],"")</f>
        <v/>
      </c>
      <c r="S392" s="104" t="str">
        <f>IFERROR(tbl_WohnsitzSO[[#This Row],[KLV C]]*tbl_WohnsitzSO[[#This Row],[KLV C Ansatz]],"")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26"/>
      <c r="E393" s="158"/>
      <c r="F393" s="226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üD]],5)),"")</f>
        <v/>
      </c>
      <c r="O393" s="99" t="str">
        <f>IFERROR(IF(IFERROR(MATCH($C$8&amp;$H393,Tabelle2[Codierung],0),0)&gt;0,VLOOKUP(H393,Tabelle1[[Ort]:[RK KLV C üD]],3,),VLOOKUP(H393,Tabelle1[[Ort]:[RK KLV C üD]],6)),"")</f>
        <v/>
      </c>
      <c r="P393" s="99" t="str">
        <f>IFERROR(IF(IFERROR(MATCH($C$8&amp;$H393,Tabelle2[Codierung],0),0)&gt;0,VLOOKUP(H393,Tabelle1[[Ort]:[RK KLV C üD]],4,),VLOOKUP(H393,Tabelle1[[Ort]:[RK KLV C üD]],7)),"")</f>
        <v/>
      </c>
      <c r="Q393" s="104" t="str">
        <f>IFERROR(tbl_WohnsitzSO[[#This Row],[KLV A]]*tbl_WohnsitzSO[[#This Row],[KLV A Ansatz]],"")</f>
        <v/>
      </c>
      <c r="R393" s="104" t="str">
        <f>IFERROR(tbl_WohnsitzSO[[#This Row],[KLV B]]*tbl_WohnsitzSO[[#This Row],[KLV B Ansatz]],"")</f>
        <v/>
      </c>
      <c r="S393" s="104" t="str">
        <f>IFERROR(tbl_WohnsitzSO[[#This Row],[KLV C]]*tbl_WohnsitzSO[[#This Row],[KLV C Ansatz]],"")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26"/>
      <c r="E394" s="158"/>
      <c r="F394" s="226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üD]],5)),"")</f>
        <v/>
      </c>
      <c r="O394" s="99" t="str">
        <f>IFERROR(IF(IFERROR(MATCH($C$8&amp;$H394,Tabelle2[Codierung],0),0)&gt;0,VLOOKUP(H394,Tabelle1[[Ort]:[RK KLV C üD]],3,),VLOOKUP(H394,Tabelle1[[Ort]:[RK KLV C üD]],6)),"")</f>
        <v/>
      </c>
      <c r="P394" s="99" t="str">
        <f>IFERROR(IF(IFERROR(MATCH($C$8&amp;$H394,Tabelle2[Codierung],0),0)&gt;0,VLOOKUP(H394,Tabelle1[[Ort]:[RK KLV C üD]],4,),VLOOKUP(H394,Tabelle1[[Ort]:[RK KLV C üD]],7)),"")</f>
        <v/>
      </c>
      <c r="Q394" s="104" t="str">
        <f>IFERROR(tbl_WohnsitzSO[[#This Row],[KLV A]]*tbl_WohnsitzSO[[#This Row],[KLV A Ansatz]],"")</f>
        <v/>
      </c>
      <c r="R394" s="104" t="str">
        <f>IFERROR(tbl_WohnsitzSO[[#This Row],[KLV B]]*tbl_WohnsitzSO[[#This Row],[KLV B Ansatz]],"")</f>
        <v/>
      </c>
      <c r="S394" s="104" t="str">
        <f>IFERROR(tbl_WohnsitzSO[[#This Row],[KLV C]]*tbl_WohnsitzSO[[#This Row],[KLV C Ansatz]],"")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26"/>
      <c r="E395" s="158"/>
      <c r="F395" s="226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üD]],5)),"")</f>
        <v/>
      </c>
      <c r="O395" s="99" t="str">
        <f>IFERROR(IF(IFERROR(MATCH($C$8&amp;$H395,Tabelle2[Codierung],0),0)&gt;0,VLOOKUP(H395,Tabelle1[[Ort]:[RK KLV C üD]],3,),VLOOKUP(H395,Tabelle1[[Ort]:[RK KLV C üD]],6)),"")</f>
        <v/>
      </c>
      <c r="P395" s="99" t="str">
        <f>IFERROR(IF(IFERROR(MATCH($C$8&amp;$H395,Tabelle2[Codierung],0),0)&gt;0,VLOOKUP(H395,Tabelle1[[Ort]:[RK KLV C üD]],4,),VLOOKUP(H395,Tabelle1[[Ort]:[RK KLV C üD]],7)),"")</f>
        <v/>
      </c>
      <c r="Q395" s="104" t="str">
        <f>IFERROR(tbl_WohnsitzSO[[#This Row],[KLV A]]*tbl_WohnsitzSO[[#This Row],[KLV A Ansatz]],"")</f>
        <v/>
      </c>
      <c r="R395" s="104" t="str">
        <f>IFERROR(tbl_WohnsitzSO[[#This Row],[KLV B]]*tbl_WohnsitzSO[[#This Row],[KLV B Ansatz]],"")</f>
        <v/>
      </c>
      <c r="S395" s="104" t="str">
        <f>IFERROR(tbl_WohnsitzSO[[#This Row],[KLV C]]*tbl_WohnsitzSO[[#This Row],[KLV C Ansatz]],"")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26"/>
      <c r="E396" s="158"/>
      <c r="F396" s="226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üD]],5)),"")</f>
        <v/>
      </c>
      <c r="O396" s="99" t="str">
        <f>IFERROR(IF(IFERROR(MATCH($C$8&amp;$H396,Tabelle2[Codierung],0),0)&gt;0,VLOOKUP(H396,Tabelle1[[Ort]:[RK KLV C üD]],3,),VLOOKUP(H396,Tabelle1[[Ort]:[RK KLV C üD]],6)),"")</f>
        <v/>
      </c>
      <c r="P396" s="99" t="str">
        <f>IFERROR(IF(IFERROR(MATCH($C$8&amp;$H396,Tabelle2[Codierung],0),0)&gt;0,VLOOKUP(H396,Tabelle1[[Ort]:[RK KLV C üD]],4,),VLOOKUP(H396,Tabelle1[[Ort]:[RK KLV C üD]],7)),"")</f>
        <v/>
      </c>
      <c r="Q396" s="104" t="str">
        <f>IFERROR(tbl_WohnsitzSO[[#This Row],[KLV A]]*tbl_WohnsitzSO[[#This Row],[KLV A Ansatz]],"")</f>
        <v/>
      </c>
      <c r="R396" s="104" t="str">
        <f>IFERROR(tbl_WohnsitzSO[[#This Row],[KLV B]]*tbl_WohnsitzSO[[#This Row],[KLV B Ansatz]],"")</f>
        <v/>
      </c>
      <c r="S396" s="104" t="str">
        <f>IFERROR(tbl_WohnsitzSO[[#This Row],[KLV C]]*tbl_WohnsitzSO[[#This Row],[KLV C Ansatz]],"")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26"/>
      <c r="E397" s="158"/>
      <c r="F397" s="226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üD]],5)),"")</f>
        <v/>
      </c>
      <c r="O397" s="99" t="str">
        <f>IFERROR(IF(IFERROR(MATCH($C$8&amp;$H397,Tabelle2[Codierung],0),0)&gt;0,VLOOKUP(H397,Tabelle1[[Ort]:[RK KLV C üD]],3,),VLOOKUP(H397,Tabelle1[[Ort]:[RK KLV C üD]],6)),"")</f>
        <v/>
      </c>
      <c r="P397" s="99" t="str">
        <f>IFERROR(IF(IFERROR(MATCH($C$8&amp;$H397,Tabelle2[Codierung],0),0)&gt;0,VLOOKUP(H397,Tabelle1[[Ort]:[RK KLV C üD]],4,),VLOOKUP(H397,Tabelle1[[Ort]:[RK KLV C üD]],7)),"")</f>
        <v/>
      </c>
      <c r="Q397" s="104" t="str">
        <f>IFERROR(tbl_WohnsitzSO[[#This Row],[KLV A]]*tbl_WohnsitzSO[[#This Row],[KLV A Ansatz]],"")</f>
        <v/>
      </c>
      <c r="R397" s="104" t="str">
        <f>IFERROR(tbl_WohnsitzSO[[#This Row],[KLV B]]*tbl_WohnsitzSO[[#This Row],[KLV B Ansatz]],"")</f>
        <v/>
      </c>
      <c r="S397" s="104" t="str">
        <f>IFERROR(tbl_WohnsitzSO[[#This Row],[KLV C]]*tbl_WohnsitzSO[[#This Row],[KLV C Ansatz]],"")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26"/>
      <c r="E398" s="158"/>
      <c r="F398" s="226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üD]],5)),"")</f>
        <v/>
      </c>
      <c r="O398" s="99" t="str">
        <f>IFERROR(IF(IFERROR(MATCH($C$8&amp;$H398,Tabelle2[Codierung],0),0)&gt;0,VLOOKUP(H398,Tabelle1[[Ort]:[RK KLV C üD]],3,),VLOOKUP(H398,Tabelle1[[Ort]:[RK KLV C üD]],6)),"")</f>
        <v/>
      </c>
      <c r="P398" s="99" t="str">
        <f>IFERROR(IF(IFERROR(MATCH($C$8&amp;$H398,Tabelle2[Codierung],0),0)&gt;0,VLOOKUP(H398,Tabelle1[[Ort]:[RK KLV C üD]],4,),VLOOKUP(H398,Tabelle1[[Ort]:[RK KLV C üD]],7)),"")</f>
        <v/>
      </c>
      <c r="Q398" s="104" t="str">
        <f>IFERROR(tbl_WohnsitzSO[[#This Row],[KLV A]]*tbl_WohnsitzSO[[#This Row],[KLV A Ansatz]],"")</f>
        <v/>
      </c>
      <c r="R398" s="104" t="str">
        <f>IFERROR(tbl_WohnsitzSO[[#This Row],[KLV B]]*tbl_WohnsitzSO[[#This Row],[KLV B Ansatz]],"")</f>
        <v/>
      </c>
      <c r="S398" s="104" t="str">
        <f>IFERROR(tbl_WohnsitzSO[[#This Row],[KLV C]]*tbl_WohnsitzSO[[#This Row],[KLV C Ansatz]],"")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26"/>
      <c r="E399" s="158"/>
      <c r="F399" s="226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üD]],5)),"")</f>
        <v/>
      </c>
      <c r="O399" s="99" t="str">
        <f>IFERROR(IF(IFERROR(MATCH($C$8&amp;$H399,Tabelle2[Codierung],0),0)&gt;0,VLOOKUP(H399,Tabelle1[[Ort]:[RK KLV C üD]],3,),VLOOKUP(H399,Tabelle1[[Ort]:[RK KLV C üD]],6)),"")</f>
        <v/>
      </c>
      <c r="P399" s="99" t="str">
        <f>IFERROR(IF(IFERROR(MATCH($C$8&amp;$H399,Tabelle2[Codierung],0),0)&gt;0,VLOOKUP(H399,Tabelle1[[Ort]:[RK KLV C üD]],4,),VLOOKUP(H399,Tabelle1[[Ort]:[RK KLV C üD]],7)),"")</f>
        <v/>
      </c>
      <c r="Q399" s="104" t="str">
        <f>IFERROR(tbl_WohnsitzSO[[#This Row],[KLV A]]*tbl_WohnsitzSO[[#This Row],[KLV A Ansatz]],"")</f>
        <v/>
      </c>
      <c r="R399" s="104" t="str">
        <f>IFERROR(tbl_WohnsitzSO[[#This Row],[KLV B]]*tbl_WohnsitzSO[[#This Row],[KLV B Ansatz]],"")</f>
        <v/>
      </c>
      <c r="S399" s="104" t="str">
        <f>IFERROR(tbl_WohnsitzSO[[#This Row],[KLV C]]*tbl_WohnsitzSO[[#This Row],[KLV C Ansatz]],"")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26"/>
      <c r="E400" s="158"/>
      <c r="F400" s="226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üD]],5)),"")</f>
        <v/>
      </c>
      <c r="O400" s="99" t="str">
        <f>IFERROR(IF(IFERROR(MATCH($C$8&amp;$H400,Tabelle2[Codierung],0),0)&gt;0,VLOOKUP(H400,Tabelle1[[Ort]:[RK KLV C üD]],3,),VLOOKUP(H400,Tabelle1[[Ort]:[RK KLV C üD]],6)),"")</f>
        <v/>
      </c>
      <c r="P400" s="99" t="str">
        <f>IFERROR(IF(IFERROR(MATCH($C$8&amp;$H400,Tabelle2[Codierung],0),0)&gt;0,VLOOKUP(H400,Tabelle1[[Ort]:[RK KLV C üD]],4,),VLOOKUP(H400,Tabelle1[[Ort]:[RK KLV C üD]],7)),"")</f>
        <v/>
      </c>
      <c r="Q400" s="104" t="str">
        <f>IFERROR(tbl_WohnsitzSO[[#This Row],[KLV A]]*tbl_WohnsitzSO[[#This Row],[KLV A Ansatz]],"")</f>
        <v/>
      </c>
      <c r="R400" s="104" t="str">
        <f>IFERROR(tbl_WohnsitzSO[[#This Row],[KLV B]]*tbl_WohnsitzSO[[#This Row],[KLV B Ansatz]],"")</f>
        <v/>
      </c>
      <c r="S400" s="104" t="str">
        <f>IFERROR(tbl_WohnsitzSO[[#This Row],[KLV C]]*tbl_WohnsitzSO[[#This Row],[KLV C Ansatz]],"")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26"/>
      <c r="E401" s="158"/>
      <c r="F401" s="226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üD]],5)),"")</f>
        <v/>
      </c>
      <c r="O401" s="99" t="str">
        <f>IFERROR(IF(IFERROR(MATCH($C$8&amp;$H401,Tabelle2[Codierung],0),0)&gt;0,VLOOKUP(H401,Tabelle1[[Ort]:[RK KLV C üD]],3,),VLOOKUP(H401,Tabelle1[[Ort]:[RK KLV C üD]],6)),"")</f>
        <v/>
      </c>
      <c r="P401" s="99" t="str">
        <f>IFERROR(IF(IFERROR(MATCH($C$8&amp;$H401,Tabelle2[Codierung],0),0)&gt;0,VLOOKUP(H401,Tabelle1[[Ort]:[RK KLV C üD]],4,),VLOOKUP(H401,Tabelle1[[Ort]:[RK KLV C üD]],7)),"")</f>
        <v/>
      </c>
      <c r="Q401" s="104" t="str">
        <f>IFERROR(tbl_WohnsitzSO[[#This Row],[KLV A]]*tbl_WohnsitzSO[[#This Row],[KLV A Ansatz]],"")</f>
        <v/>
      </c>
      <c r="R401" s="104" t="str">
        <f>IFERROR(tbl_WohnsitzSO[[#This Row],[KLV B]]*tbl_WohnsitzSO[[#This Row],[KLV B Ansatz]],"")</f>
        <v/>
      </c>
      <c r="S401" s="104" t="str">
        <f>IFERROR(tbl_WohnsitzSO[[#This Row],[KLV C]]*tbl_WohnsitzSO[[#This Row],[KLV C Ansatz]],"")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26"/>
      <c r="E402" s="158"/>
      <c r="F402" s="226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üD]],5)),"")</f>
        <v/>
      </c>
      <c r="O402" s="99" t="str">
        <f>IFERROR(IF(IFERROR(MATCH($C$8&amp;$H402,Tabelle2[Codierung],0),0)&gt;0,VLOOKUP(H402,Tabelle1[[Ort]:[RK KLV C üD]],3,),VLOOKUP(H402,Tabelle1[[Ort]:[RK KLV C üD]],6)),"")</f>
        <v/>
      </c>
      <c r="P402" s="99" t="str">
        <f>IFERROR(IF(IFERROR(MATCH($C$8&amp;$H402,Tabelle2[Codierung],0),0)&gt;0,VLOOKUP(H402,Tabelle1[[Ort]:[RK KLV C üD]],4,),VLOOKUP(H402,Tabelle1[[Ort]:[RK KLV C üD]],7)),"")</f>
        <v/>
      </c>
      <c r="Q402" s="104" t="str">
        <f>IFERROR(tbl_WohnsitzSO[[#This Row],[KLV A]]*tbl_WohnsitzSO[[#This Row],[KLV A Ansatz]],"")</f>
        <v/>
      </c>
      <c r="R402" s="104" t="str">
        <f>IFERROR(tbl_WohnsitzSO[[#This Row],[KLV B]]*tbl_WohnsitzSO[[#This Row],[KLV B Ansatz]],"")</f>
        <v/>
      </c>
      <c r="S402" s="104" t="str">
        <f>IFERROR(tbl_WohnsitzSO[[#This Row],[KLV C]]*tbl_WohnsitzSO[[#This Row],[KLV C Ansatz]],"")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26"/>
      <c r="E403" s="158"/>
      <c r="F403" s="226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üD]],5)),"")</f>
        <v/>
      </c>
      <c r="O403" s="99" t="str">
        <f>IFERROR(IF(IFERROR(MATCH($C$8&amp;$H403,Tabelle2[Codierung],0),0)&gt;0,VLOOKUP(H403,Tabelle1[[Ort]:[RK KLV C üD]],3,),VLOOKUP(H403,Tabelle1[[Ort]:[RK KLV C üD]],6)),"")</f>
        <v/>
      </c>
      <c r="P403" s="99" t="str">
        <f>IFERROR(IF(IFERROR(MATCH($C$8&amp;$H403,Tabelle2[Codierung],0),0)&gt;0,VLOOKUP(H403,Tabelle1[[Ort]:[RK KLV C üD]],4,),VLOOKUP(H403,Tabelle1[[Ort]:[RK KLV C üD]],7)),"")</f>
        <v/>
      </c>
      <c r="Q403" s="104" t="str">
        <f>IFERROR(tbl_WohnsitzSO[[#This Row],[KLV A]]*tbl_WohnsitzSO[[#This Row],[KLV A Ansatz]],"")</f>
        <v/>
      </c>
      <c r="R403" s="104" t="str">
        <f>IFERROR(tbl_WohnsitzSO[[#This Row],[KLV B]]*tbl_WohnsitzSO[[#This Row],[KLV B Ansatz]],"")</f>
        <v/>
      </c>
      <c r="S403" s="104" t="str">
        <f>IFERROR(tbl_WohnsitzSO[[#This Row],[KLV C]]*tbl_WohnsitzSO[[#This Row],[KLV C Ansatz]],"")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26"/>
      <c r="E404" s="158"/>
      <c r="F404" s="226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üD]],5)),"")</f>
        <v/>
      </c>
      <c r="O404" s="99" t="str">
        <f>IFERROR(IF(IFERROR(MATCH($C$8&amp;$H404,Tabelle2[Codierung],0),0)&gt;0,VLOOKUP(H404,Tabelle1[[Ort]:[RK KLV C üD]],3,),VLOOKUP(H404,Tabelle1[[Ort]:[RK KLV C üD]],6)),"")</f>
        <v/>
      </c>
      <c r="P404" s="99" t="str">
        <f>IFERROR(IF(IFERROR(MATCH($C$8&amp;$H404,Tabelle2[Codierung],0),0)&gt;0,VLOOKUP(H404,Tabelle1[[Ort]:[RK KLV C üD]],4,),VLOOKUP(H404,Tabelle1[[Ort]:[RK KLV C üD]],7)),"")</f>
        <v/>
      </c>
      <c r="Q404" s="104" t="str">
        <f>IFERROR(tbl_WohnsitzSO[[#This Row],[KLV A]]*tbl_WohnsitzSO[[#This Row],[KLV A Ansatz]],"")</f>
        <v/>
      </c>
      <c r="R404" s="104" t="str">
        <f>IFERROR(tbl_WohnsitzSO[[#This Row],[KLV B]]*tbl_WohnsitzSO[[#This Row],[KLV B Ansatz]],"")</f>
        <v/>
      </c>
      <c r="S404" s="104" t="str">
        <f>IFERROR(tbl_WohnsitzSO[[#This Row],[KLV C]]*tbl_WohnsitzSO[[#This Row],[KLV C Ansatz]],"")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26"/>
      <c r="E405" s="158"/>
      <c r="F405" s="226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üD]],5)),"")</f>
        <v/>
      </c>
      <c r="O405" s="99" t="str">
        <f>IFERROR(IF(IFERROR(MATCH($C$8&amp;$H405,Tabelle2[Codierung],0),0)&gt;0,VLOOKUP(H405,Tabelle1[[Ort]:[RK KLV C üD]],3,),VLOOKUP(H405,Tabelle1[[Ort]:[RK KLV C üD]],6)),"")</f>
        <v/>
      </c>
      <c r="P405" s="99" t="str">
        <f>IFERROR(IF(IFERROR(MATCH($C$8&amp;$H405,Tabelle2[Codierung],0),0)&gt;0,VLOOKUP(H405,Tabelle1[[Ort]:[RK KLV C üD]],4,),VLOOKUP(H405,Tabelle1[[Ort]:[RK KLV C üD]],7)),"")</f>
        <v/>
      </c>
      <c r="Q405" s="104" t="str">
        <f>IFERROR(tbl_WohnsitzSO[[#This Row],[KLV A]]*tbl_WohnsitzSO[[#This Row],[KLV A Ansatz]],"")</f>
        <v/>
      </c>
      <c r="R405" s="104" t="str">
        <f>IFERROR(tbl_WohnsitzSO[[#This Row],[KLV B]]*tbl_WohnsitzSO[[#This Row],[KLV B Ansatz]],"")</f>
        <v/>
      </c>
      <c r="S405" s="104" t="str">
        <f>IFERROR(tbl_WohnsitzSO[[#This Row],[KLV C]]*tbl_WohnsitzSO[[#This Row],[KLV C Ansatz]],"")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26"/>
      <c r="E406" s="158"/>
      <c r="F406" s="226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üD]],5)),"")</f>
        <v/>
      </c>
      <c r="O406" s="99" t="str">
        <f>IFERROR(IF(IFERROR(MATCH($C$8&amp;$H406,Tabelle2[Codierung],0),0)&gt;0,VLOOKUP(H406,Tabelle1[[Ort]:[RK KLV C üD]],3,),VLOOKUP(H406,Tabelle1[[Ort]:[RK KLV C üD]],6)),"")</f>
        <v/>
      </c>
      <c r="P406" s="99" t="str">
        <f>IFERROR(IF(IFERROR(MATCH($C$8&amp;$H406,Tabelle2[Codierung],0),0)&gt;0,VLOOKUP(H406,Tabelle1[[Ort]:[RK KLV C üD]],4,),VLOOKUP(H406,Tabelle1[[Ort]:[RK KLV C üD]],7)),"")</f>
        <v/>
      </c>
      <c r="Q406" s="104" t="str">
        <f>IFERROR(tbl_WohnsitzSO[[#This Row],[KLV A]]*tbl_WohnsitzSO[[#This Row],[KLV A Ansatz]],"")</f>
        <v/>
      </c>
      <c r="R406" s="104" t="str">
        <f>IFERROR(tbl_WohnsitzSO[[#This Row],[KLV B]]*tbl_WohnsitzSO[[#This Row],[KLV B Ansatz]],"")</f>
        <v/>
      </c>
      <c r="S406" s="104" t="str">
        <f>IFERROR(tbl_WohnsitzSO[[#This Row],[KLV C]]*tbl_WohnsitzSO[[#This Row],[KLV C Ansatz]],"")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26"/>
      <c r="E407" s="158"/>
      <c r="F407" s="226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üD]],5)),"")</f>
        <v/>
      </c>
      <c r="O407" s="99" t="str">
        <f>IFERROR(IF(IFERROR(MATCH($C$8&amp;$H407,Tabelle2[Codierung],0),0)&gt;0,VLOOKUP(H407,Tabelle1[[Ort]:[RK KLV C üD]],3,),VLOOKUP(H407,Tabelle1[[Ort]:[RK KLV C üD]],6)),"")</f>
        <v/>
      </c>
      <c r="P407" s="99" t="str">
        <f>IFERROR(IF(IFERROR(MATCH($C$8&amp;$H407,Tabelle2[Codierung],0),0)&gt;0,VLOOKUP(H407,Tabelle1[[Ort]:[RK KLV C üD]],4,),VLOOKUP(H407,Tabelle1[[Ort]:[RK KLV C üD]],7)),"")</f>
        <v/>
      </c>
      <c r="Q407" s="104" t="str">
        <f>IFERROR(tbl_WohnsitzSO[[#This Row],[KLV A]]*tbl_WohnsitzSO[[#This Row],[KLV A Ansatz]],"")</f>
        <v/>
      </c>
      <c r="R407" s="104" t="str">
        <f>IFERROR(tbl_WohnsitzSO[[#This Row],[KLV B]]*tbl_WohnsitzSO[[#This Row],[KLV B Ansatz]],"")</f>
        <v/>
      </c>
      <c r="S407" s="104" t="str">
        <f>IFERROR(tbl_WohnsitzSO[[#This Row],[KLV C]]*tbl_WohnsitzSO[[#This Row],[KLV C Ansatz]],"")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26"/>
      <c r="E408" s="158"/>
      <c r="F408" s="226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üD]],5)),"")</f>
        <v/>
      </c>
      <c r="O408" s="99" t="str">
        <f>IFERROR(IF(IFERROR(MATCH($C$8&amp;$H408,Tabelle2[Codierung],0),0)&gt;0,VLOOKUP(H408,Tabelle1[[Ort]:[RK KLV C üD]],3,),VLOOKUP(H408,Tabelle1[[Ort]:[RK KLV C üD]],6)),"")</f>
        <v/>
      </c>
      <c r="P408" s="99" t="str">
        <f>IFERROR(IF(IFERROR(MATCH($C$8&amp;$H408,Tabelle2[Codierung],0),0)&gt;0,VLOOKUP(H408,Tabelle1[[Ort]:[RK KLV C üD]],4,),VLOOKUP(H408,Tabelle1[[Ort]:[RK KLV C üD]],7)),"")</f>
        <v/>
      </c>
      <c r="Q408" s="104" t="str">
        <f>IFERROR(tbl_WohnsitzSO[[#This Row],[KLV A]]*tbl_WohnsitzSO[[#This Row],[KLV A Ansatz]],"")</f>
        <v/>
      </c>
      <c r="R408" s="104" t="str">
        <f>IFERROR(tbl_WohnsitzSO[[#This Row],[KLV B]]*tbl_WohnsitzSO[[#This Row],[KLV B Ansatz]],"")</f>
        <v/>
      </c>
      <c r="S408" s="104" t="str">
        <f>IFERROR(tbl_WohnsitzSO[[#This Row],[KLV C]]*tbl_WohnsitzSO[[#This Row],[KLV C Ansatz]],"")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26"/>
      <c r="E409" s="158"/>
      <c r="F409" s="226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üD]],5)),"")</f>
        <v/>
      </c>
      <c r="O409" s="99" t="str">
        <f>IFERROR(IF(IFERROR(MATCH($C$8&amp;$H409,Tabelle2[Codierung],0),0)&gt;0,VLOOKUP(H409,Tabelle1[[Ort]:[RK KLV C üD]],3,),VLOOKUP(H409,Tabelle1[[Ort]:[RK KLV C üD]],6)),"")</f>
        <v/>
      </c>
      <c r="P409" s="99" t="str">
        <f>IFERROR(IF(IFERROR(MATCH($C$8&amp;$H409,Tabelle2[Codierung],0),0)&gt;0,VLOOKUP(H409,Tabelle1[[Ort]:[RK KLV C üD]],4,),VLOOKUP(H409,Tabelle1[[Ort]:[RK KLV C üD]],7)),"")</f>
        <v/>
      </c>
      <c r="Q409" s="104" t="str">
        <f>IFERROR(tbl_WohnsitzSO[[#This Row],[KLV A]]*tbl_WohnsitzSO[[#This Row],[KLV A Ansatz]],"")</f>
        <v/>
      </c>
      <c r="R409" s="104" t="str">
        <f>IFERROR(tbl_WohnsitzSO[[#This Row],[KLV B]]*tbl_WohnsitzSO[[#This Row],[KLV B Ansatz]],"")</f>
        <v/>
      </c>
      <c r="S409" s="104" t="str">
        <f>IFERROR(tbl_WohnsitzSO[[#This Row],[KLV C]]*tbl_WohnsitzSO[[#This Row],[KLV C Ansatz]],"")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26"/>
      <c r="E410" s="158"/>
      <c r="F410" s="226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üD]],5)),"")</f>
        <v/>
      </c>
      <c r="O410" s="99" t="str">
        <f>IFERROR(IF(IFERROR(MATCH($C$8&amp;$H410,Tabelle2[Codierung],0),0)&gt;0,VLOOKUP(H410,Tabelle1[[Ort]:[RK KLV C üD]],3,),VLOOKUP(H410,Tabelle1[[Ort]:[RK KLV C üD]],6)),"")</f>
        <v/>
      </c>
      <c r="P410" s="99" t="str">
        <f>IFERROR(IF(IFERROR(MATCH($C$8&amp;$H410,Tabelle2[Codierung],0),0)&gt;0,VLOOKUP(H410,Tabelle1[[Ort]:[RK KLV C üD]],4,),VLOOKUP(H410,Tabelle1[[Ort]:[RK KLV C üD]],7)),"")</f>
        <v/>
      </c>
      <c r="Q410" s="104" t="str">
        <f>IFERROR(tbl_WohnsitzSO[[#This Row],[KLV A]]*tbl_WohnsitzSO[[#This Row],[KLV A Ansatz]],"")</f>
        <v/>
      </c>
      <c r="R410" s="104" t="str">
        <f>IFERROR(tbl_WohnsitzSO[[#This Row],[KLV B]]*tbl_WohnsitzSO[[#This Row],[KLV B Ansatz]],"")</f>
        <v/>
      </c>
      <c r="S410" s="104" t="str">
        <f>IFERROR(tbl_WohnsitzSO[[#This Row],[KLV C]]*tbl_WohnsitzSO[[#This Row],[KLV C Ansatz]],"")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26"/>
      <c r="E411" s="158"/>
      <c r="F411" s="226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üD]],5)),"")</f>
        <v/>
      </c>
      <c r="O411" s="99" t="str">
        <f>IFERROR(IF(IFERROR(MATCH($C$8&amp;$H411,Tabelle2[Codierung],0),0)&gt;0,VLOOKUP(H411,Tabelle1[[Ort]:[RK KLV C üD]],3,),VLOOKUP(H411,Tabelle1[[Ort]:[RK KLV C üD]],6)),"")</f>
        <v/>
      </c>
      <c r="P411" s="99" t="str">
        <f>IFERROR(IF(IFERROR(MATCH($C$8&amp;$H411,Tabelle2[Codierung],0),0)&gt;0,VLOOKUP(H411,Tabelle1[[Ort]:[RK KLV C üD]],4,),VLOOKUP(H411,Tabelle1[[Ort]:[RK KLV C üD]],7)),"")</f>
        <v/>
      </c>
      <c r="Q411" s="104" t="str">
        <f>IFERROR(tbl_WohnsitzSO[[#This Row],[KLV A]]*tbl_WohnsitzSO[[#This Row],[KLV A Ansatz]],"")</f>
        <v/>
      </c>
      <c r="R411" s="104" t="str">
        <f>IFERROR(tbl_WohnsitzSO[[#This Row],[KLV B]]*tbl_WohnsitzSO[[#This Row],[KLV B Ansatz]],"")</f>
        <v/>
      </c>
      <c r="S411" s="104" t="str">
        <f>IFERROR(tbl_WohnsitzSO[[#This Row],[KLV C]]*tbl_WohnsitzSO[[#This Row],[KLV C Ansatz]],"")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26"/>
      <c r="E412" s="158"/>
      <c r="F412" s="226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üD]],5)),"")</f>
        <v/>
      </c>
      <c r="O412" s="99" t="str">
        <f>IFERROR(IF(IFERROR(MATCH($C$8&amp;$H412,Tabelle2[Codierung],0),0)&gt;0,VLOOKUP(H412,Tabelle1[[Ort]:[RK KLV C üD]],3,),VLOOKUP(H412,Tabelle1[[Ort]:[RK KLV C üD]],6)),"")</f>
        <v/>
      </c>
      <c r="P412" s="99" t="str">
        <f>IFERROR(IF(IFERROR(MATCH($C$8&amp;$H412,Tabelle2[Codierung],0),0)&gt;0,VLOOKUP(H412,Tabelle1[[Ort]:[RK KLV C üD]],4,),VLOOKUP(H412,Tabelle1[[Ort]:[RK KLV C üD]],7)),"")</f>
        <v/>
      </c>
      <c r="Q412" s="104" t="str">
        <f>IFERROR(tbl_WohnsitzSO[[#This Row],[KLV A]]*tbl_WohnsitzSO[[#This Row],[KLV A Ansatz]],"")</f>
        <v/>
      </c>
      <c r="R412" s="104" t="str">
        <f>IFERROR(tbl_WohnsitzSO[[#This Row],[KLV B]]*tbl_WohnsitzSO[[#This Row],[KLV B Ansatz]],"")</f>
        <v/>
      </c>
      <c r="S412" s="104" t="str">
        <f>IFERROR(tbl_WohnsitzSO[[#This Row],[KLV C]]*tbl_WohnsitzSO[[#This Row],[KLV C Ansatz]],"")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26"/>
      <c r="E413" s="158"/>
      <c r="F413" s="226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üD]],5)),"")</f>
        <v/>
      </c>
      <c r="O413" s="99" t="str">
        <f>IFERROR(IF(IFERROR(MATCH($C$8&amp;$H413,Tabelle2[Codierung],0),0)&gt;0,VLOOKUP(H413,Tabelle1[[Ort]:[RK KLV C üD]],3,),VLOOKUP(H413,Tabelle1[[Ort]:[RK KLV C üD]],6)),"")</f>
        <v/>
      </c>
      <c r="P413" s="99" t="str">
        <f>IFERROR(IF(IFERROR(MATCH($C$8&amp;$H413,Tabelle2[Codierung],0),0)&gt;0,VLOOKUP(H413,Tabelle1[[Ort]:[RK KLV C üD]],4,),VLOOKUP(H413,Tabelle1[[Ort]:[RK KLV C üD]],7)),"")</f>
        <v/>
      </c>
      <c r="Q413" s="104" t="str">
        <f>IFERROR(tbl_WohnsitzSO[[#This Row],[KLV A]]*tbl_WohnsitzSO[[#This Row],[KLV A Ansatz]],"")</f>
        <v/>
      </c>
      <c r="R413" s="104" t="str">
        <f>IFERROR(tbl_WohnsitzSO[[#This Row],[KLV B]]*tbl_WohnsitzSO[[#This Row],[KLV B Ansatz]],"")</f>
        <v/>
      </c>
      <c r="S413" s="104" t="str">
        <f>IFERROR(tbl_WohnsitzSO[[#This Row],[KLV C]]*tbl_WohnsitzSO[[#This Row],[KLV C Ansatz]],"")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26"/>
      <c r="E414" s="158"/>
      <c r="F414" s="226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üD]],5)),"")</f>
        <v/>
      </c>
      <c r="O414" s="99" t="str">
        <f>IFERROR(IF(IFERROR(MATCH($C$8&amp;$H414,Tabelle2[Codierung],0),0)&gt;0,VLOOKUP(H414,Tabelle1[[Ort]:[RK KLV C üD]],3,),VLOOKUP(H414,Tabelle1[[Ort]:[RK KLV C üD]],6)),"")</f>
        <v/>
      </c>
      <c r="P414" s="99" t="str">
        <f>IFERROR(IF(IFERROR(MATCH($C$8&amp;$H414,Tabelle2[Codierung],0),0)&gt;0,VLOOKUP(H414,Tabelle1[[Ort]:[RK KLV C üD]],4,),VLOOKUP(H414,Tabelle1[[Ort]:[RK KLV C üD]],7)),"")</f>
        <v/>
      </c>
      <c r="Q414" s="104" t="str">
        <f>IFERROR(tbl_WohnsitzSO[[#This Row],[KLV A]]*tbl_WohnsitzSO[[#This Row],[KLV A Ansatz]],"")</f>
        <v/>
      </c>
      <c r="R414" s="104" t="str">
        <f>IFERROR(tbl_WohnsitzSO[[#This Row],[KLV B]]*tbl_WohnsitzSO[[#This Row],[KLV B Ansatz]],"")</f>
        <v/>
      </c>
      <c r="S414" s="104" t="str">
        <f>IFERROR(tbl_WohnsitzSO[[#This Row],[KLV C]]*tbl_WohnsitzSO[[#This Row],[KLV C Ansatz]],"")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26"/>
      <c r="E415" s="158"/>
      <c r="F415" s="226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üD]],5)),"")</f>
        <v/>
      </c>
      <c r="O415" s="99" t="str">
        <f>IFERROR(IF(IFERROR(MATCH($C$8&amp;$H415,Tabelle2[Codierung],0),0)&gt;0,VLOOKUP(H415,Tabelle1[[Ort]:[RK KLV C üD]],3,),VLOOKUP(H415,Tabelle1[[Ort]:[RK KLV C üD]],6)),"")</f>
        <v/>
      </c>
      <c r="P415" s="99" t="str">
        <f>IFERROR(IF(IFERROR(MATCH($C$8&amp;$H415,Tabelle2[Codierung],0),0)&gt;0,VLOOKUP(H415,Tabelle1[[Ort]:[RK KLV C üD]],4,),VLOOKUP(H415,Tabelle1[[Ort]:[RK KLV C üD]],7)),"")</f>
        <v/>
      </c>
      <c r="Q415" s="104" t="str">
        <f>IFERROR(tbl_WohnsitzSO[[#This Row],[KLV A]]*tbl_WohnsitzSO[[#This Row],[KLV A Ansatz]],"")</f>
        <v/>
      </c>
      <c r="R415" s="104" t="str">
        <f>IFERROR(tbl_WohnsitzSO[[#This Row],[KLV B]]*tbl_WohnsitzSO[[#This Row],[KLV B Ansatz]],"")</f>
        <v/>
      </c>
      <c r="S415" s="104" t="str">
        <f>IFERROR(tbl_WohnsitzSO[[#This Row],[KLV C]]*tbl_WohnsitzSO[[#This Row],[KLV C Ansatz]],"")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26"/>
      <c r="E416" s="158"/>
      <c r="F416" s="226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üD]],5)),"")</f>
        <v/>
      </c>
      <c r="O416" s="99" t="str">
        <f>IFERROR(IF(IFERROR(MATCH($C$8&amp;$H416,Tabelle2[Codierung],0),0)&gt;0,VLOOKUP(H416,Tabelle1[[Ort]:[RK KLV C üD]],3,),VLOOKUP(H416,Tabelle1[[Ort]:[RK KLV C üD]],6)),"")</f>
        <v/>
      </c>
      <c r="P416" s="99" t="str">
        <f>IFERROR(IF(IFERROR(MATCH($C$8&amp;$H416,Tabelle2[Codierung],0),0)&gt;0,VLOOKUP(H416,Tabelle1[[Ort]:[RK KLV C üD]],4,),VLOOKUP(H416,Tabelle1[[Ort]:[RK KLV C üD]],7)),"")</f>
        <v/>
      </c>
      <c r="Q416" s="104" t="str">
        <f>IFERROR(tbl_WohnsitzSO[[#This Row],[KLV A]]*tbl_WohnsitzSO[[#This Row],[KLV A Ansatz]],"")</f>
        <v/>
      </c>
      <c r="R416" s="104" t="str">
        <f>IFERROR(tbl_WohnsitzSO[[#This Row],[KLV B]]*tbl_WohnsitzSO[[#This Row],[KLV B Ansatz]],"")</f>
        <v/>
      </c>
      <c r="S416" s="104" t="str">
        <f>IFERROR(tbl_WohnsitzSO[[#This Row],[KLV C]]*tbl_WohnsitzSO[[#This Row],[KLV C Ansatz]],"")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26"/>
      <c r="E417" s="158"/>
      <c r="F417" s="226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üD]],5)),"")</f>
        <v/>
      </c>
      <c r="O417" s="99" t="str">
        <f>IFERROR(IF(IFERROR(MATCH($C$8&amp;$H417,Tabelle2[Codierung],0),0)&gt;0,VLOOKUP(H417,Tabelle1[[Ort]:[RK KLV C üD]],3,),VLOOKUP(H417,Tabelle1[[Ort]:[RK KLV C üD]],6)),"")</f>
        <v/>
      </c>
      <c r="P417" s="99" t="str">
        <f>IFERROR(IF(IFERROR(MATCH($C$8&amp;$H417,Tabelle2[Codierung],0),0)&gt;0,VLOOKUP(H417,Tabelle1[[Ort]:[RK KLV C üD]],4,),VLOOKUP(H417,Tabelle1[[Ort]:[RK KLV C üD]],7)),"")</f>
        <v/>
      </c>
      <c r="Q417" s="104" t="str">
        <f>IFERROR(tbl_WohnsitzSO[[#This Row],[KLV A]]*tbl_WohnsitzSO[[#This Row],[KLV A Ansatz]],"")</f>
        <v/>
      </c>
      <c r="R417" s="104" t="str">
        <f>IFERROR(tbl_WohnsitzSO[[#This Row],[KLV B]]*tbl_WohnsitzSO[[#This Row],[KLV B Ansatz]],"")</f>
        <v/>
      </c>
      <c r="S417" s="104" t="str">
        <f>IFERROR(tbl_WohnsitzSO[[#This Row],[KLV C]]*tbl_WohnsitzSO[[#This Row],[KLV C Ansatz]],"")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26"/>
      <c r="E418" s="158"/>
      <c r="F418" s="226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üD]],5)),"")</f>
        <v/>
      </c>
      <c r="O418" s="99" t="str">
        <f>IFERROR(IF(IFERROR(MATCH($C$8&amp;$H418,Tabelle2[Codierung],0),0)&gt;0,VLOOKUP(H418,Tabelle1[[Ort]:[RK KLV C üD]],3,),VLOOKUP(H418,Tabelle1[[Ort]:[RK KLV C üD]],6)),"")</f>
        <v/>
      </c>
      <c r="P418" s="99" t="str">
        <f>IFERROR(IF(IFERROR(MATCH($C$8&amp;$H418,Tabelle2[Codierung],0),0)&gt;0,VLOOKUP(H418,Tabelle1[[Ort]:[RK KLV C üD]],4,),VLOOKUP(H418,Tabelle1[[Ort]:[RK KLV C üD]],7)),"")</f>
        <v/>
      </c>
      <c r="Q418" s="104" t="str">
        <f>IFERROR(tbl_WohnsitzSO[[#This Row],[KLV A]]*tbl_WohnsitzSO[[#This Row],[KLV A Ansatz]],"")</f>
        <v/>
      </c>
      <c r="R418" s="104" t="str">
        <f>IFERROR(tbl_WohnsitzSO[[#This Row],[KLV B]]*tbl_WohnsitzSO[[#This Row],[KLV B Ansatz]],"")</f>
        <v/>
      </c>
      <c r="S418" s="104" t="str">
        <f>IFERROR(tbl_WohnsitzSO[[#This Row],[KLV C]]*tbl_WohnsitzSO[[#This Row],[KLV C Ansatz]],"")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26"/>
      <c r="E419" s="158"/>
      <c r="F419" s="226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üD]],5)),"")</f>
        <v/>
      </c>
      <c r="O419" s="99" t="str">
        <f>IFERROR(IF(IFERROR(MATCH($C$8&amp;$H419,Tabelle2[Codierung],0),0)&gt;0,VLOOKUP(H419,Tabelle1[[Ort]:[RK KLV C üD]],3,),VLOOKUP(H419,Tabelle1[[Ort]:[RK KLV C üD]],6)),"")</f>
        <v/>
      </c>
      <c r="P419" s="99" t="str">
        <f>IFERROR(IF(IFERROR(MATCH($C$8&amp;$H419,Tabelle2[Codierung],0),0)&gt;0,VLOOKUP(H419,Tabelle1[[Ort]:[RK KLV C üD]],4,),VLOOKUP(H419,Tabelle1[[Ort]:[RK KLV C üD]],7)),"")</f>
        <v/>
      </c>
      <c r="Q419" s="104" t="str">
        <f>IFERROR(tbl_WohnsitzSO[[#This Row],[KLV A]]*tbl_WohnsitzSO[[#This Row],[KLV A Ansatz]],"")</f>
        <v/>
      </c>
      <c r="R419" s="104" t="str">
        <f>IFERROR(tbl_WohnsitzSO[[#This Row],[KLV B]]*tbl_WohnsitzSO[[#This Row],[KLV B Ansatz]],"")</f>
        <v/>
      </c>
      <c r="S419" s="104" t="str">
        <f>IFERROR(tbl_WohnsitzSO[[#This Row],[KLV C]]*tbl_WohnsitzSO[[#This Row],[KLV C Ansatz]],"")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26"/>
      <c r="E420" s="158"/>
      <c r="F420" s="226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üD]],5)),"")</f>
        <v/>
      </c>
      <c r="O420" s="99" t="str">
        <f>IFERROR(IF(IFERROR(MATCH($C$8&amp;$H420,Tabelle2[Codierung],0),0)&gt;0,VLOOKUP(H420,Tabelle1[[Ort]:[RK KLV C üD]],3,),VLOOKUP(H420,Tabelle1[[Ort]:[RK KLV C üD]],6)),"")</f>
        <v/>
      </c>
      <c r="P420" s="99" t="str">
        <f>IFERROR(IF(IFERROR(MATCH($C$8&amp;$H420,Tabelle2[Codierung],0),0)&gt;0,VLOOKUP(H420,Tabelle1[[Ort]:[RK KLV C üD]],4,),VLOOKUP(H420,Tabelle1[[Ort]:[RK KLV C üD]],7)),"")</f>
        <v/>
      </c>
      <c r="Q420" s="104" t="str">
        <f>IFERROR(tbl_WohnsitzSO[[#This Row],[KLV A]]*tbl_WohnsitzSO[[#This Row],[KLV A Ansatz]],"")</f>
        <v/>
      </c>
      <c r="R420" s="104" t="str">
        <f>IFERROR(tbl_WohnsitzSO[[#This Row],[KLV B]]*tbl_WohnsitzSO[[#This Row],[KLV B Ansatz]],"")</f>
        <v/>
      </c>
      <c r="S420" s="104" t="str">
        <f>IFERROR(tbl_WohnsitzSO[[#This Row],[KLV C]]*tbl_WohnsitzSO[[#This Row],[KLV C Ansatz]],"")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26"/>
      <c r="E421" s="158"/>
      <c r="F421" s="226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üD]],5)),"")</f>
        <v/>
      </c>
      <c r="O421" s="99" t="str">
        <f>IFERROR(IF(IFERROR(MATCH($C$8&amp;$H421,Tabelle2[Codierung],0),0)&gt;0,VLOOKUP(H421,Tabelle1[[Ort]:[RK KLV C üD]],3,),VLOOKUP(H421,Tabelle1[[Ort]:[RK KLV C üD]],6)),"")</f>
        <v/>
      </c>
      <c r="P421" s="99" t="str">
        <f>IFERROR(IF(IFERROR(MATCH($C$8&amp;$H421,Tabelle2[Codierung],0),0)&gt;0,VLOOKUP(H421,Tabelle1[[Ort]:[RK KLV C üD]],4,),VLOOKUP(H421,Tabelle1[[Ort]:[RK KLV C üD]],7)),"")</f>
        <v/>
      </c>
      <c r="Q421" s="104" t="str">
        <f>IFERROR(tbl_WohnsitzSO[[#This Row],[KLV A]]*tbl_WohnsitzSO[[#This Row],[KLV A Ansatz]],"")</f>
        <v/>
      </c>
      <c r="R421" s="104" t="str">
        <f>IFERROR(tbl_WohnsitzSO[[#This Row],[KLV B]]*tbl_WohnsitzSO[[#This Row],[KLV B Ansatz]],"")</f>
        <v/>
      </c>
      <c r="S421" s="104" t="str">
        <f>IFERROR(tbl_WohnsitzSO[[#This Row],[KLV C]]*tbl_WohnsitzSO[[#This Row],[KLV C Ansatz]],"")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26"/>
      <c r="E422" s="158"/>
      <c r="F422" s="226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üD]],5)),"")</f>
        <v/>
      </c>
      <c r="O422" s="99" t="str">
        <f>IFERROR(IF(IFERROR(MATCH($C$8&amp;$H422,Tabelle2[Codierung],0),0)&gt;0,VLOOKUP(H422,Tabelle1[[Ort]:[RK KLV C üD]],3,),VLOOKUP(H422,Tabelle1[[Ort]:[RK KLV C üD]],6)),"")</f>
        <v/>
      </c>
      <c r="P422" s="99" t="str">
        <f>IFERROR(IF(IFERROR(MATCH($C$8&amp;$H422,Tabelle2[Codierung],0),0)&gt;0,VLOOKUP(H422,Tabelle1[[Ort]:[RK KLV C üD]],4,),VLOOKUP(H422,Tabelle1[[Ort]:[RK KLV C üD]],7)),"")</f>
        <v/>
      </c>
      <c r="Q422" s="104" t="str">
        <f>IFERROR(tbl_WohnsitzSO[[#This Row],[KLV A]]*tbl_WohnsitzSO[[#This Row],[KLV A Ansatz]],"")</f>
        <v/>
      </c>
      <c r="R422" s="104" t="str">
        <f>IFERROR(tbl_WohnsitzSO[[#This Row],[KLV B]]*tbl_WohnsitzSO[[#This Row],[KLV B Ansatz]],"")</f>
        <v/>
      </c>
      <c r="S422" s="104" t="str">
        <f>IFERROR(tbl_WohnsitzSO[[#This Row],[KLV C]]*tbl_WohnsitzSO[[#This Row],[KLV C Ansatz]],"")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26"/>
      <c r="E423" s="158"/>
      <c r="F423" s="226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üD]],5)),"")</f>
        <v/>
      </c>
      <c r="O423" s="99" t="str">
        <f>IFERROR(IF(IFERROR(MATCH($C$8&amp;$H423,Tabelle2[Codierung],0),0)&gt;0,VLOOKUP(H423,Tabelle1[[Ort]:[RK KLV C üD]],3,),VLOOKUP(H423,Tabelle1[[Ort]:[RK KLV C üD]],6)),"")</f>
        <v/>
      </c>
      <c r="P423" s="99" t="str">
        <f>IFERROR(IF(IFERROR(MATCH($C$8&amp;$H423,Tabelle2[Codierung],0),0)&gt;0,VLOOKUP(H423,Tabelle1[[Ort]:[RK KLV C üD]],4,),VLOOKUP(H423,Tabelle1[[Ort]:[RK KLV C üD]],7)),"")</f>
        <v/>
      </c>
      <c r="Q423" s="104" t="str">
        <f>IFERROR(tbl_WohnsitzSO[[#This Row],[KLV A]]*tbl_WohnsitzSO[[#This Row],[KLV A Ansatz]],"")</f>
        <v/>
      </c>
      <c r="R423" s="104" t="str">
        <f>IFERROR(tbl_WohnsitzSO[[#This Row],[KLV B]]*tbl_WohnsitzSO[[#This Row],[KLV B Ansatz]],"")</f>
        <v/>
      </c>
      <c r="S423" s="104" t="str">
        <f>IFERROR(tbl_WohnsitzSO[[#This Row],[KLV C]]*tbl_WohnsitzSO[[#This Row],[KLV C Ansatz]],"")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26"/>
      <c r="E424" s="158"/>
      <c r="F424" s="226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üD]],5)),"")</f>
        <v/>
      </c>
      <c r="O424" s="99" t="str">
        <f>IFERROR(IF(IFERROR(MATCH($C$8&amp;$H424,Tabelle2[Codierung],0),0)&gt;0,VLOOKUP(H424,Tabelle1[[Ort]:[RK KLV C üD]],3,),VLOOKUP(H424,Tabelle1[[Ort]:[RK KLV C üD]],6)),"")</f>
        <v/>
      </c>
      <c r="P424" s="99" t="str">
        <f>IFERROR(IF(IFERROR(MATCH($C$8&amp;$H424,Tabelle2[Codierung],0),0)&gt;0,VLOOKUP(H424,Tabelle1[[Ort]:[RK KLV C üD]],4,),VLOOKUP(H424,Tabelle1[[Ort]:[RK KLV C üD]],7)),"")</f>
        <v/>
      </c>
      <c r="Q424" s="104" t="str">
        <f>IFERROR(tbl_WohnsitzSO[[#This Row],[KLV A]]*tbl_WohnsitzSO[[#This Row],[KLV A Ansatz]],"")</f>
        <v/>
      </c>
      <c r="R424" s="104" t="str">
        <f>IFERROR(tbl_WohnsitzSO[[#This Row],[KLV B]]*tbl_WohnsitzSO[[#This Row],[KLV B Ansatz]],"")</f>
        <v/>
      </c>
      <c r="S424" s="104" t="str">
        <f>IFERROR(tbl_WohnsitzSO[[#This Row],[KLV C]]*tbl_WohnsitzSO[[#This Row],[KLV C Ansatz]],"")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26"/>
      <c r="E425" s="158"/>
      <c r="F425" s="226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üD]],5)),"")</f>
        <v/>
      </c>
      <c r="O425" s="99" t="str">
        <f>IFERROR(IF(IFERROR(MATCH($C$8&amp;$H425,Tabelle2[Codierung],0),0)&gt;0,VLOOKUP(H425,Tabelle1[[Ort]:[RK KLV C üD]],3,),VLOOKUP(H425,Tabelle1[[Ort]:[RK KLV C üD]],6)),"")</f>
        <v/>
      </c>
      <c r="P425" s="99" t="str">
        <f>IFERROR(IF(IFERROR(MATCH($C$8&amp;$H425,Tabelle2[Codierung],0),0)&gt;0,VLOOKUP(H425,Tabelle1[[Ort]:[RK KLV C üD]],4,),VLOOKUP(H425,Tabelle1[[Ort]:[RK KLV C üD]],7)),"")</f>
        <v/>
      </c>
      <c r="Q425" s="104" t="str">
        <f>IFERROR(tbl_WohnsitzSO[[#This Row],[KLV A]]*tbl_WohnsitzSO[[#This Row],[KLV A Ansatz]],"")</f>
        <v/>
      </c>
      <c r="R425" s="104" t="str">
        <f>IFERROR(tbl_WohnsitzSO[[#This Row],[KLV B]]*tbl_WohnsitzSO[[#This Row],[KLV B Ansatz]],"")</f>
        <v/>
      </c>
      <c r="S425" s="104" t="str">
        <f>IFERROR(tbl_WohnsitzSO[[#This Row],[KLV C]]*tbl_WohnsitzSO[[#This Row],[KLV C Ansatz]],"")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26"/>
      <c r="E426" s="158"/>
      <c r="F426" s="226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üD]],5)),"")</f>
        <v/>
      </c>
      <c r="O426" s="99" t="str">
        <f>IFERROR(IF(IFERROR(MATCH($C$8&amp;$H426,Tabelle2[Codierung],0),0)&gt;0,VLOOKUP(H426,Tabelle1[[Ort]:[RK KLV C üD]],3,),VLOOKUP(H426,Tabelle1[[Ort]:[RK KLV C üD]],6)),"")</f>
        <v/>
      </c>
      <c r="P426" s="99" t="str">
        <f>IFERROR(IF(IFERROR(MATCH($C$8&amp;$H426,Tabelle2[Codierung],0),0)&gt;0,VLOOKUP(H426,Tabelle1[[Ort]:[RK KLV C üD]],4,),VLOOKUP(H426,Tabelle1[[Ort]:[RK KLV C üD]],7)),"")</f>
        <v/>
      </c>
      <c r="Q426" s="104" t="str">
        <f>IFERROR(tbl_WohnsitzSO[[#This Row],[KLV A]]*tbl_WohnsitzSO[[#This Row],[KLV A Ansatz]],"")</f>
        <v/>
      </c>
      <c r="R426" s="104" t="str">
        <f>IFERROR(tbl_WohnsitzSO[[#This Row],[KLV B]]*tbl_WohnsitzSO[[#This Row],[KLV B Ansatz]],"")</f>
        <v/>
      </c>
      <c r="S426" s="104" t="str">
        <f>IFERROR(tbl_WohnsitzSO[[#This Row],[KLV C]]*tbl_WohnsitzSO[[#This Row],[KLV C Ansatz]],"")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26"/>
      <c r="E427" s="158"/>
      <c r="F427" s="226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üD]],5)),"")</f>
        <v/>
      </c>
      <c r="O427" s="99" t="str">
        <f>IFERROR(IF(IFERROR(MATCH($C$8&amp;$H427,Tabelle2[Codierung],0),0)&gt;0,VLOOKUP(H427,Tabelle1[[Ort]:[RK KLV C üD]],3,),VLOOKUP(H427,Tabelle1[[Ort]:[RK KLV C üD]],6)),"")</f>
        <v/>
      </c>
      <c r="P427" s="99" t="str">
        <f>IFERROR(IF(IFERROR(MATCH($C$8&amp;$H427,Tabelle2[Codierung],0),0)&gt;0,VLOOKUP(H427,Tabelle1[[Ort]:[RK KLV C üD]],4,),VLOOKUP(H427,Tabelle1[[Ort]:[RK KLV C üD]],7)),"")</f>
        <v/>
      </c>
      <c r="Q427" s="104" t="str">
        <f>IFERROR(tbl_WohnsitzSO[[#This Row],[KLV A]]*tbl_WohnsitzSO[[#This Row],[KLV A Ansatz]],"")</f>
        <v/>
      </c>
      <c r="R427" s="104" t="str">
        <f>IFERROR(tbl_WohnsitzSO[[#This Row],[KLV B]]*tbl_WohnsitzSO[[#This Row],[KLV B Ansatz]],"")</f>
        <v/>
      </c>
      <c r="S427" s="104" t="str">
        <f>IFERROR(tbl_WohnsitzSO[[#This Row],[KLV C]]*tbl_WohnsitzSO[[#This Row],[KLV C Ansatz]],"")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26"/>
      <c r="E428" s="158"/>
      <c r="F428" s="226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üD]],5)),"")</f>
        <v/>
      </c>
      <c r="O428" s="99" t="str">
        <f>IFERROR(IF(IFERROR(MATCH($C$8&amp;$H428,Tabelle2[Codierung],0),0)&gt;0,VLOOKUP(H428,Tabelle1[[Ort]:[RK KLV C üD]],3,),VLOOKUP(H428,Tabelle1[[Ort]:[RK KLV C üD]],6)),"")</f>
        <v/>
      </c>
      <c r="P428" s="99" t="str">
        <f>IFERROR(IF(IFERROR(MATCH($C$8&amp;$H428,Tabelle2[Codierung],0),0)&gt;0,VLOOKUP(H428,Tabelle1[[Ort]:[RK KLV C üD]],4,),VLOOKUP(H428,Tabelle1[[Ort]:[RK KLV C üD]],7)),"")</f>
        <v/>
      </c>
      <c r="Q428" s="104" t="str">
        <f>IFERROR(tbl_WohnsitzSO[[#This Row],[KLV A]]*tbl_WohnsitzSO[[#This Row],[KLV A Ansatz]],"")</f>
        <v/>
      </c>
      <c r="R428" s="104" t="str">
        <f>IFERROR(tbl_WohnsitzSO[[#This Row],[KLV B]]*tbl_WohnsitzSO[[#This Row],[KLV B Ansatz]],"")</f>
        <v/>
      </c>
      <c r="S428" s="104" t="str">
        <f>IFERROR(tbl_WohnsitzSO[[#This Row],[KLV C]]*tbl_WohnsitzSO[[#This Row],[KLV C Ansatz]],"")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26"/>
      <c r="E429" s="158"/>
      <c r="F429" s="226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üD]],5)),"")</f>
        <v/>
      </c>
      <c r="O429" s="99" t="str">
        <f>IFERROR(IF(IFERROR(MATCH($C$8&amp;$H429,Tabelle2[Codierung],0),0)&gt;0,VLOOKUP(H429,Tabelle1[[Ort]:[RK KLV C üD]],3,),VLOOKUP(H429,Tabelle1[[Ort]:[RK KLV C üD]],6)),"")</f>
        <v/>
      </c>
      <c r="P429" s="99" t="str">
        <f>IFERROR(IF(IFERROR(MATCH($C$8&amp;$H429,Tabelle2[Codierung],0),0)&gt;0,VLOOKUP(H429,Tabelle1[[Ort]:[RK KLV C üD]],4,),VLOOKUP(H429,Tabelle1[[Ort]:[RK KLV C üD]],7)),"")</f>
        <v/>
      </c>
      <c r="Q429" s="104" t="str">
        <f>IFERROR(tbl_WohnsitzSO[[#This Row],[KLV A]]*tbl_WohnsitzSO[[#This Row],[KLV A Ansatz]],"")</f>
        <v/>
      </c>
      <c r="R429" s="104" t="str">
        <f>IFERROR(tbl_WohnsitzSO[[#This Row],[KLV B]]*tbl_WohnsitzSO[[#This Row],[KLV B Ansatz]],"")</f>
        <v/>
      </c>
      <c r="S429" s="104" t="str">
        <f>IFERROR(tbl_WohnsitzSO[[#This Row],[KLV C]]*tbl_WohnsitzSO[[#This Row],[KLV C Ansatz]],"")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26"/>
      <c r="E430" s="158"/>
      <c r="F430" s="226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üD]],5)),"")</f>
        <v/>
      </c>
      <c r="O430" s="99" t="str">
        <f>IFERROR(IF(IFERROR(MATCH($C$8&amp;$H430,Tabelle2[Codierung],0),0)&gt;0,VLOOKUP(H430,Tabelle1[[Ort]:[RK KLV C üD]],3,),VLOOKUP(H430,Tabelle1[[Ort]:[RK KLV C üD]],6)),"")</f>
        <v/>
      </c>
      <c r="P430" s="99" t="str">
        <f>IFERROR(IF(IFERROR(MATCH($C$8&amp;$H430,Tabelle2[Codierung],0),0)&gt;0,VLOOKUP(H430,Tabelle1[[Ort]:[RK KLV C üD]],4,),VLOOKUP(H430,Tabelle1[[Ort]:[RK KLV C üD]],7)),"")</f>
        <v/>
      </c>
      <c r="Q430" s="104" t="str">
        <f>IFERROR(tbl_WohnsitzSO[[#This Row],[KLV A]]*tbl_WohnsitzSO[[#This Row],[KLV A Ansatz]],"")</f>
        <v/>
      </c>
      <c r="R430" s="104" t="str">
        <f>IFERROR(tbl_WohnsitzSO[[#This Row],[KLV B]]*tbl_WohnsitzSO[[#This Row],[KLV B Ansatz]],"")</f>
        <v/>
      </c>
      <c r="S430" s="104" t="str">
        <f>IFERROR(tbl_WohnsitzSO[[#This Row],[KLV C]]*tbl_WohnsitzSO[[#This Row],[KLV C Ansatz]],"")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26"/>
      <c r="E431" s="158"/>
      <c r="F431" s="226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üD]],5)),"")</f>
        <v/>
      </c>
      <c r="O431" s="99" t="str">
        <f>IFERROR(IF(IFERROR(MATCH($C$8&amp;$H431,Tabelle2[Codierung],0),0)&gt;0,VLOOKUP(H431,Tabelle1[[Ort]:[RK KLV C üD]],3,),VLOOKUP(H431,Tabelle1[[Ort]:[RK KLV C üD]],6)),"")</f>
        <v/>
      </c>
      <c r="P431" s="99" t="str">
        <f>IFERROR(IF(IFERROR(MATCH($C$8&amp;$H431,Tabelle2[Codierung],0),0)&gt;0,VLOOKUP(H431,Tabelle1[[Ort]:[RK KLV C üD]],4,),VLOOKUP(H431,Tabelle1[[Ort]:[RK KLV C üD]],7)),"")</f>
        <v/>
      </c>
      <c r="Q431" s="104" t="str">
        <f>IFERROR(tbl_WohnsitzSO[[#This Row],[KLV A]]*tbl_WohnsitzSO[[#This Row],[KLV A Ansatz]],"")</f>
        <v/>
      </c>
      <c r="R431" s="104" t="str">
        <f>IFERROR(tbl_WohnsitzSO[[#This Row],[KLV B]]*tbl_WohnsitzSO[[#This Row],[KLV B Ansatz]],"")</f>
        <v/>
      </c>
      <c r="S431" s="104" t="str">
        <f>IFERROR(tbl_WohnsitzSO[[#This Row],[KLV C]]*tbl_WohnsitzSO[[#This Row],[KLV C Ansatz]],"")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26"/>
      <c r="E432" s="158"/>
      <c r="F432" s="226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üD]],5)),"")</f>
        <v/>
      </c>
      <c r="O432" s="99" t="str">
        <f>IFERROR(IF(IFERROR(MATCH($C$8&amp;$H432,Tabelle2[Codierung],0),0)&gt;0,VLOOKUP(H432,Tabelle1[[Ort]:[RK KLV C üD]],3,),VLOOKUP(H432,Tabelle1[[Ort]:[RK KLV C üD]],6)),"")</f>
        <v/>
      </c>
      <c r="P432" s="99" t="str">
        <f>IFERROR(IF(IFERROR(MATCH($C$8&amp;$H432,Tabelle2[Codierung],0),0)&gt;0,VLOOKUP(H432,Tabelle1[[Ort]:[RK KLV C üD]],4,),VLOOKUP(H432,Tabelle1[[Ort]:[RK KLV C üD]],7)),"")</f>
        <v/>
      </c>
      <c r="Q432" s="104" t="str">
        <f>IFERROR(tbl_WohnsitzSO[[#This Row],[KLV A]]*tbl_WohnsitzSO[[#This Row],[KLV A Ansatz]],"")</f>
        <v/>
      </c>
      <c r="R432" s="104" t="str">
        <f>IFERROR(tbl_WohnsitzSO[[#This Row],[KLV B]]*tbl_WohnsitzSO[[#This Row],[KLV B Ansatz]],"")</f>
        <v/>
      </c>
      <c r="S432" s="104" t="str">
        <f>IFERROR(tbl_WohnsitzSO[[#This Row],[KLV C]]*tbl_WohnsitzSO[[#This Row],[KLV C Ansatz]],"")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26"/>
      <c r="E433" s="158"/>
      <c r="F433" s="226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üD]],5)),"")</f>
        <v/>
      </c>
      <c r="O433" s="99" t="str">
        <f>IFERROR(IF(IFERROR(MATCH($C$8&amp;$H433,Tabelle2[Codierung],0),0)&gt;0,VLOOKUP(H433,Tabelle1[[Ort]:[RK KLV C üD]],3,),VLOOKUP(H433,Tabelle1[[Ort]:[RK KLV C üD]],6)),"")</f>
        <v/>
      </c>
      <c r="P433" s="99" t="str">
        <f>IFERROR(IF(IFERROR(MATCH($C$8&amp;$H433,Tabelle2[Codierung],0),0)&gt;0,VLOOKUP(H433,Tabelle1[[Ort]:[RK KLV C üD]],4,),VLOOKUP(H433,Tabelle1[[Ort]:[RK KLV C üD]],7)),"")</f>
        <v/>
      </c>
      <c r="Q433" s="104" t="str">
        <f>IFERROR(tbl_WohnsitzSO[[#This Row],[KLV A]]*tbl_WohnsitzSO[[#This Row],[KLV A Ansatz]],"")</f>
        <v/>
      </c>
      <c r="R433" s="104" t="str">
        <f>IFERROR(tbl_WohnsitzSO[[#This Row],[KLV B]]*tbl_WohnsitzSO[[#This Row],[KLV B Ansatz]],"")</f>
        <v/>
      </c>
      <c r="S433" s="104" t="str">
        <f>IFERROR(tbl_WohnsitzSO[[#This Row],[KLV C]]*tbl_WohnsitzSO[[#This Row],[KLV C Ansatz]],"")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26"/>
      <c r="E434" s="158"/>
      <c r="F434" s="226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üD]],5)),"")</f>
        <v/>
      </c>
      <c r="O434" s="99" t="str">
        <f>IFERROR(IF(IFERROR(MATCH($C$8&amp;$H434,Tabelle2[Codierung],0),0)&gt;0,VLOOKUP(H434,Tabelle1[[Ort]:[RK KLV C üD]],3,),VLOOKUP(H434,Tabelle1[[Ort]:[RK KLV C üD]],6)),"")</f>
        <v/>
      </c>
      <c r="P434" s="99" t="str">
        <f>IFERROR(IF(IFERROR(MATCH($C$8&amp;$H434,Tabelle2[Codierung],0),0)&gt;0,VLOOKUP(H434,Tabelle1[[Ort]:[RK KLV C üD]],4,),VLOOKUP(H434,Tabelle1[[Ort]:[RK KLV C üD]],7)),"")</f>
        <v/>
      </c>
      <c r="Q434" s="104" t="str">
        <f>IFERROR(tbl_WohnsitzSO[[#This Row],[KLV A]]*tbl_WohnsitzSO[[#This Row],[KLV A Ansatz]],"")</f>
        <v/>
      </c>
      <c r="R434" s="104" t="str">
        <f>IFERROR(tbl_WohnsitzSO[[#This Row],[KLV B]]*tbl_WohnsitzSO[[#This Row],[KLV B Ansatz]],"")</f>
        <v/>
      </c>
      <c r="S434" s="104" t="str">
        <f>IFERROR(tbl_WohnsitzSO[[#This Row],[KLV C]]*tbl_WohnsitzSO[[#This Row],[KLV C Ansatz]],"")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26"/>
      <c r="E435" s="158"/>
      <c r="F435" s="226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üD]],5)),"")</f>
        <v/>
      </c>
      <c r="O435" s="99" t="str">
        <f>IFERROR(IF(IFERROR(MATCH($C$8&amp;$H435,Tabelle2[Codierung],0),0)&gt;0,VLOOKUP(H435,Tabelle1[[Ort]:[RK KLV C üD]],3,),VLOOKUP(H435,Tabelle1[[Ort]:[RK KLV C üD]],6)),"")</f>
        <v/>
      </c>
      <c r="P435" s="99" t="str">
        <f>IFERROR(IF(IFERROR(MATCH($C$8&amp;$H435,Tabelle2[Codierung],0),0)&gt;0,VLOOKUP(H435,Tabelle1[[Ort]:[RK KLV C üD]],4,),VLOOKUP(H435,Tabelle1[[Ort]:[RK KLV C üD]],7)),"")</f>
        <v/>
      </c>
      <c r="Q435" s="104" t="str">
        <f>IFERROR(tbl_WohnsitzSO[[#This Row],[KLV A]]*tbl_WohnsitzSO[[#This Row],[KLV A Ansatz]],"")</f>
        <v/>
      </c>
      <c r="R435" s="104" t="str">
        <f>IFERROR(tbl_WohnsitzSO[[#This Row],[KLV B]]*tbl_WohnsitzSO[[#This Row],[KLV B Ansatz]],"")</f>
        <v/>
      </c>
      <c r="S435" s="104" t="str">
        <f>IFERROR(tbl_WohnsitzSO[[#This Row],[KLV C]]*tbl_WohnsitzSO[[#This Row],[KLV C Ansatz]],"")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26"/>
      <c r="E436" s="158"/>
      <c r="F436" s="226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üD]],5)),"")</f>
        <v/>
      </c>
      <c r="O436" s="99" t="str">
        <f>IFERROR(IF(IFERROR(MATCH($C$8&amp;$H436,Tabelle2[Codierung],0),0)&gt;0,VLOOKUP(H436,Tabelle1[[Ort]:[RK KLV C üD]],3,),VLOOKUP(H436,Tabelle1[[Ort]:[RK KLV C üD]],6)),"")</f>
        <v/>
      </c>
      <c r="P436" s="99" t="str">
        <f>IFERROR(IF(IFERROR(MATCH($C$8&amp;$H436,Tabelle2[Codierung],0),0)&gt;0,VLOOKUP(H436,Tabelle1[[Ort]:[RK KLV C üD]],4,),VLOOKUP(H436,Tabelle1[[Ort]:[RK KLV C üD]],7)),"")</f>
        <v/>
      </c>
      <c r="Q436" s="104" t="str">
        <f>IFERROR(tbl_WohnsitzSO[[#This Row],[KLV A]]*tbl_WohnsitzSO[[#This Row],[KLV A Ansatz]],"")</f>
        <v/>
      </c>
      <c r="R436" s="104" t="str">
        <f>IFERROR(tbl_WohnsitzSO[[#This Row],[KLV B]]*tbl_WohnsitzSO[[#This Row],[KLV B Ansatz]],"")</f>
        <v/>
      </c>
      <c r="S436" s="104" t="str">
        <f>IFERROR(tbl_WohnsitzSO[[#This Row],[KLV C]]*tbl_WohnsitzSO[[#This Row],[KLV C Ansatz]],"")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26"/>
      <c r="E437" s="158"/>
      <c r="F437" s="226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üD]],5)),"")</f>
        <v/>
      </c>
      <c r="O437" s="99" t="str">
        <f>IFERROR(IF(IFERROR(MATCH($C$8&amp;$H437,Tabelle2[Codierung],0),0)&gt;0,VLOOKUP(H437,Tabelle1[[Ort]:[RK KLV C üD]],3,),VLOOKUP(H437,Tabelle1[[Ort]:[RK KLV C üD]],6)),"")</f>
        <v/>
      </c>
      <c r="P437" s="99" t="str">
        <f>IFERROR(IF(IFERROR(MATCH($C$8&amp;$H437,Tabelle2[Codierung],0),0)&gt;0,VLOOKUP(H437,Tabelle1[[Ort]:[RK KLV C üD]],4,),VLOOKUP(H437,Tabelle1[[Ort]:[RK KLV C üD]],7)),"")</f>
        <v/>
      </c>
      <c r="Q437" s="104" t="str">
        <f>IFERROR(tbl_WohnsitzSO[[#This Row],[KLV A]]*tbl_WohnsitzSO[[#This Row],[KLV A Ansatz]],"")</f>
        <v/>
      </c>
      <c r="R437" s="104" t="str">
        <f>IFERROR(tbl_WohnsitzSO[[#This Row],[KLV B]]*tbl_WohnsitzSO[[#This Row],[KLV B Ansatz]],"")</f>
        <v/>
      </c>
      <c r="S437" s="104" t="str">
        <f>IFERROR(tbl_WohnsitzSO[[#This Row],[KLV C]]*tbl_WohnsitzSO[[#This Row],[KLV C Ansatz]],"")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26"/>
      <c r="E438" s="158"/>
      <c r="F438" s="226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üD]],5)),"")</f>
        <v/>
      </c>
      <c r="O438" s="99" t="str">
        <f>IFERROR(IF(IFERROR(MATCH($C$8&amp;$H438,Tabelle2[Codierung],0),0)&gt;0,VLOOKUP(H438,Tabelle1[[Ort]:[RK KLV C üD]],3,),VLOOKUP(H438,Tabelle1[[Ort]:[RK KLV C üD]],6)),"")</f>
        <v/>
      </c>
      <c r="P438" s="99" t="str">
        <f>IFERROR(IF(IFERROR(MATCH($C$8&amp;$H438,Tabelle2[Codierung],0),0)&gt;0,VLOOKUP(H438,Tabelle1[[Ort]:[RK KLV C üD]],4,),VLOOKUP(H438,Tabelle1[[Ort]:[RK KLV C üD]],7)),"")</f>
        <v/>
      </c>
      <c r="Q438" s="104" t="str">
        <f>IFERROR(tbl_WohnsitzSO[[#This Row],[KLV A]]*tbl_WohnsitzSO[[#This Row],[KLV A Ansatz]],"")</f>
        <v/>
      </c>
      <c r="R438" s="104" t="str">
        <f>IFERROR(tbl_WohnsitzSO[[#This Row],[KLV B]]*tbl_WohnsitzSO[[#This Row],[KLV B Ansatz]],"")</f>
        <v/>
      </c>
      <c r="S438" s="104" t="str">
        <f>IFERROR(tbl_WohnsitzSO[[#This Row],[KLV C]]*tbl_WohnsitzSO[[#This Row],[KLV C Ansatz]],"")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26"/>
      <c r="E439" s="158"/>
      <c r="F439" s="226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üD]],5)),"")</f>
        <v/>
      </c>
      <c r="O439" s="99" t="str">
        <f>IFERROR(IF(IFERROR(MATCH($C$8&amp;$H439,Tabelle2[Codierung],0),0)&gt;0,VLOOKUP(H439,Tabelle1[[Ort]:[RK KLV C üD]],3,),VLOOKUP(H439,Tabelle1[[Ort]:[RK KLV C üD]],6)),"")</f>
        <v/>
      </c>
      <c r="P439" s="99" t="str">
        <f>IFERROR(IF(IFERROR(MATCH($C$8&amp;$H439,Tabelle2[Codierung],0),0)&gt;0,VLOOKUP(H439,Tabelle1[[Ort]:[RK KLV C üD]],4,),VLOOKUP(H439,Tabelle1[[Ort]:[RK KLV C üD]],7)),"")</f>
        <v/>
      </c>
      <c r="Q439" s="104" t="str">
        <f>IFERROR(tbl_WohnsitzSO[[#This Row],[KLV A]]*tbl_WohnsitzSO[[#This Row],[KLV A Ansatz]],"")</f>
        <v/>
      </c>
      <c r="R439" s="104" t="str">
        <f>IFERROR(tbl_WohnsitzSO[[#This Row],[KLV B]]*tbl_WohnsitzSO[[#This Row],[KLV B Ansatz]],"")</f>
        <v/>
      </c>
      <c r="S439" s="104" t="str">
        <f>IFERROR(tbl_WohnsitzSO[[#This Row],[KLV C]]*tbl_WohnsitzSO[[#This Row],[KLV C Ansatz]],"")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26"/>
      <c r="E440" s="158"/>
      <c r="F440" s="226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üD]],5)),"")</f>
        <v/>
      </c>
      <c r="O440" s="99" t="str">
        <f>IFERROR(IF(IFERROR(MATCH($C$8&amp;$H440,Tabelle2[Codierung],0),0)&gt;0,VLOOKUP(H440,Tabelle1[[Ort]:[RK KLV C üD]],3,),VLOOKUP(H440,Tabelle1[[Ort]:[RK KLV C üD]],6)),"")</f>
        <v/>
      </c>
      <c r="P440" s="99" t="str">
        <f>IFERROR(IF(IFERROR(MATCH($C$8&amp;$H440,Tabelle2[Codierung],0),0)&gt;0,VLOOKUP(H440,Tabelle1[[Ort]:[RK KLV C üD]],4,),VLOOKUP(H440,Tabelle1[[Ort]:[RK KLV C üD]],7)),"")</f>
        <v/>
      </c>
      <c r="Q440" s="104" t="str">
        <f>IFERROR(tbl_WohnsitzSO[[#This Row],[KLV A]]*tbl_WohnsitzSO[[#This Row],[KLV A Ansatz]],"")</f>
        <v/>
      </c>
      <c r="R440" s="104" t="str">
        <f>IFERROR(tbl_WohnsitzSO[[#This Row],[KLV B]]*tbl_WohnsitzSO[[#This Row],[KLV B Ansatz]],"")</f>
        <v/>
      </c>
      <c r="S440" s="104" t="str">
        <f>IFERROR(tbl_WohnsitzSO[[#This Row],[KLV C]]*tbl_WohnsitzSO[[#This Row],[KLV C Ansatz]],"")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26"/>
      <c r="E441" s="158"/>
      <c r="F441" s="226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üD]],5)),"")</f>
        <v/>
      </c>
      <c r="O441" s="99" t="str">
        <f>IFERROR(IF(IFERROR(MATCH($C$8&amp;$H441,Tabelle2[Codierung],0),0)&gt;0,VLOOKUP(H441,Tabelle1[[Ort]:[RK KLV C üD]],3,),VLOOKUP(H441,Tabelle1[[Ort]:[RK KLV C üD]],6)),"")</f>
        <v/>
      </c>
      <c r="P441" s="99" t="str">
        <f>IFERROR(IF(IFERROR(MATCH($C$8&amp;$H441,Tabelle2[Codierung],0),0)&gt;0,VLOOKUP(H441,Tabelle1[[Ort]:[RK KLV C üD]],4,),VLOOKUP(H441,Tabelle1[[Ort]:[RK KLV C üD]],7)),"")</f>
        <v/>
      </c>
      <c r="Q441" s="104" t="str">
        <f>IFERROR(tbl_WohnsitzSO[[#This Row],[KLV A]]*tbl_WohnsitzSO[[#This Row],[KLV A Ansatz]],"")</f>
        <v/>
      </c>
      <c r="R441" s="104" t="str">
        <f>IFERROR(tbl_WohnsitzSO[[#This Row],[KLV B]]*tbl_WohnsitzSO[[#This Row],[KLV B Ansatz]],"")</f>
        <v/>
      </c>
      <c r="S441" s="104" t="str">
        <f>IFERROR(tbl_WohnsitzSO[[#This Row],[KLV C]]*tbl_WohnsitzSO[[#This Row],[KLV C Ansatz]],"")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26"/>
      <c r="E442" s="158"/>
      <c r="F442" s="226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üD]],5)),"")</f>
        <v/>
      </c>
      <c r="O442" s="99" t="str">
        <f>IFERROR(IF(IFERROR(MATCH($C$8&amp;$H442,Tabelle2[Codierung],0),0)&gt;0,VLOOKUP(H442,Tabelle1[[Ort]:[RK KLV C üD]],3,),VLOOKUP(H442,Tabelle1[[Ort]:[RK KLV C üD]],6)),"")</f>
        <v/>
      </c>
      <c r="P442" s="99" t="str">
        <f>IFERROR(IF(IFERROR(MATCH($C$8&amp;$H442,Tabelle2[Codierung],0),0)&gt;0,VLOOKUP(H442,Tabelle1[[Ort]:[RK KLV C üD]],4,),VLOOKUP(H442,Tabelle1[[Ort]:[RK KLV C üD]],7)),"")</f>
        <v/>
      </c>
      <c r="Q442" s="104" t="str">
        <f>IFERROR(tbl_WohnsitzSO[[#This Row],[KLV A]]*tbl_WohnsitzSO[[#This Row],[KLV A Ansatz]],"")</f>
        <v/>
      </c>
      <c r="R442" s="104" t="str">
        <f>IFERROR(tbl_WohnsitzSO[[#This Row],[KLV B]]*tbl_WohnsitzSO[[#This Row],[KLV B Ansatz]],"")</f>
        <v/>
      </c>
      <c r="S442" s="104" t="str">
        <f>IFERROR(tbl_WohnsitzSO[[#This Row],[KLV C]]*tbl_WohnsitzSO[[#This Row],[KLV C Ansatz]],"")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26"/>
      <c r="E443" s="158"/>
      <c r="F443" s="226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üD]],5)),"")</f>
        <v/>
      </c>
      <c r="O443" s="99" t="str">
        <f>IFERROR(IF(IFERROR(MATCH($C$8&amp;$H443,Tabelle2[Codierung],0),0)&gt;0,VLOOKUP(H443,Tabelle1[[Ort]:[RK KLV C üD]],3,),VLOOKUP(H443,Tabelle1[[Ort]:[RK KLV C üD]],6)),"")</f>
        <v/>
      </c>
      <c r="P443" s="99" t="str">
        <f>IFERROR(IF(IFERROR(MATCH($C$8&amp;$H443,Tabelle2[Codierung],0),0)&gt;0,VLOOKUP(H443,Tabelle1[[Ort]:[RK KLV C üD]],4,),VLOOKUP(H443,Tabelle1[[Ort]:[RK KLV C üD]],7)),"")</f>
        <v/>
      </c>
      <c r="Q443" s="104" t="str">
        <f>IFERROR(tbl_WohnsitzSO[[#This Row],[KLV A]]*tbl_WohnsitzSO[[#This Row],[KLV A Ansatz]],"")</f>
        <v/>
      </c>
      <c r="R443" s="104" t="str">
        <f>IFERROR(tbl_WohnsitzSO[[#This Row],[KLV B]]*tbl_WohnsitzSO[[#This Row],[KLV B Ansatz]],"")</f>
        <v/>
      </c>
      <c r="S443" s="104" t="str">
        <f>IFERROR(tbl_WohnsitzSO[[#This Row],[KLV C]]*tbl_WohnsitzSO[[#This Row],[KLV C Ansatz]],"")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26"/>
      <c r="E444" s="158"/>
      <c r="F444" s="226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üD]],5)),"")</f>
        <v/>
      </c>
      <c r="O444" s="99" t="str">
        <f>IFERROR(IF(IFERROR(MATCH($C$8&amp;$H444,Tabelle2[Codierung],0),0)&gt;0,VLOOKUP(H444,Tabelle1[[Ort]:[RK KLV C üD]],3,),VLOOKUP(H444,Tabelle1[[Ort]:[RK KLV C üD]],6)),"")</f>
        <v/>
      </c>
      <c r="P444" s="99" t="str">
        <f>IFERROR(IF(IFERROR(MATCH($C$8&amp;$H444,Tabelle2[Codierung],0),0)&gt;0,VLOOKUP(H444,Tabelle1[[Ort]:[RK KLV C üD]],4,),VLOOKUP(H444,Tabelle1[[Ort]:[RK KLV C üD]],7)),"")</f>
        <v/>
      </c>
      <c r="Q444" s="104" t="str">
        <f>IFERROR(tbl_WohnsitzSO[[#This Row],[KLV A]]*tbl_WohnsitzSO[[#This Row],[KLV A Ansatz]],"")</f>
        <v/>
      </c>
      <c r="R444" s="104" t="str">
        <f>IFERROR(tbl_WohnsitzSO[[#This Row],[KLV B]]*tbl_WohnsitzSO[[#This Row],[KLV B Ansatz]],"")</f>
        <v/>
      </c>
      <c r="S444" s="104" t="str">
        <f>IFERROR(tbl_WohnsitzSO[[#This Row],[KLV C]]*tbl_WohnsitzSO[[#This Row],[KLV C Ansatz]],"")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26"/>
      <c r="E445" s="158"/>
      <c r="F445" s="226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üD]],5)),"")</f>
        <v/>
      </c>
      <c r="O445" s="99" t="str">
        <f>IFERROR(IF(IFERROR(MATCH($C$8&amp;$H445,Tabelle2[Codierung],0),0)&gt;0,VLOOKUP(H445,Tabelle1[[Ort]:[RK KLV C üD]],3,),VLOOKUP(H445,Tabelle1[[Ort]:[RK KLV C üD]],6)),"")</f>
        <v/>
      </c>
      <c r="P445" s="99" t="str">
        <f>IFERROR(IF(IFERROR(MATCH($C$8&amp;$H445,Tabelle2[Codierung],0),0)&gt;0,VLOOKUP(H445,Tabelle1[[Ort]:[RK KLV C üD]],4,),VLOOKUP(H445,Tabelle1[[Ort]:[RK KLV C üD]],7)),"")</f>
        <v/>
      </c>
      <c r="Q445" s="104" t="str">
        <f>IFERROR(tbl_WohnsitzSO[[#This Row],[KLV A]]*tbl_WohnsitzSO[[#This Row],[KLV A Ansatz]],"")</f>
        <v/>
      </c>
      <c r="R445" s="104" t="str">
        <f>IFERROR(tbl_WohnsitzSO[[#This Row],[KLV B]]*tbl_WohnsitzSO[[#This Row],[KLV B Ansatz]],"")</f>
        <v/>
      </c>
      <c r="S445" s="104" t="str">
        <f>IFERROR(tbl_WohnsitzSO[[#This Row],[KLV C]]*tbl_WohnsitzSO[[#This Row],[KLV C Ansatz]],"")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26"/>
      <c r="E446" s="158"/>
      <c r="F446" s="226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üD]],5)),"")</f>
        <v/>
      </c>
      <c r="O446" s="99" t="str">
        <f>IFERROR(IF(IFERROR(MATCH($C$8&amp;$H446,Tabelle2[Codierung],0),0)&gt;0,VLOOKUP(H446,Tabelle1[[Ort]:[RK KLV C üD]],3,),VLOOKUP(H446,Tabelle1[[Ort]:[RK KLV C üD]],6)),"")</f>
        <v/>
      </c>
      <c r="P446" s="99" t="str">
        <f>IFERROR(IF(IFERROR(MATCH($C$8&amp;$H446,Tabelle2[Codierung],0),0)&gt;0,VLOOKUP(H446,Tabelle1[[Ort]:[RK KLV C üD]],4,),VLOOKUP(H446,Tabelle1[[Ort]:[RK KLV C üD]],7)),"")</f>
        <v/>
      </c>
      <c r="Q446" s="104" t="str">
        <f>IFERROR(tbl_WohnsitzSO[[#This Row],[KLV A]]*tbl_WohnsitzSO[[#This Row],[KLV A Ansatz]],"")</f>
        <v/>
      </c>
      <c r="R446" s="104" t="str">
        <f>IFERROR(tbl_WohnsitzSO[[#This Row],[KLV B]]*tbl_WohnsitzSO[[#This Row],[KLV B Ansatz]],"")</f>
        <v/>
      </c>
      <c r="S446" s="104" t="str">
        <f>IFERROR(tbl_WohnsitzSO[[#This Row],[KLV C]]*tbl_WohnsitzSO[[#This Row],[KLV C Ansatz]],"")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26"/>
      <c r="E447" s="158"/>
      <c r="F447" s="226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üD]],5)),"")</f>
        <v/>
      </c>
      <c r="O447" s="99" t="str">
        <f>IFERROR(IF(IFERROR(MATCH($C$8&amp;$H447,Tabelle2[Codierung],0),0)&gt;0,VLOOKUP(H447,Tabelle1[[Ort]:[RK KLV C üD]],3,),VLOOKUP(H447,Tabelle1[[Ort]:[RK KLV C üD]],6)),"")</f>
        <v/>
      </c>
      <c r="P447" s="99" t="str">
        <f>IFERROR(IF(IFERROR(MATCH($C$8&amp;$H447,Tabelle2[Codierung],0),0)&gt;0,VLOOKUP(H447,Tabelle1[[Ort]:[RK KLV C üD]],4,),VLOOKUP(H447,Tabelle1[[Ort]:[RK KLV C üD]],7)),"")</f>
        <v/>
      </c>
      <c r="Q447" s="104" t="str">
        <f>IFERROR(tbl_WohnsitzSO[[#This Row],[KLV A]]*tbl_WohnsitzSO[[#This Row],[KLV A Ansatz]],"")</f>
        <v/>
      </c>
      <c r="R447" s="104" t="str">
        <f>IFERROR(tbl_WohnsitzSO[[#This Row],[KLV B]]*tbl_WohnsitzSO[[#This Row],[KLV B Ansatz]],"")</f>
        <v/>
      </c>
      <c r="S447" s="104" t="str">
        <f>IFERROR(tbl_WohnsitzSO[[#This Row],[KLV C]]*tbl_WohnsitzSO[[#This Row],[KLV C Ansatz]],"")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26"/>
      <c r="E448" s="158"/>
      <c r="F448" s="226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üD]],5)),"")</f>
        <v/>
      </c>
      <c r="O448" s="99" t="str">
        <f>IFERROR(IF(IFERROR(MATCH($C$8&amp;$H448,Tabelle2[Codierung],0),0)&gt;0,VLOOKUP(H448,Tabelle1[[Ort]:[RK KLV C üD]],3,),VLOOKUP(H448,Tabelle1[[Ort]:[RK KLV C üD]],6)),"")</f>
        <v/>
      </c>
      <c r="P448" s="99" t="str">
        <f>IFERROR(IF(IFERROR(MATCH($C$8&amp;$H448,Tabelle2[Codierung],0),0)&gt;0,VLOOKUP(H448,Tabelle1[[Ort]:[RK KLV C üD]],4,),VLOOKUP(H448,Tabelle1[[Ort]:[RK KLV C üD]],7)),"")</f>
        <v/>
      </c>
      <c r="Q448" s="104" t="str">
        <f>IFERROR(tbl_WohnsitzSO[[#This Row],[KLV A]]*tbl_WohnsitzSO[[#This Row],[KLV A Ansatz]],"")</f>
        <v/>
      </c>
      <c r="R448" s="104" t="str">
        <f>IFERROR(tbl_WohnsitzSO[[#This Row],[KLV B]]*tbl_WohnsitzSO[[#This Row],[KLV B Ansatz]],"")</f>
        <v/>
      </c>
      <c r="S448" s="104" t="str">
        <f>IFERROR(tbl_WohnsitzSO[[#This Row],[KLV C]]*tbl_WohnsitzSO[[#This Row],[KLV C Ansatz]],"")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26"/>
      <c r="E449" s="158"/>
      <c r="F449" s="226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üD]],5)),"")</f>
        <v/>
      </c>
      <c r="O449" s="99" t="str">
        <f>IFERROR(IF(IFERROR(MATCH($C$8&amp;$H449,Tabelle2[Codierung],0),0)&gt;0,VLOOKUP(H449,Tabelle1[[Ort]:[RK KLV C üD]],3,),VLOOKUP(H449,Tabelle1[[Ort]:[RK KLV C üD]],6)),"")</f>
        <v/>
      </c>
      <c r="P449" s="99" t="str">
        <f>IFERROR(IF(IFERROR(MATCH($C$8&amp;$H449,Tabelle2[Codierung],0),0)&gt;0,VLOOKUP(H449,Tabelle1[[Ort]:[RK KLV C üD]],4,),VLOOKUP(H449,Tabelle1[[Ort]:[RK KLV C üD]],7)),"")</f>
        <v/>
      </c>
      <c r="Q449" s="104" t="str">
        <f>IFERROR(tbl_WohnsitzSO[[#This Row],[KLV A]]*tbl_WohnsitzSO[[#This Row],[KLV A Ansatz]],"")</f>
        <v/>
      </c>
      <c r="R449" s="104" t="str">
        <f>IFERROR(tbl_WohnsitzSO[[#This Row],[KLV B]]*tbl_WohnsitzSO[[#This Row],[KLV B Ansatz]],"")</f>
        <v/>
      </c>
      <c r="S449" s="104" t="str">
        <f>IFERROR(tbl_WohnsitzSO[[#This Row],[KLV C]]*tbl_WohnsitzSO[[#This Row],[KLV C Ansatz]],"")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26"/>
      <c r="E450" s="158"/>
      <c r="F450" s="226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üD]],5)),"")</f>
        <v/>
      </c>
      <c r="O450" s="99" t="str">
        <f>IFERROR(IF(IFERROR(MATCH($C$8&amp;$H450,Tabelle2[Codierung],0),0)&gt;0,VLOOKUP(H450,Tabelle1[[Ort]:[RK KLV C üD]],3,),VLOOKUP(H450,Tabelle1[[Ort]:[RK KLV C üD]],6)),"")</f>
        <v/>
      </c>
      <c r="P450" s="99" t="str">
        <f>IFERROR(IF(IFERROR(MATCH($C$8&amp;$H450,Tabelle2[Codierung],0),0)&gt;0,VLOOKUP(H450,Tabelle1[[Ort]:[RK KLV C üD]],4,),VLOOKUP(H450,Tabelle1[[Ort]:[RK KLV C üD]],7)),"")</f>
        <v/>
      </c>
      <c r="Q450" s="104" t="str">
        <f>IFERROR(tbl_WohnsitzSO[[#This Row],[KLV A]]*tbl_WohnsitzSO[[#This Row],[KLV A Ansatz]],"")</f>
        <v/>
      </c>
      <c r="R450" s="104" t="str">
        <f>IFERROR(tbl_WohnsitzSO[[#This Row],[KLV B]]*tbl_WohnsitzSO[[#This Row],[KLV B Ansatz]],"")</f>
        <v/>
      </c>
      <c r="S450" s="104" t="str">
        <f>IFERROR(tbl_WohnsitzSO[[#This Row],[KLV C]]*tbl_WohnsitzSO[[#This Row],[KLV C Ansatz]],"")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26"/>
      <c r="E451" s="158"/>
      <c r="F451" s="226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üD]],5)),"")</f>
        <v/>
      </c>
      <c r="O451" s="99" t="str">
        <f>IFERROR(IF(IFERROR(MATCH($C$8&amp;$H451,Tabelle2[Codierung],0),0)&gt;0,VLOOKUP(H451,Tabelle1[[Ort]:[RK KLV C üD]],3,),VLOOKUP(H451,Tabelle1[[Ort]:[RK KLV C üD]],6)),"")</f>
        <v/>
      </c>
      <c r="P451" s="99" t="str">
        <f>IFERROR(IF(IFERROR(MATCH($C$8&amp;$H451,Tabelle2[Codierung],0),0)&gt;0,VLOOKUP(H451,Tabelle1[[Ort]:[RK KLV C üD]],4,),VLOOKUP(H451,Tabelle1[[Ort]:[RK KLV C üD]],7)),"")</f>
        <v/>
      </c>
      <c r="Q451" s="104" t="str">
        <f>IFERROR(tbl_WohnsitzSO[[#This Row],[KLV A]]*tbl_WohnsitzSO[[#This Row],[KLV A Ansatz]],"")</f>
        <v/>
      </c>
      <c r="R451" s="104" t="str">
        <f>IFERROR(tbl_WohnsitzSO[[#This Row],[KLV B]]*tbl_WohnsitzSO[[#This Row],[KLV B Ansatz]],"")</f>
        <v/>
      </c>
      <c r="S451" s="104" t="str">
        <f>IFERROR(tbl_WohnsitzSO[[#This Row],[KLV C]]*tbl_WohnsitzSO[[#This Row],[KLV C Ansatz]],"")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26"/>
      <c r="E452" s="158"/>
      <c r="F452" s="226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üD]],5)),"")</f>
        <v/>
      </c>
      <c r="O452" s="99" t="str">
        <f>IFERROR(IF(IFERROR(MATCH($C$8&amp;$H452,Tabelle2[Codierung],0),0)&gt;0,VLOOKUP(H452,Tabelle1[[Ort]:[RK KLV C üD]],3,),VLOOKUP(H452,Tabelle1[[Ort]:[RK KLV C üD]],6)),"")</f>
        <v/>
      </c>
      <c r="P452" s="99" t="str">
        <f>IFERROR(IF(IFERROR(MATCH($C$8&amp;$H452,Tabelle2[Codierung],0),0)&gt;0,VLOOKUP(H452,Tabelle1[[Ort]:[RK KLV C üD]],4,),VLOOKUP(H452,Tabelle1[[Ort]:[RK KLV C üD]],7)),"")</f>
        <v/>
      </c>
      <c r="Q452" s="104" t="str">
        <f>IFERROR(tbl_WohnsitzSO[[#This Row],[KLV A]]*tbl_WohnsitzSO[[#This Row],[KLV A Ansatz]],"")</f>
        <v/>
      </c>
      <c r="R452" s="104" t="str">
        <f>IFERROR(tbl_WohnsitzSO[[#This Row],[KLV B]]*tbl_WohnsitzSO[[#This Row],[KLV B Ansatz]],"")</f>
        <v/>
      </c>
      <c r="S452" s="104" t="str">
        <f>IFERROR(tbl_WohnsitzSO[[#This Row],[KLV C]]*tbl_WohnsitzSO[[#This Row],[KLV C Ansatz]],"")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26"/>
      <c r="E453" s="158"/>
      <c r="F453" s="226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üD]],5)),"")</f>
        <v/>
      </c>
      <c r="O453" s="99" t="str">
        <f>IFERROR(IF(IFERROR(MATCH($C$8&amp;$H453,Tabelle2[Codierung],0),0)&gt;0,VLOOKUP(H453,Tabelle1[[Ort]:[RK KLV C üD]],3,),VLOOKUP(H453,Tabelle1[[Ort]:[RK KLV C üD]],6)),"")</f>
        <v/>
      </c>
      <c r="P453" s="99" t="str">
        <f>IFERROR(IF(IFERROR(MATCH($C$8&amp;$H453,Tabelle2[Codierung],0),0)&gt;0,VLOOKUP(H453,Tabelle1[[Ort]:[RK KLV C üD]],4,),VLOOKUP(H453,Tabelle1[[Ort]:[RK KLV C üD]],7)),"")</f>
        <v/>
      </c>
      <c r="Q453" s="104" t="str">
        <f>IFERROR(tbl_WohnsitzSO[[#This Row],[KLV A]]*tbl_WohnsitzSO[[#This Row],[KLV A Ansatz]],"")</f>
        <v/>
      </c>
      <c r="R453" s="104" t="str">
        <f>IFERROR(tbl_WohnsitzSO[[#This Row],[KLV B]]*tbl_WohnsitzSO[[#This Row],[KLV B Ansatz]],"")</f>
        <v/>
      </c>
      <c r="S453" s="104" t="str">
        <f>IFERROR(tbl_WohnsitzSO[[#This Row],[KLV C]]*tbl_WohnsitzSO[[#This Row],[KLV C Ansatz]],"")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26"/>
      <c r="E454" s="158"/>
      <c r="F454" s="226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üD]],5)),"")</f>
        <v/>
      </c>
      <c r="O454" s="99" t="str">
        <f>IFERROR(IF(IFERROR(MATCH($C$8&amp;$H454,Tabelle2[Codierung],0),0)&gt;0,VLOOKUP(H454,Tabelle1[[Ort]:[RK KLV C üD]],3,),VLOOKUP(H454,Tabelle1[[Ort]:[RK KLV C üD]],6)),"")</f>
        <v/>
      </c>
      <c r="P454" s="99" t="str">
        <f>IFERROR(IF(IFERROR(MATCH($C$8&amp;$H454,Tabelle2[Codierung],0),0)&gt;0,VLOOKUP(H454,Tabelle1[[Ort]:[RK KLV C üD]],4,),VLOOKUP(H454,Tabelle1[[Ort]:[RK KLV C üD]],7)),"")</f>
        <v/>
      </c>
      <c r="Q454" s="104" t="str">
        <f>IFERROR(tbl_WohnsitzSO[[#This Row],[KLV A]]*tbl_WohnsitzSO[[#This Row],[KLV A Ansatz]],"")</f>
        <v/>
      </c>
      <c r="R454" s="104" t="str">
        <f>IFERROR(tbl_WohnsitzSO[[#This Row],[KLV B]]*tbl_WohnsitzSO[[#This Row],[KLV B Ansatz]],"")</f>
        <v/>
      </c>
      <c r="S454" s="104" t="str">
        <f>IFERROR(tbl_WohnsitzSO[[#This Row],[KLV C]]*tbl_WohnsitzSO[[#This Row],[KLV C Ansatz]],"")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26"/>
      <c r="E455" s="158"/>
      <c r="F455" s="226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üD]],5)),"")</f>
        <v/>
      </c>
      <c r="O455" s="99" t="str">
        <f>IFERROR(IF(IFERROR(MATCH($C$8&amp;$H455,Tabelle2[Codierung],0),0)&gt;0,VLOOKUP(H455,Tabelle1[[Ort]:[RK KLV C üD]],3,),VLOOKUP(H455,Tabelle1[[Ort]:[RK KLV C üD]],6)),"")</f>
        <v/>
      </c>
      <c r="P455" s="99" t="str">
        <f>IFERROR(IF(IFERROR(MATCH($C$8&amp;$H455,Tabelle2[Codierung],0),0)&gt;0,VLOOKUP(H455,Tabelle1[[Ort]:[RK KLV C üD]],4,),VLOOKUP(H455,Tabelle1[[Ort]:[RK KLV C üD]],7)),"")</f>
        <v/>
      </c>
      <c r="Q455" s="104" t="str">
        <f>IFERROR(tbl_WohnsitzSO[[#This Row],[KLV A]]*tbl_WohnsitzSO[[#This Row],[KLV A Ansatz]],"")</f>
        <v/>
      </c>
      <c r="R455" s="104" t="str">
        <f>IFERROR(tbl_WohnsitzSO[[#This Row],[KLV B]]*tbl_WohnsitzSO[[#This Row],[KLV B Ansatz]],"")</f>
        <v/>
      </c>
      <c r="S455" s="104" t="str">
        <f>IFERROR(tbl_WohnsitzSO[[#This Row],[KLV C]]*tbl_WohnsitzSO[[#This Row],[KLV C Ansatz]],"")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26"/>
      <c r="E456" s="158"/>
      <c r="F456" s="226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üD]],5)),"")</f>
        <v/>
      </c>
      <c r="O456" s="99" t="str">
        <f>IFERROR(IF(IFERROR(MATCH($C$8&amp;$H456,Tabelle2[Codierung],0),0)&gt;0,VLOOKUP(H456,Tabelle1[[Ort]:[RK KLV C üD]],3,),VLOOKUP(H456,Tabelle1[[Ort]:[RK KLV C üD]],6)),"")</f>
        <v/>
      </c>
      <c r="P456" s="99" t="str">
        <f>IFERROR(IF(IFERROR(MATCH($C$8&amp;$H456,Tabelle2[Codierung],0),0)&gt;0,VLOOKUP(H456,Tabelle1[[Ort]:[RK KLV C üD]],4,),VLOOKUP(H456,Tabelle1[[Ort]:[RK KLV C üD]],7)),"")</f>
        <v/>
      </c>
      <c r="Q456" s="104" t="str">
        <f>IFERROR(tbl_WohnsitzSO[[#This Row],[KLV A]]*tbl_WohnsitzSO[[#This Row],[KLV A Ansatz]],"")</f>
        <v/>
      </c>
      <c r="R456" s="104" t="str">
        <f>IFERROR(tbl_WohnsitzSO[[#This Row],[KLV B]]*tbl_WohnsitzSO[[#This Row],[KLV B Ansatz]],"")</f>
        <v/>
      </c>
      <c r="S456" s="104" t="str">
        <f>IFERROR(tbl_WohnsitzSO[[#This Row],[KLV C]]*tbl_WohnsitzSO[[#This Row],[KLV C Ansatz]],"")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26"/>
      <c r="E457" s="158"/>
      <c r="F457" s="226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üD]],5)),"")</f>
        <v/>
      </c>
      <c r="O457" s="99" t="str">
        <f>IFERROR(IF(IFERROR(MATCH($C$8&amp;$H457,Tabelle2[Codierung],0),0)&gt;0,VLOOKUP(H457,Tabelle1[[Ort]:[RK KLV C üD]],3,),VLOOKUP(H457,Tabelle1[[Ort]:[RK KLV C üD]],6)),"")</f>
        <v/>
      </c>
      <c r="P457" s="99" t="str">
        <f>IFERROR(IF(IFERROR(MATCH($C$8&amp;$H457,Tabelle2[Codierung],0),0)&gt;0,VLOOKUP(H457,Tabelle1[[Ort]:[RK KLV C üD]],4,),VLOOKUP(H457,Tabelle1[[Ort]:[RK KLV C üD]],7)),"")</f>
        <v/>
      </c>
      <c r="Q457" s="104" t="str">
        <f>IFERROR(tbl_WohnsitzSO[[#This Row],[KLV A]]*tbl_WohnsitzSO[[#This Row],[KLV A Ansatz]],"")</f>
        <v/>
      </c>
      <c r="R457" s="104" t="str">
        <f>IFERROR(tbl_WohnsitzSO[[#This Row],[KLV B]]*tbl_WohnsitzSO[[#This Row],[KLV B Ansatz]],"")</f>
        <v/>
      </c>
      <c r="S457" s="104" t="str">
        <f>IFERROR(tbl_WohnsitzSO[[#This Row],[KLV C]]*tbl_WohnsitzSO[[#This Row],[KLV C Ansatz]],"")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26"/>
      <c r="E458" s="158"/>
      <c r="F458" s="226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üD]],5)),"")</f>
        <v/>
      </c>
      <c r="O458" s="99" t="str">
        <f>IFERROR(IF(IFERROR(MATCH($C$8&amp;$H458,Tabelle2[Codierung],0),0)&gt;0,VLOOKUP(H458,Tabelle1[[Ort]:[RK KLV C üD]],3,),VLOOKUP(H458,Tabelle1[[Ort]:[RK KLV C üD]],6)),"")</f>
        <v/>
      </c>
      <c r="P458" s="99" t="str">
        <f>IFERROR(IF(IFERROR(MATCH($C$8&amp;$H458,Tabelle2[Codierung],0),0)&gt;0,VLOOKUP(H458,Tabelle1[[Ort]:[RK KLV C üD]],4,),VLOOKUP(H458,Tabelle1[[Ort]:[RK KLV C üD]],7)),"")</f>
        <v/>
      </c>
      <c r="Q458" s="104" t="str">
        <f>IFERROR(tbl_WohnsitzSO[[#This Row],[KLV A]]*tbl_WohnsitzSO[[#This Row],[KLV A Ansatz]],"")</f>
        <v/>
      </c>
      <c r="R458" s="104" t="str">
        <f>IFERROR(tbl_WohnsitzSO[[#This Row],[KLV B]]*tbl_WohnsitzSO[[#This Row],[KLV B Ansatz]],"")</f>
        <v/>
      </c>
      <c r="S458" s="104" t="str">
        <f>IFERROR(tbl_WohnsitzSO[[#This Row],[KLV C]]*tbl_WohnsitzSO[[#This Row],[KLV C Ansatz]],"")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26"/>
      <c r="E459" s="158"/>
      <c r="F459" s="226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üD]],5)),"")</f>
        <v/>
      </c>
      <c r="O459" s="99" t="str">
        <f>IFERROR(IF(IFERROR(MATCH($C$8&amp;$H459,Tabelle2[Codierung],0),0)&gt;0,VLOOKUP(H459,Tabelle1[[Ort]:[RK KLV C üD]],3,),VLOOKUP(H459,Tabelle1[[Ort]:[RK KLV C üD]],6)),"")</f>
        <v/>
      </c>
      <c r="P459" s="99" t="str">
        <f>IFERROR(IF(IFERROR(MATCH($C$8&amp;$H459,Tabelle2[Codierung],0),0)&gt;0,VLOOKUP(H459,Tabelle1[[Ort]:[RK KLV C üD]],4,),VLOOKUP(H459,Tabelle1[[Ort]:[RK KLV C üD]],7)),"")</f>
        <v/>
      </c>
      <c r="Q459" s="104" t="str">
        <f>IFERROR(tbl_WohnsitzSO[[#This Row],[KLV A]]*tbl_WohnsitzSO[[#This Row],[KLV A Ansatz]],"")</f>
        <v/>
      </c>
      <c r="R459" s="104" t="str">
        <f>IFERROR(tbl_WohnsitzSO[[#This Row],[KLV B]]*tbl_WohnsitzSO[[#This Row],[KLV B Ansatz]],"")</f>
        <v/>
      </c>
      <c r="S459" s="104" t="str">
        <f>IFERROR(tbl_WohnsitzSO[[#This Row],[KLV C]]*tbl_WohnsitzSO[[#This Row],[KLV C Ansatz]],"")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26"/>
      <c r="E460" s="158"/>
      <c r="F460" s="226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üD]],5)),"")</f>
        <v/>
      </c>
      <c r="O460" s="99" t="str">
        <f>IFERROR(IF(IFERROR(MATCH($C$8&amp;$H460,Tabelle2[Codierung],0),0)&gt;0,VLOOKUP(H460,Tabelle1[[Ort]:[RK KLV C üD]],3,),VLOOKUP(H460,Tabelle1[[Ort]:[RK KLV C üD]],6)),"")</f>
        <v/>
      </c>
      <c r="P460" s="99" t="str">
        <f>IFERROR(IF(IFERROR(MATCH($C$8&amp;$H460,Tabelle2[Codierung],0),0)&gt;0,VLOOKUP(H460,Tabelle1[[Ort]:[RK KLV C üD]],4,),VLOOKUP(H460,Tabelle1[[Ort]:[RK KLV C üD]],7)),"")</f>
        <v/>
      </c>
      <c r="Q460" s="104" t="str">
        <f>IFERROR(tbl_WohnsitzSO[[#This Row],[KLV A]]*tbl_WohnsitzSO[[#This Row],[KLV A Ansatz]],"")</f>
        <v/>
      </c>
      <c r="R460" s="104" t="str">
        <f>IFERROR(tbl_WohnsitzSO[[#This Row],[KLV B]]*tbl_WohnsitzSO[[#This Row],[KLV B Ansatz]],"")</f>
        <v/>
      </c>
      <c r="S460" s="104" t="str">
        <f>IFERROR(tbl_WohnsitzSO[[#This Row],[KLV C]]*tbl_WohnsitzSO[[#This Row],[KLV C Ansatz]],"")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26"/>
      <c r="E461" s="158"/>
      <c r="F461" s="226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üD]],5)),"")</f>
        <v/>
      </c>
      <c r="O461" s="99" t="str">
        <f>IFERROR(IF(IFERROR(MATCH($C$8&amp;$H461,Tabelle2[Codierung],0),0)&gt;0,VLOOKUP(H461,Tabelle1[[Ort]:[RK KLV C üD]],3,),VLOOKUP(H461,Tabelle1[[Ort]:[RK KLV C üD]],6)),"")</f>
        <v/>
      </c>
      <c r="P461" s="99" t="str">
        <f>IFERROR(IF(IFERROR(MATCH($C$8&amp;$H461,Tabelle2[Codierung],0),0)&gt;0,VLOOKUP(H461,Tabelle1[[Ort]:[RK KLV C üD]],4,),VLOOKUP(H461,Tabelle1[[Ort]:[RK KLV C üD]],7)),"")</f>
        <v/>
      </c>
      <c r="Q461" s="104" t="str">
        <f>IFERROR(tbl_WohnsitzSO[[#This Row],[KLV A]]*tbl_WohnsitzSO[[#This Row],[KLV A Ansatz]],"")</f>
        <v/>
      </c>
      <c r="R461" s="104" t="str">
        <f>IFERROR(tbl_WohnsitzSO[[#This Row],[KLV B]]*tbl_WohnsitzSO[[#This Row],[KLV B Ansatz]],"")</f>
        <v/>
      </c>
      <c r="S461" s="104" t="str">
        <f>IFERROR(tbl_WohnsitzSO[[#This Row],[KLV C]]*tbl_WohnsitzSO[[#This Row],[KLV C Ansatz]],"")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26"/>
      <c r="E462" s="158"/>
      <c r="F462" s="226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üD]],5)),"")</f>
        <v/>
      </c>
      <c r="O462" s="99" t="str">
        <f>IFERROR(IF(IFERROR(MATCH($C$8&amp;$H462,Tabelle2[Codierung],0),0)&gt;0,VLOOKUP(H462,Tabelle1[[Ort]:[RK KLV C üD]],3,),VLOOKUP(H462,Tabelle1[[Ort]:[RK KLV C üD]],6)),"")</f>
        <v/>
      </c>
      <c r="P462" s="99" t="str">
        <f>IFERROR(IF(IFERROR(MATCH($C$8&amp;$H462,Tabelle2[Codierung],0),0)&gt;0,VLOOKUP(H462,Tabelle1[[Ort]:[RK KLV C üD]],4,),VLOOKUP(H462,Tabelle1[[Ort]:[RK KLV C üD]],7)),"")</f>
        <v/>
      </c>
      <c r="Q462" s="104" t="str">
        <f>IFERROR(tbl_WohnsitzSO[[#This Row],[KLV A]]*tbl_WohnsitzSO[[#This Row],[KLV A Ansatz]],"")</f>
        <v/>
      </c>
      <c r="R462" s="104" t="str">
        <f>IFERROR(tbl_WohnsitzSO[[#This Row],[KLV B]]*tbl_WohnsitzSO[[#This Row],[KLV B Ansatz]],"")</f>
        <v/>
      </c>
      <c r="S462" s="104" t="str">
        <f>IFERROR(tbl_WohnsitzSO[[#This Row],[KLV C]]*tbl_WohnsitzSO[[#This Row],[KLV C Ansatz]],"")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26"/>
      <c r="E463" s="158"/>
      <c r="F463" s="226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üD]],5)),"")</f>
        <v/>
      </c>
      <c r="O463" s="99" t="str">
        <f>IFERROR(IF(IFERROR(MATCH($C$8&amp;$H463,Tabelle2[Codierung],0),0)&gt;0,VLOOKUP(H463,Tabelle1[[Ort]:[RK KLV C üD]],3,),VLOOKUP(H463,Tabelle1[[Ort]:[RK KLV C üD]],6)),"")</f>
        <v/>
      </c>
      <c r="P463" s="99" t="str">
        <f>IFERROR(IF(IFERROR(MATCH($C$8&amp;$H463,Tabelle2[Codierung],0),0)&gt;0,VLOOKUP(H463,Tabelle1[[Ort]:[RK KLV C üD]],4,),VLOOKUP(H463,Tabelle1[[Ort]:[RK KLV C üD]],7)),"")</f>
        <v/>
      </c>
      <c r="Q463" s="104" t="str">
        <f>IFERROR(tbl_WohnsitzSO[[#This Row],[KLV A]]*tbl_WohnsitzSO[[#This Row],[KLV A Ansatz]],"")</f>
        <v/>
      </c>
      <c r="R463" s="104" t="str">
        <f>IFERROR(tbl_WohnsitzSO[[#This Row],[KLV B]]*tbl_WohnsitzSO[[#This Row],[KLV B Ansatz]],"")</f>
        <v/>
      </c>
      <c r="S463" s="104" t="str">
        <f>IFERROR(tbl_WohnsitzSO[[#This Row],[KLV C]]*tbl_WohnsitzSO[[#This Row],[KLV C Ansatz]],"")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26"/>
      <c r="E464" s="158"/>
      <c r="F464" s="226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üD]],5)),"")</f>
        <v/>
      </c>
      <c r="O464" s="99" t="str">
        <f>IFERROR(IF(IFERROR(MATCH($C$8&amp;$H464,Tabelle2[Codierung],0),0)&gt;0,VLOOKUP(H464,Tabelle1[[Ort]:[RK KLV C üD]],3,),VLOOKUP(H464,Tabelle1[[Ort]:[RK KLV C üD]],6)),"")</f>
        <v/>
      </c>
      <c r="P464" s="99" t="str">
        <f>IFERROR(IF(IFERROR(MATCH($C$8&amp;$H464,Tabelle2[Codierung],0),0)&gt;0,VLOOKUP(H464,Tabelle1[[Ort]:[RK KLV C üD]],4,),VLOOKUP(H464,Tabelle1[[Ort]:[RK KLV C üD]],7)),"")</f>
        <v/>
      </c>
      <c r="Q464" s="104" t="str">
        <f>IFERROR(tbl_WohnsitzSO[[#This Row],[KLV A]]*tbl_WohnsitzSO[[#This Row],[KLV A Ansatz]],"")</f>
        <v/>
      </c>
      <c r="R464" s="104" t="str">
        <f>IFERROR(tbl_WohnsitzSO[[#This Row],[KLV B]]*tbl_WohnsitzSO[[#This Row],[KLV B Ansatz]],"")</f>
        <v/>
      </c>
      <c r="S464" s="104" t="str">
        <f>IFERROR(tbl_WohnsitzSO[[#This Row],[KLV C]]*tbl_WohnsitzSO[[#This Row],[KLV C Ansatz]],"")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26"/>
      <c r="E465" s="158"/>
      <c r="F465" s="226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üD]],5)),"")</f>
        <v/>
      </c>
      <c r="O465" s="99" t="str">
        <f>IFERROR(IF(IFERROR(MATCH($C$8&amp;$H465,Tabelle2[Codierung],0),0)&gt;0,VLOOKUP(H465,Tabelle1[[Ort]:[RK KLV C üD]],3,),VLOOKUP(H465,Tabelle1[[Ort]:[RK KLV C üD]],6)),"")</f>
        <v/>
      </c>
      <c r="P465" s="99" t="str">
        <f>IFERROR(IF(IFERROR(MATCH($C$8&amp;$H465,Tabelle2[Codierung],0),0)&gt;0,VLOOKUP(H465,Tabelle1[[Ort]:[RK KLV C üD]],4,),VLOOKUP(H465,Tabelle1[[Ort]:[RK KLV C üD]],7)),"")</f>
        <v/>
      </c>
      <c r="Q465" s="104" t="str">
        <f>IFERROR(tbl_WohnsitzSO[[#This Row],[KLV A]]*tbl_WohnsitzSO[[#This Row],[KLV A Ansatz]],"")</f>
        <v/>
      </c>
      <c r="R465" s="104" t="str">
        <f>IFERROR(tbl_WohnsitzSO[[#This Row],[KLV B]]*tbl_WohnsitzSO[[#This Row],[KLV B Ansatz]],"")</f>
        <v/>
      </c>
      <c r="S465" s="104" t="str">
        <f>IFERROR(tbl_WohnsitzSO[[#This Row],[KLV C]]*tbl_WohnsitzSO[[#This Row],[KLV C Ansatz]],"")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26"/>
      <c r="E466" s="158"/>
      <c r="F466" s="226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üD]],5)),"")</f>
        <v/>
      </c>
      <c r="O466" s="99" t="str">
        <f>IFERROR(IF(IFERROR(MATCH($C$8&amp;$H466,Tabelle2[Codierung],0),0)&gt;0,VLOOKUP(H466,Tabelle1[[Ort]:[RK KLV C üD]],3,),VLOOKUP(H466,Tabelle1[[Ort]:[RK KLV C üD]],6)),"")</f>
        <v/>
      </c>
      <c r="P466" s="99" t="str">
        <f>IFERROR(IF(IFERROR(MATCH($C$8&amp;$H466,Tabelle2[Codierung],0),0)&gt;0,VLOOKUP(H466,Tabelle1[[Ort]:[RK KLV C üD]],4,),VLOOKUP(H466,Tabelle1[[Ort]:[RK KLV C üD]],7)),"")</f>
        <v/>
      </c>
      <c r="Q466" s="104" t="str">
        <f>IFERROR(tbl_WohnsitzSO[[#This Row],[KLV A]]*tbl_WohnsitzSO[[#This Row],[KLV A Ansatz]],"")</f>
        <v/>
      </c>
      <c r="R466" s="104" t="str">
        <f>IFERROR(tbl_WohnsitzSO[[#This Row],[KLV B]]*tbl_WohnsitzSO[[#This Row],[KLV B Ansatz]],"")</f>
        <v/>
      </c>
      <c r="S466" s="104" t="str">
        <f>IFERROR(tbl_WohnsitzSO[[#This Row],[KLV C]]*tbl_WohnsitzSO[[#This Row],[KLV C Ansatz]],"")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26"/>
      <c r="E467" s="158"/>
      <c r="F467" s="226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üD]],5)),"")</f>
        <v/>
      </c>
      <c r="O467" s="99" t="str">
        <f>IFERROR(IF(IFERROR(MATCH($C$8&amp;$H467,Tabelle2[Codierung],0),0)&gt;0,VLOOKUP(H467,Tabelle1[[Ort]:[RK KLV C üD]],3,),VLOOKUP(H467,Tabelle1[[Ort]:[RK KLV C üD]],6)),"")</f>
        <v/>
      </c>
      <c r="P467" s="99" t="str">
        <f>IFERROR(IF(IFERROR(MATCH($C$8&amp;$H467,Tabelle2[Codierung],0),0)&gt;0,VLOOKUP(H467,Tabelle1[[Ort]:[RK KLV C üD]],4,),VLOOKUP(H467,Tabelle1[[Ort]:[RK KLV C üD]],7)),"")</f>
        <v/>
      </c>
      <c r="Q467" s="104" t="str">
        <f>IFERROR(tbl_WohnsitzSO[[#This Row],[KLV A]]*tbl_WohnsitzSO[[#This Row],[KLV A Ansatz]],"")</f>
        <v/>
      </c>
      <c r="R467" s="104" t="str">
        <f>IFERROR(tbl_WohnsitzSO[[#This Row],[KLV B]]*tbl_WohnsitzSO[[#This Row],[KLV B Ansatz]],"")</f>
        <v/>
      </c>
      <c r="S467" s="104" t="str">
        <f>IFERROR(tbl_WohnsitzSO[[#This Row],[KLV C]]*tbl_WohnsitzSO[[#This Row],[KLV C Ansatz]],"")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26"/>
      <c r="E468" s="158"/>
      <c r="F468" s="226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üD]],5)),"")</f>
        <v/>
      </c>
      <c r="O468" s="99" t="str">
        <f>IFERROR(IF(IFERROR(MATCH($C$8&amp;$H468,Tabelle2[Codierung],0),0)&gt;0,VLOOKUP(H468,Tabelle1[[Ort]:[RK KLV C üD]],3,),VLOOKUP(H468,Tabelle1[[Ort]:[RK KLV C üD]],6)),"")</f>
        <v/>
      </c>
      <c r="P468" s="99" t="str">
        <f>IFERROR(IF(IFERROR(MATCH($C$8&amp;$H468,Tabelle2[Codierung],0),0)&gt;0,VLOOKUP(H468,Tabelle1[[Ort]:[RK KLV C üD]],4,),VLOOKUP(H468,Tabelle1[[Ort]:[RK KLV C üD]],7)),"")</f>
        <v/>
      </c>
      <c r="Q468" s="104" t="str">
        <f>IFERROR(tbl_WohnsitzSO[[#This Row],[KLV A]]*tbl_WohnsitzSO[[#This Row],[KLV A Ansatz]],"")</f>
        <v/>
      </c>
      <c r="R468" s="104" t="str">
        <f>IFERROR(tbl_WohnsitzSO[[#This Row],[KLV B]]*tbl_WohnsitzSO[[#This Row],[KLV B Ansatz]],"")</f>
        <v/>
      </c>
      <c r="S468" s="104" t="str">
        <f>IFERROR(tbl_WohnsitzSO[[#This Row],[KLV C]]*tbl_WohnsitzSO[[#This Row],[KLV C Ansatz]],"")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26"/>
      <c r="E469" s="158"/>
      <c r="F469" s="226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üD]],5)),"")</f>
        <v/>
      </c>
      <c r="O469" s="99" t="str">
        <f>IFERROR(IF(IFERROR(MATCH($C$8&amp;$H469,Tabelle2[Codierung],0),0)&gt;0,VLOOKUP(H469,Tabelle1[[Ort]:[RK KLV C üD]],3,),VLOOKUP(H469,Tabelle1[[Ort]:[RK KLV C üD]],6)),"")</f>
        <v/>
      </c>
      <c r="P469" s="99" t="str">
        <f>IFERROR(IF(IFERROR(MATCH($C$8&amp;$H469,Tabelle2[Codierung],0),0)&gt;0,VLOOKUP(H469,Tabelle1[[Ort]:[RK KLV C üD]],4,),VLOOKUP(H469,Tabelle1[[Ort]:[RK KLV C üD]],7)),"")</f>
        <v/>
      </c>
      <c r="Q469" s="104" t="str">
        <f>IFERROR(tbl_WohnsitzSO[[#This Row],[KLV A]]*tbl_WohnsitzSO[[#This Row],[KLV A Ansatz]],"")</f>
        <v/>
      </c>
      <c r="R469" s="104" t="str">
        <f>IFERROR(tbl_WohnsitzSO[[#This Row],[KLV B]]*tbl_WohnsitzSO[[#This Row],[KLV B Ansatz]],"")</f>
        <v/>
      </c>
      <c r="S469" s="104" t="str">
        <f>IFERROR(tbl_WohnsitzSO[[#This Row],[KLV C]]*tbl_WohnsitzSO[[#This Row],[KLV C Ansatz]],"")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26"/>
      <c r="E470" s="158"/>
      <c r="F470" s="226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üD]],5)),"")</f>
        <v/>
      </c>
      <c r="O470" s="99" t="str">
        <f>IFERROR(IF(IFERROR(MATCH($C$8&amp;$H470,Tabelle2[Codierung],0),0)&gt;0,VLOOKUP(H470,Tabelle1[[Ort]:[RK KLV C üD]],3,),VLOOKUP(H470,Tabelle1[[Ort]:[RK KLV C üD]],6)),"")</f>
        <v/>
      </c>
      <c r="P470" s="99" t="str">
        <f>IFERROR(IF(IFERROR(MATCH($C$8&amp;$H470,Tabelle2[Codierung],0),0)&gt;0,VLOOKUP(H470,Tabelle1[[Ort]:[RK KLV C üD]],4,),VLOOKUP(H470,Tabelle1[[Ort]:[RK KLV C üD]],7)),"")</f>
        <v/>
      </c>
      <c r="Q470" s="104" t="str">
        <f>IFERROR(tbl_WohnsitzSO[[#This Row],[KLV A]]*tbl_WohnsitzSO[[#This Row],[KLV A Ansatz]],"")</f>
        <v/>
      </c>
      <c r="R470" s="104" t="str">
        <f>IFERROR(tbl_WohnsitzSO[[#This Row],[KLV B]]*tbl_WohnsitzSO[[#This Row],[KLV B Ansatz]],"")</f>
        <v/>
      </c>
      <c r="S470" s="104" t="str">
        <f>IFERROR(tbl_WohnsitzSO[[#This Row],[KLV C]]*tbl_WohnsitzSO[[#This Row],[KLV C Ansatz]],"")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26"/>
      <c r="E471" s="158"/>
      <c r="F471" s="226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üD]],5)),"")</f>
        <v/>
      </c>
      <c r="O471" s="99" t="str">
        <f>IFERROR(IF(IFERROR(MATCH($C$8&amp;$H471,Tabelle2[Codierung],0),0)&gt;0,VLOOKUP(H471,Tabelle1[[Ort]:[RK KLV C üD]],3,),VLOOKUP(H471,Tabelle1[[Ort]:[RK KLV C üD]],6)),"")</f>
        <v/>
      </c>
      <c r="P471" s="99" t="str">
        <f>IFERROR(IF(IFERROR(MATCH($C$8&amp;$H471,Tabelle2[Codierung],0),0)&gt;0,VLOOKUP(H471,Tabelle1[[Ort]:[RK KLV C üD]],4,),VLOOKUP(H471,Tabelle1[[Ort]:[RK KLV C üD]],7)),"")</f>
        <v/>
      </c>
      <c r="Q471" s="104" t="str">
        <f>IFERROR(tbl_WohnsitzSO[[#This Row],[KLV A]]*tbl_WohnsitzSO[[#This Row],[KLV A Ansatz]],"")</f>
        <v/>
      </c>
      <c r="R471" s="104" t="str">
        <f>IFERROR(tbl_WohnsitzSO[[#This Row],[KLV B]]*tbl_WohnsitzSO[[#This Row],[KLV B Ansatz]],"")</f>
        <v/>
      </c>
      <c r="S471" s="104" t="str">
        <f>IFERROR(tbl_WohnsitzSO[[#This Row],[KLV C]]*tbl_WohnsitzSO[[#This Row],[KLV C Ansatz]],"")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26"/>
      <c r="E472" s="158"/>
      <c r="F472" s="226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üD]],5)),"")</f>
        <v/>
      </c>
      <c r="O472" s="99" t="str">
        <f>IFERROR(IF(IFERROR(MATCH($C$8&amp;$H472,Tabelle2[Codierung],0),0)&gt;0,VLOOKUP(H472,Tabelle1[[Ort]:[RK KLV C üD]],3,),VLOOKUP(H472,Tabelle1[[Ort]:[RK KLV C üD]],6)),"")</f>
        <v/>
      </c>
      <c r="P472" s="99" t="str">
        <f>IFERROR(IF(IFERROR(MATCH($C$8&amp;$H472,Tabelle2[Codierung],0),0)&gt;0,VLOOKUP(H472,Tabelle1[[Ort]:[RK KLV C üD]],4,),VLOOKUP(H472,Tabelle1[[Ort]:[RK KLV C üD]],7)),"")</f>
        <v/>
      </c>
      <c r="Q472" s="104" t="str">
        <f>IFERROR(tbl_WohnsitzSO[[#This Row],[KLV A]]*tbl_WohnsitzSO[[#This Row],[KLV A Ansatz]],"")</f>
        <v/>
      </c>
      <c r="R472" s="104" t="str">
        <f>IFERROR(tbl_WohnsitzSO[[#This Row],[KLV B]]*tbl_WohnsitzSO[[#This Row],[KLV B Ansatz]],"")</f>
        <v/>
      </c>
      <c r="S472" s="104" t="str">
        <f>IFERROR(tbl_WohnsitzSO[[#This Row],[KLV C]]*tbl_WohnsitzSO[[#This Row],[KLV C Ansatz]],"")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26"/>
      <c r="E473" s="158"/>
      <c r="F473" s="226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üD]],5)),"")</f>
        <v/>
      </c>
      <c r="O473" s="99" t="str">
        <f>IFERROR(IF(IFERROR(MATCH($C$8&amp;$H473,Tabelle2[Codierung],0),0)&gt;0,VLOOKUP(H473,Tabelle1[[Ort]:[RK KLV C üD]],3,),VLOOKUP(H473,Tabelle1[[Ort]:[RK KLV C üD]],6)),"")</f>
        <v/>
      </c>
      <c r="P473" s="99" t="str">
        <f>IFERROR(IF(IFERROR(MATCH($C$8&amp;$H473,Tabelle2[Codierung],0),0)&gt;0,VLOOKUP(H473,Tabelle1[[Ort]:[RK KLV C üD]],4,),VLOOKUP(H473,Tabelle1[[Ort]:[RK KLV C üD]],7)),"")</f>
        <v/>
      </c>
      <c r="Q473" s="104" t="str">
        <f>IFERROR(tbl_WohnsitzSO[[#This Row],[KLV A]]*tbl_WohnsitzSO[[#This Row],[KLV A Ansatz]],"")</f>
        <v/>
      </c>
      <c r="R473" s="104" t="str">
        <f>IFERROR(tbl_WohnsitzSO[[#This Row],[KLV B]]*tbl_WohnsitzSO[[#This Row],[KLV B Ansatz]],"")</f>
        <v/>
      </c>
      <c r="S473" s="104" t="str">
        <f>IFERROR(tbl_WohnsitzSO[[#This Row],[KLV C]]*tbl_WohnsitzSO[[#This Row],[KLV C Ansatz]],"")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26"/>
      <c r="E474" s="158"/>
      <c r="F474" s="226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üD]],5)),"")</f>
        <v/>
      </c>
      <c r="O474" s="99" t="str">
        <f>IFERROR(IF(IFERROR(MATCH($C$8&amp;$H474,Tabelle2[Codierung],0),0)&gt;0,VLOOKUP(H474,Tabelle1[[Ort]:[RK KLV C üD]],3,),VLOOKUP(H474,Tabelle1[[Ort]:[RK KLV C üD]],6)),"")</f>
        <v/>
      </c>
      <c r="P474" s="99" t="str">
        <f>IFERROR(IF(IFERROR(MATCH($C$8&amp;$H474,Tabelle2[Codierung],0),0)&gt;0,VLOOKUP(H474,Tabelle1[[Ort]:[RK KLV C üD]],4,),VLOOKUP(H474,Tabelle1[[Ort]:[RK KLV C üD]],7)),"")</f>
        <v/>
      </c>
      <c r="Q474" s="104" t="str">
        <f>IFERROR(tbl_WohnsitzSO[[#This Row],[KLV A]]*tbl_WohnsitzSO[[#This Row],[KLV A Ansatz]],"")</f>
        <v/>
      </c>
      <c r="R474" s="104" t="str">
        <f>IFERROR(tbl_WohnsitzSO[[#This Row],[KLV B]]*tbl_WohnsitzSO[[#This Row],[KLV B Ansatz]],"")</f>
        <v/>
      </c>
      <c r="S474" s="104" t="str">
        <f>IFERROR(tbl_WohnsitzSO[[#This Row],[KLV C]]*tbl_WohnsitzSO[[#This Row],[KLV C Ansatz]],"")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26"/>
      <c r="E475" s="158"/>
      <c r="F475" s="226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üD]],5)),"")</f>
        <v/>
      </c>
      <c r="O475" s="99" t="str">
        <f>IFERROR(IF(IFERROR(MATCH($C$8&amp;$H475,Tabelle2[Codierung],0),0)&gt;0,VLOOKUP(H475,Tabelle1[[Ort]:[RK KLV C üD]],3,),VLOOKUP(H475,Tabelle1[[Ort]:[RK KLV C üD]],6)),"")</f>
        <v/>
      </c>
      <c r="P475" s="99" t="str">
        <f>IFERROR(IF(IFERROR(MATCH($C$8&amp;$H475,Tabelle2[Codierung],0),0)&gt;0,VLOOKUP(H475,Tabelle1[[Ort]:[RK KLV C üD]],4,),VLOOKUP(H475,Tabelle1[[Ort]:[RK KLV C üD]],7)),"")</f>
        <v/>
      </c>
      <c r="Q475" s="104" t="str">
        <f>IFERROR(tbl_WohnsitzSO[[#This Row],[KLV A]]*tbl_WohnsitzSO[[#This Row],[KLV A Ansatz]],"")</f>
        <v/>
      </c>
      <c r="R475" s="104" t="str">
        <f>IFERROR(tbl_WohnsitzSO[[#This Row],[KLV B]]*tbl_WohnsitzSO[[#This Row],[KLV B Ansatz]],"")</f>
        <v/>
      </c>
      <c r="S475" s="104" t="str">
        <f>IFERROR(tbl_WohnsitzSO[[#This Row],[KLV C]]*tbl_WohnsitzSO[[#This Row],[KLV C Ansatz]],"")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26"/>
      <c r="E476" s="158"/>
      <c r="F476" s="226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üD]],5)),"")</f>
        <v/>
      </c>
      <c r="O476" s="99" t="str">
        <f>IFERROR(IF(IFERROR(MATCH($C$8&amp;$H476,Tabelle2[Codierung],0),0)&gt;0,VLOOKUP(H476,Tabelle1[[Ort]:[RK KLV C üD]],3,),VLOOKUP(H476,Tabelle1[[Ort]:[RK KLV C üD]],6)),"")</f>
        <v/>
      </c>
      <c r="P476" s="99" t="str">
        <f>IFERROR(IF(IFERROR(MATCH($C$8&amp;$H476,Tabelle2[Codierung],0),0)&gt;0,VLOOKUP(H476,Tabelle1[[Ort]:[RK KLV C üD]],4,),VLOOKUP(H476,Tabelle1[[Ort]:[RK KLV C üD]],7)),"")</f>
        <v/>
      </c>
      <c r="Q476" s="104" t="str">
        <f>IFERROR(tbl_WohnsitzSO[[#This Row],[KLV A]]*tbl_WohnsitzSO[[#This Row],[KLV A Ansatz]],"")</f>
        <v/>
      </c>
      <c r="R476" s="104" t="str">
        <f>IFERROR(tbl_WohnsitzSO[[#This Row],[KLV B]]*tbl_WohnsitzSO[[#This Row],[KLV B Ansatz]],"")</f>
        <v/>
      </c>
      <c r="S476" s="104" t="str">
        <f>IFERROR(tbl_WohnsitzSO[[#This Row],[KLV C]]*tbl_WohnsitzSO[[#This Row],[KLV C Ansatz]],"")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26"/>
      <c r="E477" s="158"/>
      <c r="F477" s="226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üD]],5)),"")</f>
        <v/>
      </c>
      <c r="O477" s="99" t="str">
        <f>IFERROR(IF(IFERROR(MATCH($C$8&amp;$H477,Tabelle2[Codierung],0),0)&gt;0,VLOOKUP(H477,Tabelle1[[Ort]:[RK KLV C üD]],3,),VLOOKUP(H477,Tabelle1[[Ort]:[RK KLV C üD]],6)),"")</f>
        <v/>
      </c>
      <c r="P477" s="99" t="str">
        <f>IFERROR(IF(IFERROR(MATCH($C$8&amp;$H477,Tabelle2[Codierung],0),0)&gt;0,VLOOKUP(H477,Tabelle1[[Ort]:[RK KLV C üD]],4,),VLOOKUP(H477,Tabelle1[[Ort]:[RK KLV C üD]],7)),"")</f>
        <v/>
      </c>
      <c r="Q477" s="104" t="str">
        <f>IFERROR(tbl_WohnsitzSO[[#This Row],[KLV A]]*tbl_WohnsitzSO[[#This Row],[KLV A Ansatz]],"")</f>
        <v/>
      </c>
      <c r="R477" s="104" t="str">
        <f>IFERROR(tbl_WohnsitzSO[[#This Row],[KLV B]]*tbl_WohnsitzSO[[#This Row],[KLV B Ansatz]],"")</f>
        <v/>
      </c>
      <c r="S477" s="104" t="str">
        <f>IFERROR(tbl_WohnsitzSO[[#This Row],[KLV C]]*tbl_WohnsitzSO[[#This Row],[KLV C Ansatz]],"")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26"/>
      <c r="E478" s="158"/>
      <c r="F478" s="226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üD]],5)),"")</f>
        <v/>
      </c>
      <c r="O478" s="99" t="str">
        <f>IFERROR(IF(IFERROR(MATCH($C$8&amp;$H478,Tabelle2[Codierung],0),0)&gt;0,VLOOKUP(H478,Tabelle1[[Ort]:[RK KLV C üD]],3,),VLOOKUP(H478,Tabelle1[[Ort]:[RK KLV C üD]],6)),"")</f>
        <v/>
      </c>
      <c r="P478" s="99" t="str">
        <f>IFERROR(IF(IFERROR(MATCH($C$8&amp;$H478,Tabelle2[Codierung],0),0)&gt;0,VLOOKUP(H478,Tabelle1[[Ort]:[RK KLV C üD]],4,),VLOOKUP(H478,Tabelle1[[Ort]:[RK KLV C üD]],7)),"")</f>
        <v/>
      </c>
      <c r="Q478" s="104" t="str">
        <f>IFERROR(tbl_WohnsitzSO[[#This Row],[KLV A]]*tbl_WohnsitzSO[[#This Row],[KLV A Ansatz]],"")</f>
        <v/>
      </c>
      <c r="R478" s="104" t="str">
        <f>IFERROR(tbl_WohnsitzSO[[#This Row],[KLV B]]*tbl_WohnsitzSO[[#This Row],[KLV B Ansatz]],"")</f>
        <v/>
      </c>
      <c r="S478" s="104" t="str">
        <f>IFERROR(tbl_WohnsitzSO[[#This Row],[KLV C]]*tbl_WohnsitzSO[[#This Row],[KLV C Ansatz]],"")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26"/>
      <c r="E479" s="158"/>
      <c r="F479" s="226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üD]],5)),"")</f>
        <v/>
      </c>
      <c r="O479" s="99" t="str">
        <f>IFERROR(IF(IFERROR(MATCH($C$8&amp;$H479,Tabelle2[Codierung],0),0)&gt;0,VLOOKUP(H479,Tabelle1[[Ort]:[RK KLV C üD]],3,),VLOOKUP(H479,Tabelle1[[Ort]:[RK KLV C üD]],6)),"")</f>
        <v/>
      </c>
      <c r="P479" s="99" t="str">
        <f>IFERROR(IF(IFERROR(MATCH($C$8&amp;$H479,Tabelle2[Codierung],0),0)&gt;0,VLOOKUP(H479,Tabelle1[[Ort]:[RK KLV C üD]],4,),VLOOKUP(H479,Tabelle1[[Ort]:[RK KLV C üD]],7)),"")</f>
        <v/>
      </c>
      <c r="Q479" s="104" t="str">
        <f>IFERROR(tbl_WohnsitzSO[[#This Row],[KLV A]]*tbl_WohnsitzSO[[#This Row],[KLV A Ansatz]],"")</f>
        <v/>
      </c>
      <c r="R479" s="104" t="str">
        <f>IFERROR(tbl_WohnsitzSO[[#This Row],[KLV B]]*tbl_WohnsitzSO[[#This Row],[KLV B Ansatz]],"")</f>
        <v/>
      </c>
      <c r="S479" s="104" t="str">
        <f>IFERROR(tbl_WohnsitzSO[[#This Row],[KLV C]]*tbl_WohnsitzSO[[#This Row],[KLV C Ansatz]],"")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26"/>
      <c r="E480" s="158"/>
      <c r="F480" s="226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üD]],5)),"")</f>
        <v/>
      </c>
      <c r="O480" s="99" t="str">
        <f>IFERROR(IF(IFERROR(MATCH($C$8&amp;$H480,Tabelle2[Codierung],0),0)&gt;0,VLOOKUP(H480,Tabelle1[[Ort]:[RK KLV C üD]],3,),VLOOKUP(H480,Tabelle1[[Ort]:[RK KLV C üD]],6)),"")</f>
        <v/>
      </c>
      <c r="P480" s="99" t="str">
        <f>IFERROR(IF(IFERROR(MATCH($C$8&amp;$H480,Tabelle2[Codierung],0),0)&gt;0,VLOOKUP(H480,Tabelle1[[Ort]:[RK KLV C üD]],4,),VLOOKUP(H480,Tabelle1[[Ort]:[RK KLV C üD]],7)),"")</f>
        <v/>
      </c>
      <c r="Q480" s="104" t="str">
        <f>IFERROR(tbl_WohnsitzSO[[#This Row],[KLV A]]*tbl_WohnsitzSO[[#This Row],[KLV A Ansatz]],"")</f>
        <v/>
      </c>
      <c r="R480" s="104" t="str">
        <f>IFERROR(tbl_WohnsitzSO[[#This Row],[KLV B]]*tbl_WohnsitzSO[[#This Row],[KLV B Ansatz]],"")</f>
        <v/>
      </c>
      <c r="S480" s="104" t="str">
        <f>IFERROR(tbl_WohnsitzSO[[#This Row],[KLV C]]*tbl_WohnsitzSO[[#This Row],[KLV C Ansatz]],"")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26"/>
      <c r="E481" s="158"/>
      <c r="F481" s="226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üD]],5)),"")</f>
        <v/>
      </c>
      <c r="O481" s="99" t="str">
        <f>IFERROR(IF(IFERROR(MATCH($C$8&amp;$H481,Tabelle2[Codierung],0),0)&gt;0,VLOOKUP(H481,Tabelle1[[Ort]:[RK KLV C üD]],3,),VLOOKUP(H481,Tabelle1[[Ort]:[RK KLV C üD]],6)),"")</f>
        <v/>
      </c>
      <c r="P481" s="99" t="str">
        <f>IFERROR(IF(IFERROR(MATCH($C$8&amp;$H481,Tabelle2[Codierung],0),0)&gt;0,VLOOKUP(H481,Tabelle1[[Ort]:[RK KLV C üD]],4,),VLOOKUP(H481,Tabelle1[[Ort]:[RK KLV C üD]],7)),"")</f>
        <v/>
      </c>
      <c r="Q481" s="104" t="str">
        <f>IFERROR(tbl_WohnsitzSO[[#This Row],[KLV A]]*tbl_WohnsitzSO[[#This Row],[KLV A Ansatz]],"")</f>
        <v/>
      </c>
      <c r="R481" s="104" t="str">
        <f>IFERROR(tbl_WohnsitzSO[[#This Row],[KLV B]]*tbl_WohnsitzSO[[#This Row],[KLV B Ansatz]],"")</f>
        <v/>
      </c>
      <c r="S481" s="104" t="str">
        <f>IFERROR(tbl_WohnsitzSO[[#This Row],[KLV C]]*tbl_WohnsitzSO[[#This Row],[KLV C Ansatz]],"")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26"/>
      <c r="E482" s="158"/>
      <c r="F482" s="226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üD]],5)),"")</f>
        <v/>
      </c>
      <c r="O482" s="99" t="str">
        <f>IFERROR(IF(IFERROR(MATCH($C$8&amp;$H482,Tabelle2[Codierung],0),0)&gt;0,VLOOKUP(H482,Tabelle1[[Ort]:[RK KLV C üD]],3,),VLOOKUP(H482,Tabelle1[[Ort]:[RK KLV C üD]],6)),"")</f>
        <v/>
      </c>
      <c r="P482" s="99" t="str">
        <f>IFERROR(IF(IFERROR(MATCH($C$8&amp;$H482,Tabelle2[Codierung],0),0)&gt;0,VLOOKUP(H482,Tabelle1[[Ort]:[RK KLV C üD]],4,),VLOOKUP(H482,Tabelle1[[Ort]:[RK KLV C üD]],7)),"")</f>
        <v/>
      </c>
      <c r="Q482" s="104" t="str">
        <f>IFERROR(tbl_WohnsitzSO[[#This Row],[KLV A]]*tbl_WohnsitzSO[[#This Row],[KLV A Ansatz]],"")</f>
        <v/>
      </c>
      <c r="R482" s="104" t="str">
        <f>IFERROR(tbl_WohnsitzSO[[#This Row],[KLV B]]*tbl_WohnsitzSO[[#This Row],[KLV B Ansatz]],"")</f>
        <v/>
      </c>
      <c r="S482" s="104" t="str">
        <f>IFERROR(tbl_WohnsitzSO[[#This Row],[KLV C]]*tbl_WohnsitzSO[[#This Row],[KLV C Ansatz]],"")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26"/>
      <c r="E483" s="158"/>
      <c r="F483" s="226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üD]],5)),"")</f>
        <v/>
      </c>
      <c r="O483" s="99" t="str">
        <f>IFERROR(IF(IFERROR(MATCH($C$8&amp;$H483,Tabelle2[Codierung],0),0)&gt;0,VLOOKUP(H483,Tabelle1[[Ort]:[RK KLV C üD]],3,),VLOOKUP(H483,Tabelle1[[Ort]:[RK KLV C üD]],6)),"")</f>
        <v/>
      </c>
      <c r="P483" s="99" t="str">
        <f>IFERROR(IF(IFERROR(MATCH($C$8&amp;$H483,Tabelle2[Codierung],0),0)&gt;0,VLOOKUP(H483,Tabelle1[[Ort]:[RK KLV C üD]],4,),VLOOKUP(H483,Tabelle1[[Ort]:[RK KLV C üD]],7)),"")</f>
        <v/>
      </c>
      <c r="Q483" s="104" t="str">
        <f>IFERROR(tbl_WohnsitzSO[[#This Row],[KLV A]]*tbl_WohnsitzSO[[#This Row],[KLV A Ansatz]],"")</f>
        <v/>
      </c>
      <c r="R483" s="104" t="str">
        <f>IFERROR(tbl_WohnsitzSO[[#This Row],[KLV B]]*tbl_WohnsitzSO[[#This Row],[KLV B Ansatz]],"")</f>
        <v/>
      </c>
      <c r="S483" s="104" t="str">
        <f>IFERROR(tbl_WohnsitzSO[[#This Row],[KLV C]]*tbl_WohnsitzSO[[#This Row],[KLV C Ansatz]],"")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26"/>
      <c r="E484" s="158"/>
      <c r="F484" s="226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üD]],5)),"")</f>
        <v/>
      </c>
      <c r="O484" s="99" t="str">
        <f>IFERROR(IF(IFERROR(MATCH($C$8&amp;$H484,Tabelle2[Codierung],0),0)&gt;0,VLOOKUP(H484,Tabelle1[[Ort]:[RK KLV C üD]],3,),VLOOKUP(H484,Tabelle1[[Ort]:[RK KLV C üD]],6)),"")</f>
        <v/>
      </c>
      <c r="P484" s="99" t="str">
        <f>IFERROR(IF(IFERROR(MATCH($C$8&amp;$H484,Tabelle2[Codierung],0),0)&gt;0,VLOOKUP(H484,Tabelle1[[Ort]:[RK KLV C üD]],4,),VLOOKUP(H484,Tabelle1[[Ort]:[RK KLV C üD]],7)),"")</f>
        <v/>
      </c>
      <c r="Q484" s="104" t="str">
        <f>IFERROR(tbl_WohnsitzSO[[#This Row],[KLV A]]*tbl_WohnsitzSO[[#This Row],[KLV A Ansatz]],"")</f>
        <v/>
      </c>
      <c r="R484" s="104" t="str">
        <f>IFERROR(tbl_WohnsitzSO[[#This Row],[KLV B]]*tbl_WohnsitzSO[[#This Row],[KLV B Ansatz]],"")</f>
        <v/>
      </c>
      <c r="S484" s="104" t="str">
        <f>IFERROR(tbl_WohnsitzSO[[#This Row],[KLV C]]*tbl_WohnsitzSO[[#This Row],[KLV C Ansatz]],"")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26"/>
      <c r="E485" s="158"/>
      <c r="F485" s="226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üD]],5)),"")</f>
        <v/>
      </c>
      <c r="O485" s="99" t="str">
        <f>IFERROR(IF(IFERROR(MATCH($C$8&amp;$H485,Tabelle2[Codierung],0),0)&gt;0,VLOOKUP(H485,Tabelle1[[Ort]:[RK KLV C üD]],3,),VLOOKUP(H485,Tabelle1[[Ort]:[RK KLV C üD]],6)),"")</f>
        <v/>
      </c>
      <c r="P485" s="99" t="str">
        <f>IFERROR(IF(IFERROR(MATCH($C$8&amp;$H485,Tabelle2[Codierung],0),0)&gt;0,VLOOKUP(H485,Tabelle1[[Ort]:[RK KLV C üD]],4,),VLOOKUP(H485,Tabelle1[[Ort]:[RK KLV C üD]],7)),"")</f>
        <v/>
      </c>
      <c r="Q485" s="104" t="str">
        <f>IFERROR(tbl_WohnsitzSO[[#This Row],[KLV A]]*tbl_WohnsitzSO[[#This Row],[KLV A Ansatz]],"")</f>
        <v/>
      </c>
      <c r="R485" s="104" t="str">
        <f>IFERROR(tbl_WohnsitzSO[[#This Row],[KLV B]]*tbl_WohnsitzSO[[#This Row],[KLV B Ansatz]],"")</f>
        <v/>
      </c>
      <c r="S485" s="104" t="str">
        <f>IFERROR(tbl_WohnsitzSO[[#This Row],[KLV C]]*tbl_WohnsitzSO[[#This Row],[KLV C Ansatz]],"")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26"/>
      <c r="E486" s="158"/>
      <c r="F486" s="226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üD]],5)),"")</f>
        <v/>
      </c>
      <c r="O486" s="99" t="str">
        <f>IFERROR(IF(IFERROR(MATCH($C$8&amp;$H486,Tabelle2[Codierung],0),0)&gt;0,VLOOKUP(H486,Tabelle1[[Ort]:[RK KLV C üD]],3,),VLOOKUP(H486,Tabelle1[[Ort]:[RK KLV C üD]],6)),"")</f>
        <v/>
      </c>
      <c r="P486" s="99" t="str">
        <f>IFERROR(IF(IFERROR(MATCH($C$8&amp;$H486,Tabelle2[Codierung],0),0)&gt;0,VLOOKUP(H486,Tabelle1[[Ort]:[RK KLV C üD]],4,),VLOOKUP(H486,Tabelle1[[Ort]:[RK KLV C üD]],7)),"")</f>
        <v/>
      </c>
      <c r="Q486" s="104" t="str">
        <f>IFERROR(tbl_WohnsitzSO[[#This Row],[KLV A]]*tbl_WohnsitzSO[[#This Row],[KLV A Ansatz]],"")</f>
        <v/>
      </c>
      <c r="R486" s="104" t="str">
        <f>IFERROR(tbl_WohnsitzSO[[#This Row],[KLV B]]*tbl_WohnsitzSO[[#This Row],[KLV B Ansatz]],"")</f>
        <v/>
      </c>
      <c r="S486" s="104" t="str">
        <f>IFERROR(tbl_WohnsitzSO[[#This Row],[KLV C]]*tbl_WohnsitzSO[[#This Row],[KLV C Ansatz]],"")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26"/>
      <c r="E487" s="158"/>
      <c r="F487" s="226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üD]],5)),"")</f>
        <v/>
      </c>
      <c r="O487" s="99" t="str">
        <f>IFERROR(IF(IFERROR(MATCH($C$8&amp;$H487,Tabelle2[Codierung],0),0)&gt;0,VLOOKUP(H487,Tabelle1[[Ort]:[RK KLV C üD]],3,),VLOOKUP(H487,Tabelle1[[Ort]:[RK KLV C üD]],6)),"")</f>
        <v/>
      </c>
      <c r="P487" s="99" t="str">
        <f>IFERROR(IF(IFERROR(MATCH($C$8&amp;$H487,Tabelle2[Codierung],0),0)&gt;0,VLOOKUP(H487,Tabelle1[[Ort]:[RK KLV C üD]],4,),VLOOKUP(H487,Tabelle1[[Ort]:[RK KLV C üD]],7)),"")</f>
        <v/>
      </c>
      <c r="Q487" s="104" t="str">
        <f>IFERROR(tbl_WohnsitzSO[[#This Row],[KLV A]]*tbl_WohnsitzSO[[#This Row],[KLV A Ansatz]],"")</f>
        <v/>
      </c>
      <c r="R487" s="104" t="str">
        <f>IFERROR(tbl_WohnsitzSO[[#This Row],[KLV B]]*tbl_WohnsitzSO[[#This Row],[KLV B Ansatz]],"")</f>
        <v/>
      </c>
      <c r="S487" s="104" t="str">
        <f>IFERROR(tbl_WohnsitzSO[[#This Row],[KLV C]]*tbl_WohnsitzSO[[#This Row],[KLV C Ansatz]],"")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26"/>
      <c r="E488" s="158"/>
      <c r="F488" s="226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üD]],5)),"")</f>
        <v/>
      </c>
      <c r="O488" s="99" t="str">
        <f>IFERROR(IF(IFERROR(MATCH($C$8&amp;$H488,Tabelle2[Codierung],0),0)&gt;0,VLOOKUP(H488,Tabelle1[[Ort]:[RK KLV C üD]],3,),VLOOKUP(H488,Tabelle1[[Ort]:[RK KLV C üD]],6)),"")</f>
        <v/>
      </c>
      <c r="P488" s="99" t="str">
        <f>IFERROR(IF(IFERROR(MATCH($C$8&amp;$H488,Tabelle2[Codierung],0),0)&gt;0,VLOOKUP(H488,Tabelle1[[Ort]:[RK KLV C üD]],4,),VLOOKUP(H488,Tabelle1[[Ort]:[RK KLV C üD]],7)),"")</f>
        <v/>
      </c>
      <c r="Q488" s="104" t="str">
        <f>IFERROR(tbl_WohnsitzSO[[#This Row],[KLV A]]*tbl_WohnsitzSO[[#This Row],[KLV A Ansatz]],"")</f>
        <v/>
      </c>
      <c r="R488" s="104" t="str">
        <f>IFERROR(tbl_WohnsitzSO[[#This Row],[KLV B]]*tbl_WohnsitzSO[[#This Row],[KLV B Ansatz]],"")</f>
        <v/>
      </c>
      <c r="S488" s="104" t="str">
        <f>IFERROR(tbl_WohnsitzSO[[#This Row],[KLV C]]*tbl_WohnsitzSO[[#This Row],[KLV C Ansatz]],"")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26"/>
      <c r="E489" s="158"/>
      <c r="F489" s="226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üD]],5)),"")</f>
        <v/>
      </c>
      <c r="O489" s="99" t="str">
        <f>IFERROR(IF(IFERROR(MATCH($C$8&amp;$H489,Tabelle2[Codierung],0),0)&gt;0,VLOOKUP(H489,Tabelle1[[Ort]:[RK KLV C üD]],3,),VLOOKUP(H489,Tabelle1[[Ort]:[RK KLV C üD]],6)),"")</f>
        <v/>
      </c>
      <c r="P489" s="99" t="str">
        <f>IFERROR(IF(IFERROR(MATCH($C$8&amp;$H489,Tabelle2[Codierung],0),0)&gt;0,VLOOKUP(H489,Tabelle1[[Ort]:[RK KLV C üD]],4,),VLOOKUP(H489,Tabelle1[[Ort]:[RK KLV C üD]],7)),"")</f>
        <v/>
      </c>
      <c r="Q489" s="104" t="str">
        <f>IFERROR(tbl_WohnsitzSO[[#This Row],[KLV A]]*tbl_WohnsitzSO[[#This Row],[KLV A Ansatz]],"")</f>
        <v/>
      </c>
      <c r="R489" s="104" t="str">
        <f>IFERROR(tbl_WohnsitzSO[[#This Row],[KLV B]]*tbl_WohnsitzSO[[#This Row],[KLV B Ansatz]],"")</f>
        <v/>
      </c>
      <c r="S489" s="104" t="str">
        <f>IFERROR(tbl_WohnsitzSO[[#This Row],[KLV C]]*tbl_WohnsitzSO[[#This Row],[KLV C Ansatz]],"")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26"/>
      <c r="E490" s="158"/>
      <c r="F490" s="226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üD]],5)),"")</f>
        <v/>
      </c>
      <c r="O490" s="99" t="str">
        <f>IFERROR(IF(IFERROR(MATCH($C$8&amp;$H490,Tabelle2[Codierung],0),0)&gt;0,VLOOKUP(H490,Tabelle1[[Ort]:[RK KLV C üD]],3,),VLOOKUP(H490,Tabelle1[[Ort]:[RK KLV C üD]],6)),"")</f>
        <v/>
      </c>
      <c r="P490" s="99" t="str">
        <f>IFERROR(IF(IFERROR(MATCH($C$8&amp;$H490,Tabelle2[Codierung],0),0)&gt;0,VLOOKUP(H490,Tabelle1[[Ort]:[RK KLV C üD]],4,),VLOOKUP(H490,Tabelle1[[Ort]:[RK KLV C üD]],7)),"")</f>
        <v/>
      </c>
      <c r="Q490" s="104" t="str">
        <f>IFERROR(tbl_WohnsitzSO[[#This Row],[KLV A]]*tbl_WohnsitzSO[[#This Row],[KLV A Ansatz]],"")</f>
        <v/>
      </c>
      <c r="R490" s="104" t="str">
        <f>IFERROR(tbl_WohnsitzSO[[#This Row],[KLV B]]*tbl_WohnsitzSO[[#This Row],[KLV B Ansatz]],"")</f>
        <v/>
      </c>
      <c r="S490" s="104" t="str">
        <f>IFERROR(tbl_WohnsitzSO[[#This Row],[KLV C]]*tbl_WohnsitzSO[[#This Row],[KLV C Ansatz]],"")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26"/>
      <c r="E491" s="158"/>
      <c r="F491" s="226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üD]],5)),"")</f>
        <v/>
      </c>
      <c r="O491" s="99" t="str">
        <f>IFERROR(IF(IFERROR(MATCH($C$8&amp;$H491,Tabelle2[Codierung],0),0)&gt;0,VLOOKUP(H491,Tabelle1[[Ort]:[RK KLV C üD]],3,),VLOOKUP(H491,Tabelle1[[Ort]:[RK KLV C üD]],6)),"")</f>
        <v/>
      </c>
      <c r="P491" s="99" t="str">
        <f>IFERROR(IF(IFERROR(MATCH($C$8&amp;$H491,Tabelle2[Codierung],0),0)&gt;0,VLOOKUP(H491,Tabelle1[[Ort]:[RK KLV C üD]],4,),VLOOKUP(H491,Tabelle1[[Ort]:[RK KLV C üD]],7)),"")</f>
        <v/>
      </c>
      <c r="Q491" s="104" t="str">
        <f>IFERROR(tbl_WohnsitzSO[[#This Row],[KLV A]]*tbl_WohnsitzSO[[#This Row],[KLV A Ansatz]],"")</f>
        <v/>
      </c>
      <c r="R491" s="104" t="str">
        <f>IFERROR(tbl_WohnsitzSO[[#This Row],[KLV B]]*tbl_WohnsitzSO[[#This Row],[KLV B Ansatz]],"")</f>
        <v/>
      </c>
      <c r="S491" s="104" t="str">
        <f>IFERROR(tbl_WohnsitzSO[[#This Row],[KLV C]]*tbl_WohnsitzSO[[#This Row],[KLV C Ansatz]],"")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26"/>
      <c r="E492" s="158"/>
      <c r="F492" s="226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üD]],5)),"")</f>
        <v/>
      </c>
      <c r="O492" s="99" t="str">
        <f>IFERROR(IF(IFERROR(MATCH($C$8&amp;$H492,Tabelle2[Codierung],0),0)&gt;0,VLOOKUP(H492,Tabelle1[[Ort]:[RK KLV C üD]],3,),VLOOKUP(H492,Tabelle1[[Ort]:[RK KLV C üD]],6)),"")</f>
        <v/>
      </c>
      <c r="P492" s="99" t="str">
        <f>IFERROR(IF(IFERROR(MATCH($C$8&amp;$H492,Tabelle2[Codierung],0),0)&gt;0,VLOOKUP(H492,Tabelle1[[Ort]:[RK KLV C üD]],4,),VLOOKUP(H492,Tabelle1[[Ort]:[RK KLV C üD]],7)),"")</f>
        <v/>
      </c>
      <c r="Q492" s="104" t="str">
        <f>IFERROR(tbl_WohnsitzSO[[#This Row],[KLV A]]*tbl_WohnsitzSO[[#This Row],[KLV A Ansatz]],"")</f>
        <v/>
      </c>
      <c r="R492" s="104" t="str">
        <f>IFERROR(tbl_WohnsitzSO[[#This Row],[KLV B]]*tbl_WohnsitzSO[[#This Row],[KLV B Ansatz]],"")</f>
        <v/>
      </c>
      <c r="S492" s="104" t="str">
        <f>IFERROR(tbl_WohnsitzSO[[#This Row],[KLV C]]*tbl_WohnsitzSO[[#This Row],[KLV C Ansatz]],"")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26"/>
      <c r="E493" s="158"/>
      <c r="F493" s="226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üD]],5)),"")</f>
        <v/>
      </c>
      <c r="O493" s="99" t="str">
        <f>IFERROR(IF(IFERROR(MATCH($C$8&amp;$H493,Tabelle2[Codierung],0),0)&gt;0,VLOOKUP(H493,Tabelle1[[Ort]:[RK KLV C üD]],3,),VLOOKUP(H493,Tabelle1[[Ort]:[RK KLV C üD]],6)),"")</f>
        <v/>
      </c>
      <c r="P493" s="99" t="str">
        <f>IFERROR(IF(IFERROR(MATCH($C$8&amp;$H493,Tabelle2[Codierung],0),0)&gt;0,VLOOKUP(H493,Tabelle1[[Ort]:[RK KLV C üD]],4,),VLOOKUP(H493,Tabelle1[[Ort]:[RK KLV C üD]],7)),"")</f>
        <v/>
      </c>
      <c r="Q493" s="104" t="str">
        <f>IFERROR(tbl_WohnsitzSO[[#This Row],[KLV A]]*tbl_WohnsitzSO[[#This Row],[KLV A Ansatz]],"")</f>
        <v/>
      </c>
      <c r="R493" s="104" t="str">
        <f>IFERROR(tbl_WohnsitzSO[[#This Row],[KLV B]]*tbl_WohnsitzSO[[#This Row],[KLV B Ansatz]],"")</f>
        <v/>
      </c>
      <c r="S493" s="104" t="str">
        <f>IFERROR(tbl_WohnsitzSO[[#This Row],[KLV C]]*tbl_WohnsitzSO[[#This Row],[KLV C Ansatz]],"")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26"/>
      <c r="E494" s="158"/>
      <c r="F494" s="226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üD]],5)),"")</f>
        <v/>
      </c>
      <c r="O494" s="99" t="str">
        <f>IFERROR(IF(IFERROR(MATCH($C$8&amp;$H494,Tabelle2[Codierung],0),0)&gt;0,VLOOKUP(H494,Tabelle1[[Ort]:[RK KLV C üD]],3,),VLOOKUP(H494,Tabelle1[[Ort]:[RK KLV C üD]],6)),"")</f>
        <v/>
      </c>
      <c r="P494" s="99" t="str">
        <f>IFERROR(IF(IFERROR(MATCH($C$8&amp;$H494,Tabelle2[Codierung],0),0)&gt;0,VLOOKUP(H494,Tabelle1[[Ort]:[RK KLV C üD]],4,),VLOOKUP(H494,Tabelle1[[Ort]:[RK KLV C üD]],7)),"")</f>
        <v/>
      </c>
      <c r="Q494" s="104" t="str">
        <f>IFERROR(tbl_WohnsitzSO[[#This Row],[KLV A]]*tbl_WohnsitzSO[[#This Row],[KLV A Ansatz]],"")</f>
        <v/>
      </c>
      <c r="R494" s="104" t="str">
        <f>IFERROR(tbl_WohnsitzSO[[#This Row],[KLV B]]*tbl_WohnsitzSO[[#This Row],[KLV B Ansatz]],"")</f>
        <v/>
      </c>
      <c r="S494" s="104" t="str">
        <f>IFERROR(tbl_WohnsitzSO[[#This Row],[KLV C]]*tbl_WohnsitzSO[[#This Row],[KLV C Ansatz]],"")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26"/>
      <c r="E495" s="158"/>
      <c r="F495" s="226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üD]],5)),"")</f>
        <v/>
      </c>
      <c r="O495" s="99" t="str">
        <f>IFERROR(IF(IFERROR(MATCH($C$8&amp;$H495,Tabelle2[Codierung],0),0)&gt;0,VLOOKUP(H495,Tabelle1[[Ort]:[RK KLV C üD]],3,),VLOOKUP(H495,Tabelle1[[Ort]:[RK KLV C üD]],6)),"")</f>
        <v/>
      </c>
      <c r="P495" s="99" t="str">
        <f>IFERROR(IF(IFERROR(MATCH($C$8&amp;$H495,Tabelle2[Codierung],0),0)&gt;0,VLOOKUP(H495,Tabelle1[[Ort]:[RK KLV C üD]],4,),VLOOKUP(H495,Tabelle1[[Ort]:[RK KLV C üD]],7)),"")</f>
        <v/>
      </c>
      <c r="Q495" s="104" t="str">
        <f>IFERROR(tbl_WohnsitzSO[[#This Row],[KLV A]]*tbl_WohnsitzSO[[#This Row],[KLV A Ansatz]],"")</f>
        <v/>
      </c>
      <c r="R495" s="104" t="str">
        <f>IFERROR(tbl_WohnsitzSO[[#This Row],[KLV B]]*tbl_WohnsitzSO[[#This Row],[KLV B Ansatz]],"")</f>
        <v/>
      </c>
      <c r="S495" s="104" t="str">
        <f>IFERROR(tbl_WohnsitzSO[[#This Row],[KLV C]]*tbl_WohnsitzSO[[#This Row],[KLV C Ansatz]],"")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26"/>
      <c r="E496" s="158"/>
      <c r="F496" s="226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üD]],5)),"")</f>
        <v/>
      </c>
      <c r="O496" s="99" t="str">
        <f>IFERROR(IF(IFERROR(MATCH($C$8&amp;$H496,Tabelle2[Codierung],0),0)&gt;0,VLOOKUP(H496,Tabelle1[[Ort]:[RK KLV C üD]],3,),VLOOKUP(H496,Tabelle1[[Ort]:[RK KLV C üD]],6)),"")</f>
        <v/>
      </c>
      <c r="P496" s="99" t="str">
        <f>IFERROR(IF(IFERROR(MATCH($C$8&amp;$H496,Tabelle2[Codierung],0),0)&gt;0,VLOOKUP(H496,Tabelle1[[Ort]:[RK KLV C üD]],4,),VLOOKUP(H496,Tabelle1[[Ort]:[RK KLV C üD]],7)),"")</f>
        <v/>
      </c>
      <c r="Q496" s="104" t="str">
        <f>IFERROR(tbl_WohnsitzSO[[#This Row],[KLV A]]*tbl_WohnsitzSO[[#This Row],[KLV A Ansatz]],"")</f>
        <v/>
      </c>
      <c r="R496" s="104" t="str">
        <f>IFERROR(tbl_WohnsitzSO[[#This Row],[KLV B]]*tbl_WohnsitzSO[[#This Row],[KLV B Ansatz]],"")</f>
        <v/>
      </c>
      <c r="S496" s="104" t="str">
        <f>IFERROR(tbl_WohnsitzSO[[#This Row],[KLV C]]*tbl_WohnsitzSO[[#This Row],[KLV C Ansatz]],"")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26"/>
      <c r="E497" s="158"/>
      <c r="F497" s="226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üD]],5)),"")</f>
        <v/>
      </c>
      <c r="O497" s="99" t="str">
        <f>IFERROR(IF(IFERROR(MATCH($C$8&amp;$H497,Tabelle2[Codierung],0),0)&gt;0,VLOOKUP(H497,Tabelle1[[Ort]:[RK KLV C üD]],3,),VLOOKUP(H497,Tabelle1[[Ort]:[RK KLV C üD]],6)),"")</f>
        <v/>
      </c>
      <c r="P497" s="99" t="str">
        <f>IFERROR(IF(IFERROR(MATCH($C$8&amp;$H497,Tabelle2[Codierung],0),0)&gt;0,VLOOKUP(H497,Tabelle1[[Ort]:[RK KLV C üD]],4,),VLOOKUP(H497,Tabelle1[[Ort]:[RK KLV C üD]],7)),"")</f>
        <v/>
      </c>
      <c r="Q497" s="104" t="str">
        <f>IFERROR(tbl_WohnsitzSO[[#This Row],[KLV A]]*tbl_WohnsitzSO[[#This Row],[KLV A Ansatz]],"")</f>
        <v/>
      </c>
      <c r="R497" s="104" t="str">
        <f>IFERROR(tbl_WohnsitzSO[[#This Row],[KLV B]]*tbl_WohnsitzSO[[#This Row],[KLV B Ansatz]],"")</f>
        <v/>
      </c>
      <c r="S497" s="104" t="str">
        <f>IFERROR(tbl_WohnsitzSO[[#This Row],[KLV C]]*tbl_WohnsitzSO[[#This Row],[KLV C Ansatz]],"")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26"/>
      <c r="E498" s="158"/>
      <c r="F498" s="226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üD]],5)),"")</f>
        <v/>
      </c>
      <c r="O498" s="103" t="str">
        <f>IFERROR(IF(IFERROR(MATCH($C$8&amp;$H498,Tabelle2[Codierung],0),0)&gt;0,VLOOKUP(H498,Tabelle1[[Ort]:[RK KLV C üD]],3,),VLOOKUP(H498,Tabelle1[[Ort]:[RK KLV C üD]],6)),"")</f>
        <v/>
      </c>
      <c r="P498" s="103" t="str">
        <f>IFERROR(IF(IFERROR(MATCH($C$8&amp;$H498,Tabelle2[Codierung],0),0)&gt;0,VLOOKUP(H498,Tabelle1[[Ort]:[RK KLV C üD]],4,),VLOOKUP(H498,Tabelle1[[Ort]:[RK KLV C üD]],7)),"")</f>
        <v/>
      </c>
      <c r="Q498" s="104" t="str">
        <f>IFERROR(tbl_WohnsitzSO[[#This Row],[KLV A]]*tbl_WohnsitzSO[[#This Row],[KLV A Ansatz]],"")</f>
        <v/>
      </c>
      <c r="R498" s="104" t="str">
        <f>IFERROR(tbl_WohnsitzSO[[#This Row],[KLV B]]*tbl_WohnsitzSO[[#This Row],[KLV B Ansatz]],"")</f>
        <v/>
      </c>
      <c r="S498" s="104" t="str">
        <f>IFERROR(tbl_WohnsitzSO[[#This Row],[KLV C]]*tbl_WohnsitzSO[[#This Row],[KLV C Ansatz]],"")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26"/>
      <c r="E499" s="158"/>
      <c r="F499" s="226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üD]],5)),"")</f>
        <v/>
      </c>
      <c r="O499" s="103" t="str">
        <f>IFERROR(IF(IFERROR(MATCH($C$8&amp;$H499,Tabelle2[Codierung],0),0)&gt;0,VLOOKUP(H499,Tabelle1[[Ort]:[RK KLV C üD]],3,),VLOOKUP(H499,Tabelle1[[Ort]:[RK KLV C üD]],6)),"")</f>
        <v/>
      </c>
      <c r="P499" s="103" t="str">
        <f>IFERROR(IF(IFERROR(MATCH($C$8&amp;$H499,Tabelle2[Codierung],0),0)&gt;0,VLOOKUP(H499,Tabelle1[[Ort]:[RK KLV C üD]],4,),VLOOKUP(H499,Tabelle1[[Ort]:[RK KLV C üD]],7)),"")</f>
        <v/>
      </c>
      <c r="Q499" s="104" t="str">
        <f>IFERROR(tbl_WohnsitzSO[[#This Row],[KLV A]]*tbl_WohnsitzSO[[#This Row],[KLV A Ansatz]],"")</f>
        <v/>
      </c>
      <c r="R499" s="104" t="str">
        <f>IFERROR(tbl_WohnsitzSO[[#This Row],[KLV B]]*tbl_WohnsitzSO[[#This Row],[KLV B Ansatz]],"")</f>
        <v/>
      </c>
      <c r="S499" s="104" t="str">
        <f>IFERROR(tbl_WohnsitzSO[[#This Row],[KLV C]]*tbl_WohnsitzSO[[#This Row],[KLV C Ansatz]],"")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26"/>
      <c r="E500" s="158"/>
      <c r="F500" s="226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üD]],5)),"")</f>
        <v/>
      </c>
      <c r="O500" s="103" t="str">
        <f>IFERROR(IF(IFERROR(MATCH($C$8&amp;$H500,Tabelle2[Codierung],0),0)&gt;0,VLOOKUP(H500,Tabelle1[[Ort]:[RK KLV C üD]],3,),VLOOKUP(H500,Tabelle1[[Ort]:[RK KLV C üD]],6)),"")</f>
        <v/>
      </c>
      <c r="P500" s="103" t="str">
        <f>IFERROR(IF(IFERROR(MATCH($C$8&amp;$H500,Tabelle2[Codierung],0),0)&gt;0,VLOOKUP(H500,Tabelle1[[Ort]:[RK KLV C üD]],4,),VLOOKUP(H500,Tabelle1[[Ort]:[RK KLV C üD]],7)),"")</f>
        <v/>
      </c>
      <c r="Q500" s="104" t="str">
        <f>IFERROR(tbl_WohnsitzSO[[#This Row],[KLV A]]*tbl_WohnsitzSO[[#This Row],[KLV A Ansatz]],"")</f>
        <v/>
      </c>
      <c r="R500" s="104" t="str">
        <f>IFERROR(tbl_WohnsitzSO[[#This Row],[KLV B]]*tbl_WohnsitzSO[[#This Row],[KLV B Ansatz]],"")</f>
        <v/>
      </c>
      <c r="S500" s="104" t="str">
        <f>IFERROR(tbl_WohnsitzSO[[#This Row],[KLV C]]*tbl_WohnsitzSO[[#This Row],[KLV C Ansatz]],"")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26"/>
      <c r="E501" s="158"/>
      <c r="F501" s="226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üD]],5)),"")</f>
        <v/>
      </c>
      <c r="O501" s="103" t="str">
        <f>IFERROR(IF(IFERROR(MATCH($C$8&amp;$H501,Tabelle2[Codierung],0),0)&gt;0,VLOOKUP(H501,Tabelle1[[Ort]:[RK KLV C üD]],3,),VLOOKUP(H501,Tabelle1[[Ort]:[RK KLV C üD]],6)),"")</f>
        <v/>
      </c>
      <c r="P501" s="103" t="str">
        <f>IFERROR(IF(IFERROR(MATCH($C$8&amp;$H501,Tabelle2[Codierung],0),0)&gt;0,VLOOKUP(H501,Tabelle1[[Ort]:[RK KLV C üD]],4,),VLOOKUP(H501,Tabelle1[[Ort]:[RK KLV C üD]],7)),"")</f>
        <v/>
      </c>
      <c r="Q501" s="104" t="str">
        <f>IFERROR(tbl_WohnsitzSO[[#This Row],[KLV A]]*tbl_WohnsitzSO[[#This Row],[KLV A Ansatz]],"")</f>
        <v/>
      </c>
      <c r="R501" s="104" t="str">
        <f>IFERROR(tbl_WohnsitzSO[[#This Row],[KLV B]]*tbl_WohnsitzSO[[#This Row],[KLV B Ansatz]],"")</f>
        <v/>
      </c>
      <c r="S501" s="104" t="str">
        <f>IFERROR(tbl_WohnsitzSO[[#This Row],[KLV C]]*tbl_WohnsitzSO[[#This Row],[KLV C Ansatz]],"")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26"/>
      <c r="E502" s="158"/>
      <c r="F502" s="226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üD]],5)),"")</f>
        <v/>
      </c>
      <c r="O502" s="103" t="str">
        <f>IFERROR(IF(IFERROR(MATCH($C$8&amp;$H502,Tabelle2[Codierung],0),0)&gt;0,VLOOKUP(H502,Tabelle1[[Ort]:[RK KLV C üD]],3,),VLOOKUP(H502,Tabelle1[[Ort]:[RK KLV C üD]],6)),"")</f>
        <v/>
      </c>
      <c r="P502" s="103" t="str">
        <f>IFERROR(IF(IFERROR(MATCH($C$8&amp;$H502,Tabelle2[Codierung],0),0)&gt;0,VLOOKUP(H502,Tabelle1[[Ort]:[RK KLV C üD]],4,),VLOOKUP(H502,Tabelle1[[Ort]:[RK KLV C üD]],7)),"")</f>
        <v/>
      </c>
      <c r="Q502" s="104" t="str">
        <f>IFERROR(tbl_WohnsitzSO[[#This Row],[KLV A]]*tbl_WohnsitzSO[[#This Row],[KLV A Ansatz]],"")</f>
        <v/>
      </c>
      <c r="R502" s="104" t="str">
        <f>IFERROR(tbl_WohnsitzSO[[#This Row],[KLV B]]*tbl_WohnsitzSO[[#This Row],[KLV B Ansatz]],"")</f>
        <v/>
      </c>
      <c r="S502" s="104" t="str">
        <f>IFERROR(tbl_WohnsitzSO[[#This Row],[KLV C]]*tbl_WohnsitzSO[[#This Row],[KLV C Ansatz]],"")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:H19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C9" sqref="C9:F9"/>
    </sheetView>
  </sheetViews>
  <sheetFormatPr baseColWidth="10" defaultRowHeight="15"/>
  <cols>
    <col min="1" max="1" width="3.625" style="195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0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199"/>
    </row>
    <row r="9" spans="2:12" ht="23.25" customHeight="1">
      <c r="B9" s="86" t="s">
        <v>1</v>
      </c>
      <c r="C9" s="354" t="str">
        <f>Wohnsitz!C5</f>
        <v>ORGANISATIONS NAME</v>
      </c>
      <c r="D9" s="354"/>
      <c r="E9" s="354"/>
      <c r="F9" s="354"/>
      <c r="G9" s="86"/>
      <c r="H9" s="86" t="s">
        <v>9</v>
      </c>
      <c r="I9" s="354" t="str">
        <f>Wohnsitz!C8</f>
        <v>S111111</v>
      </c>
      <c r="J9" s="354"/>
      <c r="K9" s="354"/>
      <c r="L9" s="354"/>
    </row>
    <row r="10" spans="2:12" ht="23.25" customHeight="1">
      <c r="B10" s="86" t="s">
        <v>2</v>
      </c>
      <c r="C10" s="354" t="str">
        <f>Wohnsitz!C6</f>
        <v>NAME Pflegefachperson</v>
      </c>
      <c r="D10" s="354"/>
      <c r="E10" s="354"/>
      <c r="F10" s="354"/>
      <c r="G10" s="86"/>
      <c r="H10" s="86" t="s">
        <v>10</v>
      </c>
      <c r="I10" s="354" t="str">
        <f>Wohnsitz!C9</f>
        <v>222222</v>
      </c>
      <c r="J10" s="354"/>
      <c r="K10" s="354"/>
      <c r="L10" s="354"/>
    </row>
    <row r="11" spans="2:12" ht="23.25" customHeight="1">
      <c r="B11" s="86" t="s">
        <v>3</v>
      </c>
      <c r="C11" s="354" t="str">
        <f>Wohnsitz!C7</f>
        <v>VORNAME Pflegefachperson</v>
      </c>
      <c r="D11" s="354"/>
      <c r="E11" s="354"/>
      <c r="F11" s="354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4" t="str">
        <f>Wohnsitz!F5</f>
        <v>Pflegestr. 1</v>
      </c>
      <c r="D12" s="354"/>
      <c r="E12" s="354"/>
      <c r="F12" s="354"/>
      <c r="G12" s="86"/>
      <c r="H12" s="86" t="s">
        <v>7</v>
      </c>
      <c r="I12" s="354" t="str">
        <f>Wohnsitz!F8</f>
        <v>032 / xxx xx xx</v>
      </c>
      <c r="J12" s="354"/>
      <c r="K12" s="354"/>
      <c r="L12" s="354"/>
    </row>
    <row r="13" spans="2:12" ht="23.25" customHeight="1">
      <c r="B13" s="86" t="s">
        <v>5</v>
      </c>
      <c r="C13" s="354" t="str">
        <f>Wohnsitz!F6</f>
        <v>4500</v>
      </c>
      <c r="D13" s="354"/>
      <c r="E13" s="354"/>
      <c r="F13" s="354"/>
      <c r="G13" s="86"/>
      <c r="H13" s="86" t="s">
        <v>144</v>
      </c>
      <c r="I13" s="354" t="str">
        <f>Wohnsitz!F9</f>
        <v>pflege@so.ch</v>
      </c>
      <c r="J13" s="354"/>
      <c r="K13" s="354"/>
      <c r="L13" s="354"/>
    </row>
    <row r="14" spans="2:12" ht="23.25" customHeight="1">
      <c r="B14" s="86" t="s">
        <v>6</v>
      </c>
      <c r="C14" s="354" t="str">
        <f>Wohnsitz!F7</f>
        <v>Solothurn</v>
      </c>
      <c r="D14" s="354"/>
      <c r="E14" s="354"/>
      <c r="F14" s="354"/>
      <c r="G14" s="86"/>
      <c r="H14" s="86" t="s">
        <v>8</v>
      </c>
      <c r="I14" s="354" t="str">
        <f>Wohnsitz!F10</f>
        <v>CH111111111111111111111</v>
      </c>
      <c r="J14" s="354"/>
      <c r="K14" s="354"/>
      <c r="L14" s="354"/>
    </row>
    <row r="15" spans="2:12" ht="23.25" customHeight="1">
      <c r="B15" s="86"/>
      <c r="C15" s="197"/>
      <c r="D15" s="197"/>
      <c r="E15" s="197"/>
      <c r="F15" s="198"/>
      <c r="G15" s="197"/>
      <c r="H15" s="197"/>
      <c r="I15" s="197"/>
      <c r="J15" s="86"/>
      <c r="K15" s="86"/>
      <c r="L15" s="86"/>
    </row>
    <row r="16" spans="2:12" ht="23.25" customHeight="1">
      <c r="B16" s="227" t="s">
        <v>140</v>
      </c>
      <c r="C16" s="355" t="str">
        <f>Wohnsitz!C11&amp;" - "&amp;Wohnsitz!C12</f>
        <v xml:space="preserve">
(Bsp. 01.01.2021) - 
(Bsp. 31.01.2021)</v>
      </c>
      <c r="D16" s="355"/>
      <c r="E16" s="355"/>
      <c r="F16" s="355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56" t="s">
        <v>225</v>
      </c>
      <c r="G18" s="357"/>
      <c r="H18" s="357"/>
      <c r="I18" s="358"/>
      <c r="J18" s="360" t="s">
        <v>174</v>
      </c>
      <c r="K18" s="361"/>
      <c r="L18" s="361"/>
      <c r="M18" s="362"/>
    </row>
    <row r="19" spans="1:13" ht="99.75" customHeight="1" thickBot="1">
      <c r="B19" s="210" t="s">
        <v>188</v>
      </c>
      <c r="C19" s="211" t="s">
        <v>184</v>
      </c>
      <c r="D19" s="212" t="s">
        <v>185</v>
      </c>
      <c r="E19" s="211"/>
      <c r="F19" s="212" t="s">
        <v>194</v>
      </c>
      <c r="G19" s="213" t="s">
        <v>195</v>
      </c>
      <c r="H19" s="214" t="s">
        <v>196</v>
      </c>
      <c r="I19" s="215" t="s">
        <v>131</v>
      </c>
      <c r="J19" s="216" t="s">
        <v>194</v>
      </c>
      <c r="K19" s="217" t="s">
        <v>203</v>
      </c>
      <c r="L19" s="218" t="s">
        <v>196</v>
      </c>
      <c r="M19" s="219" t="s">
        <v>11</v>
      </c>
    </row>
    <row r="20" spans="1:13" ht="23.25" customHeight="1">
      <c r="A20" s="196" t="str">
        <f t="shared" ref="A20:A45" si="0">$I$9&amp;$I$10</f>
        <v>S111111222222</v>
      </c>
      <c r="B20" s="185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A]),"")</f>
        <v/>
      </c>
      <c r="G20" s="115" t="str">
        <f>IF(B20&lt;&gt;"",SUMIF(tbl_WohnsitzSO[Ort_Wohnsitz],'Sammel-RG Wohnsitz'!$B20,tbl_WohnsitzSO[KLV B]),"")</f>
        <v/>
      </c>
      <c r="H20" s="115" t="str">
        <f>IF(B20&lt;&gt;"",SUMIF(tbl_WohnsitzSO[Ort_Wohnsitz],'Sammel-RG Wohnsitz'!$B20,tbl_WohnsitzSO[KLV C]),"")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2">
        <f>SUM(J20:L20)</f>
        <v>0</v>
      </c>
    </row>
    <row r="21" spans="1:13" ht="23.25" customHeight="1">
      <c r="A21" s="196" t="str">
        <f t="shared" si="0"/>
        <v>S111111222222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A]),"")</f>
        <v/>
      </c>
      <c r="G21" s="104" t="str">
        <f>IF(B21&lt;&gt;"",SUMIF(tbl_WohnsitzSO[Ort_Wohnsitz],'Sammel-RG Wohnsitz'!$B21,tbl_WohnsitzSO[KLV B]),"")</f>
        <v/>
      </c>
      <c r="H21" s="104" t="str">
        <f>IF(B21&lt;&gt;"",SUMIF(tbl_WohnsitzSO[Ort_Wohnsitz],'Sammel-RG Wohnsitz'!$B21,tbl_WohnsitzSO[KLV C]),"")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3">
        <f t="shared" ref="M21:M22" si="2">SUM(J21:L21)</f>
        <v>0</v>
      </c>
    </row>
    <row r="22" spans="1:13" ht="23.25" customHeight="1">
      <c r="A22" s="196" t="str">
        <f t="shared" si="0"/>
        <v>S111111222222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A]),"")</f>
        <v/>
      </c>
      <c r="G22" s="104" t="str">
        <f>IF(B22&lt;&gt;"",SUMIF(tbl_WohnsitzSO[Ort_Wohnsitz],'Sammel-RG Wohnsitz'!$B22,tbl_WohnsitzSO[KLV B]),"")</f>
        <v/>
      </c>
      <c r="H22" s="104" t="str">
        <f>IF(B22&lt;&gt;"",SUMIF(tbl_WohnsitzSO[Ort_Wohnsitz],'Sammel-RG Wohnsitz'!$B22,tbl_WohnsitzSO[KLV C]),"")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3">
        <f t="shared" si="2"/>
        <v>0</v>
      </c>
    </row>
    <row r="23" spans="1:13" ht="23.25" customHeight="1">
      <c r="A23" s="196" t="str">
        <f t="shared" si="0"/>
        <v>S111111222222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A]),"")</f>
        <v/>
      </c>
      <c r="G23" s="104" t="str">
        <f>IF(B23&lt;&gt;"",SUMIF(tbl_WohnsitzSO[Ort_Wohnsitz],'Sammel-RG Wohnsitz'!$B23,tbl_WohnsitzSO[KLV B]),"")</f>
        <v/>
      </c>
      <c r="H23" s="104" t="str">
        <f>IF(B23&lt;&gt;"",SUMIF(tbl_WohnsitzSO[Ort_Wohnsitz],'Sammel-RG Wohnsitz'!$B23,tbl_WohnsitzSO[KLV C]),"")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3">
        <f t="shared" ref="M23:M45" si="4">SUM(J23:L23)</f>
        <v>0</v>
      </c>
    </row>
    <row r="24" spans="1:13" ht="23.25" customHeight="1">
      <c r="A24" s="196" t="str">
        <f t="shared" si="0"/>
        <v>S111111222222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A]),"")</f>
        <v/>
      </c>
      <c r="G24" s="104" t="str">
        <f>IF(B24&lt;&gt;"",SUMIF(tbl_WohnsitzSO[Ort_Wohnsitz],'Sammel-RG Wohnsitz'!$B24,tbl_WohnsitzSO[KLV B]),"")</f>
        <v/>
      </c>
      <c r="H24" s="104" t="str">
        <f>IF(B24&lt;&gt;"",SUMIF(tbl_WohnsitzSO[Ort_Wohnsitz],'Sammel-RG Wohnsitz'!$B24,tbl_WohnsitzSO[KLV C]),"")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3">
        <f t="shared" si="4"/>
        <v>0</v>
      </c>
    </row>
    <row r="25" spans="1:13" ht="23.25" customHeight="1">
      <c r="A25" s="196" t="str">
        <f t="shared" si="0"/>
        <v>S111111222222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A]),"")</f>
        <v/>
      </c>
      <c r="G25" s="104" t="str">
        <f>IF(B25&lt;&gt;"",SUMIF(tbl_WohnsitzSO[Ort_Wohnsitz],'Sammel-RG Wohnsitz'!$B25,tbl_WohnsitzSO[KLV B]),"")</f>
        <v/>
      </c>
      <c r="H25" s="104" t="str">
        <f>IF(B25&lt;&gt;"",SUMIF(tbl_WohnsitzSO[Ort_Wohnsitz],'Sammel-RG Wohnsitz'!$B25,tbl_WohnsitzSO[KLV C]),"")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3">
        <f t="shared" si="4"/>
        <v>0</v>
      </c>
    </row>
    <row r="26" spans="1:13" ht="23.25" customHeight="1">
      <c r="A26" s="196" t="str">
        <f t="shared" si="0"/>
        <v>S111111222222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A]),"")</f>
        <v/>
      </c>
      <c r="G26" s="104" t="str">
        <f>IF(B26&lt;&gt;"",SUMIF(tbl_WohnsitzSO[Ort_Wohnsitz],'Sammel-RG Wohnsitz'!$B26,tbl_WohnsitzSO[KLV B]),"")</f>
        <v/>
      </c>
      <c r="H26" s="104" t="str">
        <f>IF(B26&lt;&gt;"",SUMIF(tbl_WohnsitzSO[Ort_Wohnsitz],'Sammel-RG Wohnsitz'!$B26,tbl_WohnsitzSO[KLV C]),"")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3">
        <f t="shared" si="4"/>
        <v>0</v>
      </c>
    </row>
    <row r="27" spans="1:13" ht="23.25" customHeight="1">
      <c r="A27" s="196" t="str">
        <f t="shared" si="0"/>
        <v>S111111222222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A]),"")</f>
        <v/>
      </c>
      <c r="G27" s="104" t="str">
        <f>IF(B27&lt;&gt;"",SUMIF(tbl_WohnsitzSO[Ort_Wohnsitz],'Sammel-RG Wohnsitz'!$B27,tbl_WohnsitzSO[KLV B]),"")</f>
        <v/>
      </c>
      <c r="H27" s="104" t="str">
        <f>IF(B27&lt;&gt;"",SUMIF(tbl_WohnsitzSO[Ort_Wohnsitz],'Sammel-RG Wohnsitz'!$B27,tbl_WohnsitzSO[KLV C]),"")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3">
        <f t="shared" si="4"/>
        <v>0</v>
      </c>
    </row>
    <row r="28" spans="1:13" ht="23.25" customHeight="1">
      <c r="A28" s="196" t="str">
        <f t="shared" si="0"/>
        <v>S111111222222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A]),"")</f>
        <v/>
      </c>
      <c r="G28" s="104" t="str">
        <f>IF(B28&lt;&gt;"",SUMIF(tbl_WohnsitzSO[Ort_Wohnsitz],'Sammel-RG Wohnsitz'!$B28,tbl_WohnsitzSO[KLV B]),"")</f>
        <v/>
      </c>
      <c r="H28" s="104" t="str">
        <f>IF(B28&lt;&gt;"",SUMIF(tbl_WohnsitzSO[Ort_Wohnsitz],'Sammel-RG Wohnsitz'!$B28,tbl_WohnsitzSO[KLV C]),"")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3">
        <f t="shared" si="4"/>
        <v>0</v>
      </c>
    </row>
    <row r="29" spans="1:13" ht="23.25" customHeight="1">
      <c r="A29" s="196" t="str">
        <f t="shared" si="0"/>
        <v>S111111222222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A]),"")</f>
        <v/>
      </c>
      <c r="G29" s="104" t="str">
        <f>IF(B29&lt;&gt;"",SUMIF(tbl_WohnsitzSO[Ort_Wohnsitz],'Sammel-RG Wohnsitz'!$B29,tbl_WohnsitzSO[KLV B]),"")</f>
        <v/>
      </c>
      <c r="H29" s="104" t="str">
        <f>IF(B29&lt;&gt;"",SUMIF(tbl_WohnsitzSO[Ort_Wohnsitz],'Sammel-RG Wohnsitz'!$B29,tbl_WohnsitzSO[KLV C]),"")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3">
        <f t="shared" si="4"/>
        <v>0</v>
      </c>
    </row>
    <row r="30" spans="1:13" ht="23.25" customHeight="1">
      <c r="A30" s="196" t="str">
        <f t="shared" si="0"/>
        <v>S111111222222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A]),"")</f>
        <v/>
      </c>
      <c r="G30" s="104" t="str">
        <f>IF(B30&lt;&gt;"",SUMIF(tbl_WohnsitzSO[Ort_Wohnsitz],'Sammel-RG Wohnsitz'!$B30,tbl_WohnsitzSO[KLV B]),"")</f>
        <v/>
      </c>
      <c r="H30" s="104" t="str">
        <f>IF(B30&lt;&gt;"",SUMIF(tbl_WohnsitzSO[Ort_Wohnsitz],'Sammel-RG Wohnsitz'!$B30,tbl_WohnsitzSO[KLV C]),"")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3">
        <f t="shared" si="4"/>
        <v>0</v>
      </c>
    </row>
    <row r="31" spans="1:13" ht="23.25" customHeight="1">
      <c r="A31" s="196" t="str">
        <f t="shared" si="0"/>
        <v>S111111222222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A]),"")</f>
        <v/>
      </c>
      <c r="G31" s="104" t="str">
        <f>IF(B31&lt;&gt;"",SUMIF(tbl_WohnsitzSO[Ort_Wohnsitz],'Sammel-RG Wohnsitz'!$B31,tbl_WohnsitzSO[KLV B]),"")</f>
        <v/>
      </c>
      <c r="H31" s="104" t="str">
        <f>IF(B31&lt;&gt;"",SUMIF(tbl_WohnsitzSO[Ort_Wohnsitz],'Sammel-RG Wohnsitz'!$B31,tbl_WohnsitzSO[KLV C]),"")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3">
        <f t="shared" si="4"/>
        <v>0</v>
      </c>
    </row>
    <row r="32" spans="1:13" ht="23.25" customHeight="1">
      <c r="A32" s="196" t="str">
        <f t="shared" si="0"/>
        <v>S111111222222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A]),"")</f>
        <v/>
      </c>
      <c r="G32" s="104" t="str">
        <f>IF(B32&lt;&gt;"",SUMIF(tbl_WohnsitzSO[Ort_Wohnsitz],'Sammel-RG Wohnsitz'!$B32,tbl_WohnsitzSO[KLV B]),"")</f>
        <v/>
      </c>
      <c r="H32" s="104" t="str">
        <f>IF(B32&lt;&gt;"",SUMIF(tbl_WohnsitzSO[Ort_Wohnsitz],'Sammel-RG Wohnsitz'!$B32,tbl_WohnsitzSO[KLV C]),"")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3">
        <f t="shared" si="4"/>
        <v>0</v>
      </c>
    </row>
    <row r="33" spans="1:13" ht="23.25" customHeight="1">
      <c r="A33" s="196" t="str">
        <f t="shared" si="0"/>
        <v>S111111222222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A]),"")</f>
        <v/>
      </c>
      <c r="G33" s="104" t="str">
        <f>IF(B33&lt;&gt;"",SUMIF(tbl_WohnsitzSO[Ort_Wohnsitz],'Sammel-RG Wohnsitz'!$B33,tbl_WohnsitzSO[KLV B]),"")</f>
        <v/>
      </c>
      <c r="H33" s="104" t="str">
        <f>IF(B33&lt;&gt;"",SUMIF(tbl_WohnsitzSO[Ort_Wohnsitz],'Sammel-RG Wohnsitz'!$B33,tbl_WohnsitzSO[KLV C]),"")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3">
        <f t="shared" si="4"/>
        <v>0</v>
      </c>
    </row>
    <row r="34" spans="1:13" ht="23.25" customHeight="1">
      <c r="A34" s="196" t="str">
        <f t="shared" si="0"/>
        <v>S111111222222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A]),"")</f>
        <v/>
      </c>
      <c r="G34" s="104" t="str">
        <f>IF(B34&lt;&gt;"",SUMIF(tbl_WohnsitzSO[Ort_Wohnsitz],'Sammel-RG Wohnsitz'!$B34,tbl_WohnsitzSO[KLV B]),"")</f>
        <v/>
      </c>
      <c r="H34" s="104" t="str">
        <f>IF(B34&lt;&gt;"",SUMIF(tbl_WohnsitzSO[Ort_Wohnsitz],'Sammel-RG Wohnsitz'!$B34,tbl_WohnsitzSO[KLV C]),"")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3">
        <f t="shared" si="4"/>
        <v>0</v>
      </c>
    </row>
    <row r="35" spans="1:13" ht="23.25" customHeight="1">
      <c r="A35" s="196" t="str">
        <f t="shared" si="0"/>
        <v>S111111222222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A]),"")</f>
        <v/>
      </c>
      <c r="G35" s="104" t="str">
        <f>IF(B35&lt;&gt;"",SUMIF(tbl_WohnsitzSO[Ort_Wohnsitz],'Sammel-RG Wohnsitz'!$B35,tbl_WohnsitzSO[KLV B]),"")</f>
        <v/>
      </c>
      <c r="H35" s="104" t="str">
        <f>IF(B35&lt;&gt;"",SUMIF(tbl_WohnsitzSO[Ort_Wohnsitz],'Sammel-RG Wohnsitz'!$B35,tbl_WohnsitzSO[KLV C]),"")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3">
        <f t="shared" si="4"/>
        <v>0</v>
      </c>
    </row>
    <row r="36" spans="1:13" ht="23.25" customHeight="1">
      <c r="A36" s="196" t="str">
        <f t="shared" si="0"/>
        <v>S111111222222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A]),"")</f>
        <v/>
      </c>
      <c r="G36" s="104" t="str">
        <f>IF(B36&lt;&gt;"",SUMIF(tbl_WohnsitzSO[Ort_Wohnsitz],'Sammel-RG Wohnsitz'!$B36,tbl_WohnsitzSO[KLV B]),"")</f>
        <v/>
      </c>
      <c r="H36" s="104" t="str">
        <f>IF(B36&lt;&gt;"",SUMIF(tbl_WohnsitzSO[Ort_Wohnsitz],'Sammel-RG Wohnsitz'!$B36,tbl_WohnsitzSO[KLV C]),"")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3">
        <f t="shared" si="4"/>
        <v>0</v>
      </c>
    </row>
    <row r="37" spans="1:13" ht="23.25" customHeight="1">
      <c r="A37" s="196" t="str">
        <f t="shared" si="0"/>
        <v>S111111222222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A]),"")</f>
        <v/>
      </c>
      <c r="G37" s="104" t="str">
        <f>IF(B37&lt;&gt;"",SUMIF(tbl_WohnsitzSO[Ort_Wohnsitz],'Sammel-RG Wohnsitz'!$B37,tbl_WohnsitzSO[KLV B]),"")</f>
        <v/>
      </c>
      <c r="H37" s="104" t="str">
        <f>IF(B37&lt;&gt;"",SUMIF(tbl_WohnsitzSO[Ort_Wohnsitz],'Sammel-RG Wohnsitz'!$B37,tbl_WohnsitzSO[KLV C]),"")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3">
        <f t="shared" si="4"/>
        <v>0</v>
      </c>
    </row>
    <row r="38" spans="1:13" ht="23.25" customHeight="1">
      <c r="A38" s="196" t="str">
        <f t="shared" si="0"/>
        <v>S111111222222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A]),"")</f>
        <v/>
      </c>
      <c r="G38" s="104" t="str">
        <f>IF(B38&lt;&gt;"",SUMIF(tbl_WohnsitzSO[Ort_Wohnsitz],'Sammel-RG Wohnsitz'!$B38,tbl_WohnsitzSO[KLV B]),"")</f>
        <v/>
      </c>
      <c r="H38" s="104" t="str">
        <f>IF(B38&lt;&gt;"",SUMIF(tbl_WohnsitzSO[Ort_Wohnsitz],'Sammel-RG Wohnsitz'!$B38,tbl_WohnsitzSO[KLV C]),"")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3">
        <f t="shared" si="4"/>
        <v>0</v>
      </c>
    </row>
    <row r="39" spans="1:13" ht="23.25" customHeight="1">
      <c r="A39" s="196" t="str">
        <f t="shared" si="0"/>
        <v>S111111222222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A]),"")</f>
        <v/>
      </c>
      <c r="G39" s="104" t="str">
        <f>IF(B39&lt;&gt;"",SUMIF(tbl_WohnsitzSO[Ort_Wohnsitz],'Sammel-RG Wohnsitz'!$B39,tbl_WohnsitzSO[KLV B]),"")</f>
        <v/>
      </c>
      <c r="H39" s="104" t="str">
        <f>IF(B39&lt;&gt;"",SUMIF(tbl_WohnsitzSO[Ort_Wohnsitz],'Sammel-RG Wohnsitz'!$B39,tbl_WohnsitzSO[KLV C]),"")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3">
        <f t="shared" si="4"/>
        <v>0</v>
      </c>
    </row>
    <row r="40" spans="1:13" ht="23.25" customHeight="1">
      <c r="A40" s="196" t="str">
        <f t="shared" si="0"/>
        <v>S111111222222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A]),"")</f>
        <v/>
      </c>
      <c r="G40" s="104" t="str">
        <f>IF(B40&lt;&gt;"",SUMIF(tbl_WohnsitzSO[Ort_Wohnsitz],'Sammel-RG Wohnsitz'!$B40,tbl_WohnsitzSO[KLV B]),"")</f>
        <v/>
      </c>
      <c r="H40" s="104" t="str">
        <f>IF(B40&lt;&gt;"",SUMIF(tbl_WohnsitzSO[Ort_Wohnsitz],'Sammel-RG Wohnsitz'!$B40,tbl_WohnsitzSO[KLV C]),"")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3">
        <f t="shared" si="4"/>
        <v>0</v>
      </c>
    </row>
    <row r="41" spans="1:13" ht="23.25" customHeight="1">
      <c r="A41" s="196" t="str">
        <f t="shared" si="0"/>
        <v>S111111222222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A]),"")</f>
        <v/>
      </c>
      <c r="G41" s="104" t="str">
        <f>IF(B41&lt;&gt;"",SUMIF(tbl_WohnsitzSO[Ort_Wohnsitz],'Sammel-RG Wohnsitz'!$B41,tbl_WohnsitzSO[KLV B]),"")</f>
        <v/>
      </c>
      <c r="H41" s="104" t="str">
        <f>IF(B41&lt;&gt;"",SUMIF(tbl_WohnsitzSO[Ort_Wohnsitz],'Sammel-RG Wohnsitz'!$B41,tbl_WohnsitzSO[KLV C]),"")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3">
        <f t="shared" si="4"/>
        <v>0</v>
      </c>
    </row>
    <row r="42" spans="1:13" ht="23.25" customHeight="1">
      <c r="A42" s="196" t="str">
        <f t="shared" si="0"/>
        <v>S111111222222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A]),"")</f>
        <v/>
      </c>
      <c r="G42" s="104" t="str">
        <f>IF(B42&lt;&gt;"",SUMIF(tbl_WohnsitzSO[Ort_Wohnsitz],'Sammel-RG Wohnsitz'!$B42,tbl_WohnsitzSO[KLV B]),"")</f>
        <v/>
      </c>
      <c r="H42" s="104" t="str">
        <f>IF(B42&lt;&gt;"",SUMIF(tbl_WohnsitzSO[Ort_Wohnsitz],'Sammel-RG Wohnsitz'!$B42,tbl_WohnsitzSO[KLV C]),"")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3">
        <f t="shared" si="4"/>
        <v>0</v>
      </c>
    </row>
    <row r="43" spans="1:13" ht="23.25" customHeight="1">
      <c r="A43" s="196" t="str">
        <f t="shared" si="0"/>
        <v>S111111222222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A]),"")</f>
        <v/>
      </c>
      <c r="G43" s="104" t="str">
        <f>IF(B43&lt;&gt;"",SUMIF(tbl_WohnsitzSO[Ort_Wohnsitz],'Sammel-RG Wohnsitz'!$B43,tbl_WohnsitzSO[KLV B]),"")</f>
        <v/>
      </c>
      <c r="H43" s="104" t="str">
        <f>IF(B43&lt;&gt;"",SUMIF(tbl_WohnsitzSO[Ort_Wohnsitz],'Sammel-RG Wohnsitz'!$B43,tbl_WohnsitzSO[KLV C]),"")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3">
        <f t="shared" si="4"/>
        <v>0</v>
      </c>
    </row>
    <row r="44" spans="1:13" ht="23.25" customHeight="1">
      <c r="A44" s="196" t="str">
        <f t="shared" si="0"/>
        <v>S111111222222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A]),"")</f>
        <v/>
      </c>
      <c r="G44" s="104" t="str">
        <f>IF(B44&lt;&gt;"",SUMIF(tbl_WohnsitzSO[Ort_Wohnsitz],'Sammel-RG Wohnsitz'!$B44,tbl_WohnsitzSO[KLV B]),"")</f>
        <v/>
      </c>
      <c r="H44" s="104" t="str">
        <f>IF(B44&lt;&gt;"",SUMIF(tbl_WohnsitzSO[Ort_Wohnsitz],'Sammel-RG Wohnsitz'!$B44,tbl_WohnsitzSO[KLV C]),"")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3">
        <f t="shared" si="4"/>
        <v>0</v>
      </c>
    </row>
    <row r="45" spans="1:13" ht="23.25" customHeight="1" thickBot="1">
      <c r="A45" s="196" t="str">
        <f t="shared" si="0"/>
        <v>S111111222222</v>
      </c>
      <c r="B45" s="314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A]),"")</f>
        <v/>
      </c>
      <c r="G45" s="120" t="str">
        <f>IF(B45&lt;&gt;"",SUMIF(tbl_WohnsitzSO[Ort_Wohnsitz],'Sammel-RG Wohnsitz'!$B45,tbl_WohnsitzSO[KLV B]),"")</f>
        <v/>
      </c>
      <c r="H45" s="120" t="str">
        <f>IF(B45&lt;&gt;"",SUMIF(tbl_WohnsitzSO[Ort_Wohnsitz],'Sammel-RG Wohnsitz'!$B45,tbl_WohnsitzSO[KLV C]),"")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5">
        <f t="shared" si="4"/>
        <v>0</v>
      </c>
    </row>
    <row r="46" spans="1:13" ht="23.25" customHeight="1" thickBot="1"/>
    <row r="47" spans="1:13" ht="23.25" customHeight="1" thickBot="1">
      <c r="B47" s="208" t="s">
        <v>177</v>
      </c>
      <c r="C47" s="209"/>
      <c r="D47" s="209"/>
      <c r="E47" s="209"/>
      <c r="F47" s="209"/>
      <c r="G47" s="209"/>
      <c r="H47" s="209"/>
      <c r="I47" s="209"/>
      <c r="J47" s="209"/>
      <c r="K47" s="253" t="s">
        <v>308</v>
      </c>
      <c r="L47" s="209"/>
      <c r="M47" s="254">
        <f>ROUND(SUM(M20:M45)*20,)/20</f>
        <v>0</v>
      </c>
    </row>
    <row r="48" spans="1:13" ht="23.25" customHeight="1">
      <c r="B48" s="359" t="s">
        <v>313</v>
      </c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</row>
    <row r="49" spans="2:14" ht="36.75" customHeight="1">
      <c r="B49" s="353" t="s">
        <v>272</v>
      </c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</row>
    <row r="50" spans="2:14" ht="18"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</row>
    <row r="51" spans="2:14" ht="18">
      <c r="B51" s="351" t="s">
        <v>180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</row>
    <row r="52" spans="2:14" ht="18">
      <c r="B52" s="351" t="s">
        <v>181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</row>
    <row r="53" spans="2:14" ht="18">
      <c r="B53" s="351" t="s">
        <v>182</v>
      </c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81"/>
    </row>
    <row r="54" spans="2:14" ht="18">
      <c r="B54" s="351" t="s">
        <v>183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81"/>
    </row>
    <row r="55" spans="2:14" ht="18"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81"/>
    </row>
    <row r="56" spans="2:14" ht="12" customHeight="1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81"/>
    </row>
    <row r="57" spans="2:14" ht="18">
      <c r="B57" s="352" t="s">
        <v>353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</row>
    <row r="58" spans="2:14" ht="12" customHeight="1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</row>
    <row r="59" spans="2:14" ht="18.75">
      <c r="B59" s="202" t="s">
        <v>270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</row>
    <row r="60" spans="2:14" ht="18.75"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</row>
    <row r="61" spans="2:14" ht="18">
      <c r="B61" s="207" t="s">
        <v>354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4"/>
      <c r="M61" s="203"/>
    </row>
    <row r="62" spans="2:14" ht="20.25">
      <c r="B62" s="207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5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3" sqref="I3"/>
    </sheetView>
  </sheetViews>
  <sheetFormatPr baseColWidth="10" defaultRowHeight="12.75"/>
  <cols>
    <col min="1" max="1" width="11" style="228"/>
    <col min="2" max="2" width="23.25" style="228" customWidth="1"/>
    <col min="3" max="3" width="14" style="228" customWidth="1"/>
    <col min="4" max="4" width="11" style="228"/>
    <col min="5" max="5" width="9.25" style="228" customWidth="1"/>
    <col min="6" max="6" width="11.875" style="228" customWidth="1"/>
    <col min="7" max="7" width="15.5" style="228" customWidth="1"/>
    <col min="8" max="257" width="11" style="228"/>
    <col min="258" max="258" width="23.25" style="228" customWidth="1"/>
    <col min="259" max="259" width="14" style="228" customWidth="1"/>
    <col min="260" max="260" width="11" style="228"/>
    <col min="261" max="261" width="9.25" style="228" customWidth="1"/>
    <col min="262" max="262" width="11.875" style="228" customWidth="1"/>
    <col min="263" max="263" width="15.5" style="228" customWidth="1"/>
    <col min="264" max="513" width="11" style="228"/>
    <col min="514" max="514" width="23.25" style="228" customWidth="1"/>
    <col min="515" max="515" width="14" style="228" customWidth="1"/>
    <col min="516" max="516" width="11" style="228"/>
    <col min="517" max="517" width="9.25" style="228" customWidth="1"/>
    <col min="518" max="518" width="11.875" style="228" customWidth="1"/>
    <col min="519" max="519" width="15.5" style="228" customWidth="1"/>
    <col min="520" max="769" width="11" style="228"/>
    <col min="770" max="770" width="23.25" style="228" customWidth="1"/>
    <col min="771" max="771" width="14" style="228" customWidth="1"/>
    <col min="772" max="772" width="11" style="228"/>
    <col min="773" max="773" width="9.25" style="228" customWidth="1"/>
    <col min="774" max="774" width="11.875" style="228" customWidth="1"/>
    <col min="775" max="775" width="15.5" style="228" customWidth="1"/>
    <col min="776" max="1025" width="11" style="228"/>
    <col min="1026" max="1026" width="23.25" style="228" customWidth="1"/>
    <col min="1027" max="1027" width="14" style="228" customWidth="1"/>
    <col min="1028" max="1028" width="11" style="228"/>
    <col min="1029" max="1029" width="9.25" style="228" customWidth="1"/>
    <col min="1030" max="1030" width="11.875" style="228" customWidth="1"/>
    <col min="1031" max="1031" width="15.5" style="228" customWidth="1"/>
    <col min="1032" max="1281" width="11" style="228"/>
    <col min="1282" max="1282" width="23.25" style="228" customWidth="1"/>
    <col min="1283" max="1283" width="14" style="228" customWidth="1"/>
    <col min="1284" max="1284" width="11" style="228"/>
    <col min="1285" max="1285" width="9.25" style="228" customWidth="1"/>
    <col min="1286" max="1286" width="11.875" style="228" customWidth="1"/>
    <col min="1287" max="1287" width="15.5" style="228" customWidth="1"/>
    <col min="1288" max="1537" width="11" style="228"/>
    <col min="1538" max="1538" width="23.25" style="228" customWidth="1"/>
    <col min="1539" max="1539" width="14" style="228" customWidth="1"/>
    <col min="1540" max="1540" width="11" style="228"/>
    <col min="1541" max="1541" width="9.25" style="228" customWidth="1"/>
    <col min="1542" max="1542" width="11.875" style="228" customWidth="1"/>
    <col min="1543" max="1543" width="15.5" style="228" customWidth="1"/>
    <col min="1544" max="1793" width="11" style="228"/>
    <col min="1794" max="1794" width="23.25" style="228" customWidth="1"/>
    <col min="1795" max="1795" width="14" style="228" customWidth="1"/>
    <col min="1796" max="1796" width="11" style="228"/>
    <col min="1797" max="1797" width="9.25" style="228" customWidth="1"/>
    <col min="1798" max="1798" width="11.875" style="228" customWidth="1"/>
    <col min="1799" max="1799" width="15.5" style="228" customWidth="1"/>
    <col min="1800" max="2049" width="11" style="228"/>
    <col min="2050" max="2050" width="23.25" style="228" customWidth="1"/>
    <col min="2051" max="2051" width="14" style="228" customWidth="1"/>
    <col min="2052" max="2052" width="11" style="228"/>
    <col min="2053" max="2053" width="9.25" style="228" customWidth="1"/>
    <col min="2054" max="2054" width="11.875" style="228" customWidth="1"/>
    <col min="2055" max="2055" width="15.5" style="228" customWidth="1"/>
    <col min="2056" max="2305" width="11" style="228"/>
    <col min="2306" max="2306" width="23.25" style="228" customWidth="1"/>
    <col min="2307" max="2307" width="14" style="228" customWidth="1"/>
    <col min="2308" max="2308" width="11" style="228"/>
    <col min="2309" max="2309" width="9.25" style="228" customWidth="1"/>
    <col min="2310" max="2310" width="11.875" style="228" customWidth="1"/>
    <col min="2311" max="2311" width="15.5" style="228" customWidth="1"/>
    <col min="2312" max="2561" width="11" style="228"/>
    <col min="2562" max="2562" width="23.25" style="228" customWidth="1"/>
    <col min="2563" max="2563" width="14" style="228" customWidth="1"/>
    <col min="2564" max="2564" width="11" style="228"/>
    <col min="2565" max="2565" width="9.25" style="228" customWidth="1"/>
    <col min="2566" max="2566" width="11.875" style="228" customWidth="1"/>
    <col min="2567" max="2567" width="15.5" style="228" customWidth="1"/>
    <col min="2568" max="2817" width="11" style="228"/>
    <col min="2818" max="2818" width="23.25" style="228" customWidth="1"/>
    <col min="2819" max="2819" width="14" style="228" customWidth="1"/>
    <col min="2820" max="2820" width="11" style="228"/>
    <col min="2821" max="2821" width="9.25" style="228" customWidth="1"/>
    <col min="2822" max="2822" width="11.875" style="228" customWidth="1"/>
    <col min="2823" max="2823" width="15.5" style="228" customWidth="1"/>
    <col min="2824" max="3073" width="11" style="228"/>
    <col min="3074" max="3074" width="23.25" style="228" customWidth="1"/>
    <col min="3075" max="3075" width="14" style="228" customWidth="1"/>
    <col min="3076" max="3076" width="11" style="228"/>
    <col min="3077" max="3077" width="9.25" style="228" customWidth="1"/>
    <col min="3078" max="3078" width="11.875" style="228" customWidth="1"/>
    <col min="3079" max="3079" width="15.5" style="228" customWidth="1"/>
    <col min="3080" max="3329" width="11" style="228"/>
    <col min="3330" max="3330" width="23.25" style="228" customWidth="1"/>
    <col min="3331" max="3331" width="14" style="228" customWidth="1"/>
    <col min="3332" max="3332" width="11" style="228"/>
    <col min="3333" max="3333" width="9.25" style="228" customWidth="1"/>
    <col min="3334" max="3334" width="11.875" style="228" customWidth="1"/>
    <col min="3335" max="3335" width="15.5" style="228" customWidth="1"/>
    <col min="3336" max="3585" width="11" style="228"/>
    <col min="3586" max="3586" width="23.25" style="228" customWidth="1"/>
    <col min="3587" max="3587" width="14" style="228" customWidth="1"/>
    <col min="3588" max="3588" width="11" style="228"/>
    <col min="3589" max="3589" width="9.25" style="228" customWidth="1"/>
    <col min="3590" max="3590" width="11.875" style="228" customWidth="1"/>
    <col min="3591" max="3591" width="15.5" style="228" customWidth="1"/>
    <col min="3592" max="3841" width="11" style="228"/>
    <col min="3842" max="3842" width="23.25" style="228" customWidth="1"/>
    <col min="3843" max="3843" width="14" style="228" customWidth="1"/>
    <col min="3844" max="3844" width="11" style="228"/>
    <col min="3845" max="3845" width="9.25" style="228" customWidth="1"/>
    <col min="3846" max="3846" width="11.875" style="228" customWidth="1"/>
    <col min="3847" max="3847" width="15.5" style="228" customWidth="1"/>
    <col min="3848" max="4097" width="11" style="228"/>
    <col min="4098" max="4098" width="23.25" style="228" customWidth="1"/>
    <col min="4099" max="4099" width="14" style="228" customWidth="1"/>
    <col min="4100" max="4100" width="11" style="228"/>
    <col min="4101" max="4101" width="9.25" style="228" customWidth="1"/>
    <col min="4102" max="4102" width="11.875" style="228" customWidth="1"/>
    <col min="4103" max="4103" width="15.5" style="228" customWidth="1"/>
    <col min="4104" max="4353" width="11" style="228"/>
    <col min="4354" max="4354" width="23.25" style="228" customWidth="1"/>
    <col min="4355" max="4355" width="14" style="228" customWidth="1"/>
    <col min="4356" max="4356" width="11" style="228"/>
    <col min="4357" max="4357" width="9.25" style="228" customWidth="1"/>
    <col min="4358" max="4358" width="11.875" style="228" customWidth="1"/>
    <col min="4359" max="4359" width="15.5" style="228" customWidth="1"/>
    <col min="4360" max="4609" width="11" style="228"/>
    <col min="4610" max="4610" width="23.25" style="228" customWidth="1"/>
    <col min="4611" max="4611" width="14" style="228" customWidth="1"/>
    <col min="4612" max="4612" width="11" style="228"/>
    <col min="4613" max="4613" width="9.25" style="228" customWidth="1"/>
    <col min="4614" max="4614" width="11.875" style="228" customWidth="1"/>
    <col min="4615" max="4615" width="15.5" style="228" customWidth="1"/>
    <col min="4616" max="4865" width="11" style="228"/>
    <col min="4866" max="4866" width="23.25" style="228" customWidth="1"/>
    <col min="4867" max="4867" width="14" style="228" customWidth="1"/>
    <col min="4868" max="4868" width="11" style="228"/>
    <col min="4869" max="4869" width="9.25" style="228" customWidth="1"/>
    <col min="4870" max="4870" width="11.875" style="228" customWidth="1"/>
    <col min="4871" max="4871" width="15.5" style="228" customWidth="1"/>
    <col min="4872" max="5121" width="11" style="228"/>
    <col min="5122" max="5122" width="23.25" style="228" customWidth="1"/>
    <col min="5123" max="5123" width="14" style="228" customWidth="1"/>
    <col min="5124" max="5124" width="11" style="228"/>
    <col min="5125" max="5125" width="9.25" style="228" customWidth="1"/>
    <col min="5126" max="5126" width="11.875" style="228" customWidth="1"/>
    <col min="5127" max="5127" width="15.5" style="228" customWidth="1"/>
    <col min="5128" max="5377" width="11" style="228"/>
    <col min="5378" max="5378" width="23.25" style="228" customWidth="1"/>
    <col min="5379" max="5379" width="14" style="228" customWidth="1"/>
    <col min="5380" max="5380" width="11" style="228"/>
    <col min="5381" max="5381" width="9.25" style="228" customWidth="1"/>
    <col min="5382" max="5382" width="11.875" style="228" customWidth="1"/>
    <col min="5383" max="5383" width="15.5" style="228" customWidth="1"/>
    <col min="5384" max="5633" width="11" style="228"/>
    <col min="5634" max="5634" width="23.25" style="228" customWidth="1"/>
    <col min="5635" max="5635" width="14" style="228" customWidth="1"/>
    <col min="5636" max="5636" width="11" style="228"/>
    <col min="5637" max="5637" width="9.25" style="228" customWidth="1"/>
    <col min="5638" max="5638" width="11.875" style="228" customWidth="1"/>
    <col min="5639" max="5639" width="15.5" style="228" customWidth="1"/>
    <col min="5640" max="5889" width="11" style="228"/>
    <col min="5890" max="5890" width="23.25" style="228" customWidth="1"/>
    <col min="5891" max="5891" width="14" style="228" customWidth="1"/>
    <col min="5892" max="5892" width="11" style="228"/>
    <col min="5893" max="5893" width="9.25" style="228" customWidth="1"/>
    <col min="5894" max="5894" width="11.875" style="228" customWidth="1"/>
    <col min="5895" max="5895" width="15.5" style="228" customWidth="1"/>
    <col min="5896" max="6145" width="11" style="228"/>
    <col min="6146" max="6146" width="23.25" style="228" customWidth="1"/>
    <col min="6147" max="6147" width="14" style="228" customWidth="1"/>
    <col min="6148" max="6148" width="11" style="228"/>
    <col min="6149" max="6149" width="9.25" style="228" customWidth="1"/>
    <col min="6150" max="6150" width="11.875" style="228" customWidth="1"/>
    <col min="6151" max="6151" width="15.5" style="228" customWidth="1"/>
    <col min="6152" max="6401" width="11" style="228"/>
    <col min="6402" max="6402" width="23.25" style="228" customWidth="1"/>
    <col min="6403" max="6403" width="14" style="228" customWidth="1"/>
    <col min="6404" max="6404" width="11" style="228"/>
    <col min="6405" max="6405" width="9.25" style="228" customWidth="1"/>
    <col min="6406" max="6406" width="11.875" style="228" customWidth="1"/>
    <col min="6407" max="6407" width="15.5" style="228" customWidth="1"/>
    <col min="6408" max="6657" width="11" style="228"/>
    <col min="6658" max="6658" width="23.25" style="228" customWidth="1"/>
    <col min="6659" max="6659" width="14" style="228" customWidth="1"/>
    <col min="6660" max="6660" width="11" style="228"/>
    <col min="6661" max="6661" width="9.25" style="228" customWidth="1"/>
    <col min="6662" max="6662" width="11.875" style="228" customWidth="1"/>
    <col min="6663" max="6663" width="15.5" style="228" customWidth="1"/>
    <col min="6664" max="6913" width="11" style="228"/>
    <col min="6914" max="6914" width="23.25" style="228" customWidth="1"/>
    <col min="6915" max="6915" width="14" style="228" customWidth="1"/>
    <col min="6916" max="6916" width="11" style="228"/>
    <col min="6917" max="6917" width="9.25" style="228" customWidth="1"/>
    <col min="6918" max="6918" width="11.875" style="228" customWidth="1"/>
    <col min="6919" max="6919" width="15.5" style="228" customWidth="1"/>
    <col min="6920" max="7169" width="11" style="228"/>
    <col min="7170" max="7170" width="23.25" style="228" customWidth="1"/>
    <col min="7171" max="7171" width="14" style="228" customWidth="1"/>
    <col min="7172" max="7172" width="11" style="228"/>
    <col min="7173" max="7173" width="9.25" style="228" customWidth="1"/>
    <col min="7174" max="7174" width="11.875" style="228" customWidth="1"/>
    <col min="7175" max="7175" width="15.5" style="228" customWidth="1"/>
    <col min="7176" max="7425" width="11" style="228"/>
    <col min="7426" max="7426" width="23.25" style="228" customWidth="1"/>
    <col min="7427" max="7427" width="14" style="228" customWidth="1"/>
    <col min="7428" max="7428" width="11" style="228"/>
    <col min="7429" max="7429" width="9.25" style="228" customWidth="1"/>
    <col min="7430" max="7430" width="11.875" style="228" customWidth="1"/>
    <col min="7431" max="7431" width="15.5" style="228" customWidth="1"/>
    <col min="7432" max="7681" width="11" style="228"/>
    <col min="7682" max="7682" width="23.25" style="228" customWidth="1"/>
    <col min="7683" max="7683" width="14" style="228" customWidth="1"/>
    <col min="7684" max="7684" width="11" style="228"/>
    <col min="7685" max="7685" width="9.25" style="228" customWidth="1"/>
    <col min="7686" max="7686" width="11.875" style="228" customWidth="1"/>
    <col min="7687" max="7687" width="15.5" style="228" customWidth="1"/>
    <col min="7688" max="7937" width="11" style="228"/>
    <col min="7938" max="7938" width="23.25" style="228" customWidth="1"/>
    <col min="7939" max="7939" width="14" style="228" customWidth="1"/>
    <col min="7940" max="7940" width="11" style="228"/>
    <col min="7941" max="7941" width="9.25" style="228" customWidth="1"/>
    <col min="7942" max="7942" width="11.875" style="228" customWidth="1"/>
    <col min="7943" max="7943" width="15.5" style="228" customWidth="1"/>
    <col min="7944" max="8193" width="11" style="228"/>
    <col min="8194" max="8194" width="23.25" style="228" customWidth="1"/>
    <col min="8195" max="8195" width="14" style="228" customWidth="1"/>
    <col min="8196" max="8196" width="11" style="228"/>
    <col min="8197" max="8197" width="9.25" style="228" customWidth="1"/>
    <col min="8198" max="8198" width="11.875" style="228" customWidth="1"/>
    <col min="8199" max="8199" width="15.5" style="228" customWidth="1"/>
    <col min="8200" max="8449" width="11" style="228"/>
    <col min="8450" max="8450" width="23.25" style="228" customWidth="1"/>
    <col min="8451" max="8451" width="14" style="228" customWidth="1"/>
    <col min="8452" max="8452" width="11" style="228"/>
    <col min="8453" max="8453" width="9.25" style="228" customWidth="1"/>
    <col min="8454" max="8454" width="11.875" style="228" customWidth="1"/>
    <col min="8455" max="8455" width="15.5" style="228" customWidth="1"/>
    <col min="8456" max="8705" width="11" style="228"/>
    <col min="8706" max="8706" width="23.25" style="228" customWidth="1"/>
    <col min="8707" max="8707" width="14" style="228" customWidth="1"/>
    <col min="8708" max="8708" width="11" style="228"/>
    <col min="8709" max="8709" width="9.25" style="228" customWidth="1"/>
    <col min="8710" max="8710" width="11.875" style="228" customWidth="1"/>
    <col min="8711" max="8711" width="15.5" style="228" customWidth="1"/>
    <col min="8712" max="8961" width="11" style="228"/>
    <col min="8962" max="8962" width="23.25" style="228" customWidth="1"/>
    <col min="8963" max="8963" width="14" style="228" customWidth="1"/>
    <col min="8964" max="8964" width="11" style="228"/>
    <col min="8965" max="8965" width="9.25" style="228" customWidth="1"/>
    <col min="8966" max="8966" width="11.875" style="228" customWidth="1"/>
    <col min="8967" max="8967" width="15.5" style="228" customWidth="1"/>
    <col min="8968" max="9217" width="11" style="228"/>
    <col min="9218" max="9218" width="23.25" style="228" customWidth="1"/>
    <col min="9219" max="9219" width="14" style="228" customWidth="1"/>
    <col min="9220" max="9220" width="11" style="228"/>
    <col min="9221" max="9221" width="9.25" style="228" customWidth="1"/>
    <col min="9222" max="9222" width="11.875" style="228" customWidth="1"/>
    <col min="9223" max="9223" width="15.5" style="228" customWidth="1"/>
    <col min="9224" max="9473" width="11" style="228"/>
    <col min="9474" max="9474" width="23.25" style="228" customWidth="1"/>
    <col min="9475" max="9475" width="14" style="228" customWidth="1"/>
    <col min="9476" max="9476" width="11" style="228"/>
    <col min="9477" max="9477" width="9.25" style="228" customWidth="1"/>
    <col min="9478" max="9478" width="11.875" style="228" customWidth="1"/>
    <col min="9479" max="9479" width="15.5" style="228" customWidth="1"/>
    <col min="9480" max="9729" width="11" style="228"/>
    <col min="9730" max="9730" width="23.25" style="228" customWidth="1"/>
    <col min="9731" max="9731" width="14" style="228" customWidth="1"/>
    <col min="9732" max="9732" width="11" style="228"/>
    <col min="9733" max="9733" width="9.25" style="228" customWidth="1"/>
    <col min="9734" max="9734" width="11.875" style="228" customWidth="1"/>
    <col min="9735" max="9735" width="15.5" style="228" customWidth="1"/>
    <col min="9736" max="9985" width="11" style="228"/>
    <col min="9986" max="9986" width="23.25" style="228" customWidth="1"/>
    <col min="9987" max="9987" width="14" style="228" customWidth="1"/>
    <col min="9988" max="9988" width="11" style="228"/>
    <col min="9989" max="9989" width="9.25" style="228" customWidth="1"/>
    <col min="9990" max="9990" width="11.875" style="228" customWidth="1"/>
    <col min="9991" max="9991" width="15.5" style="228" customWidth="1"/>
    <col min="9992" max="10241" width="11" style="228"/>
    <col min="10242" max="10242" width="23.25" style="228" customWidth="1"/>
    <col min="10243" max="10243" width="14" style="228" customWidth="1"/>
    <col min="10244" max="10244" width="11" style="228"/>
    <col min="10245" max="10245" width="9.25" style="228" customWidth="1"/>
    <col min="10246" max="10246" width="11.875" style="228" customWidth="1"/>
    <col min="10247" max="10247" width="15.5" style="228" customWidth="1"/>
    <col min="10248" max="10497" width="11" style="228"/>
    <col min="10498" max="10498" width="23.25" style="228" customWidth="1"/>
    <col min="10499" max="10499" width="14" style="228" customWidth="1"/>
    <col min="10500" max="10500" width="11" style="228"/>
    <col min="10501" max="10501" width="9.25" style="228" customWidth="1"/>
    <col min="10502" max="10502" width="11.875" style="228" customWidth="1"/>
    <col min="10503" max="10503" width="15.5" style="228" customWidth="1"/>
    <col min="10504" max="10753" width="11" style="228"/>
    <col min="10754" max="10754" width="23.25" style="228" customWidth="1"/>
    <col min="10755" max="10755" width="14" style="228" customWidth="1"/>
    <col min="10756" max="10756" width="11" style="228"/>
    <col min="10757" max="10757" width="9.25" style="228" customWidth="1"/>
    <col min="10758" max="10758" width="11.875" style="228" customWidth="1"/>
    <col min="10759" max="10759" width="15.5" style="228" customWidth="1"/>
    <col min="10760" max="11009" width="11" style="228"/>
    <col min="11010" max="11010" width="23.25" style="228" customWidth="1"/>
    <col min="11011" max="11011" width="14" style="228" customWidth="1"/>
    <col min="11012" max="11012" width="11" style="228"/>
    <col min="11013" max="11013" width="9.25" style="228" customWidth="1"/>
    <col min="11014" max="11014" width="11.875" style="228" customWidth="1"/>
    <col min="11015" max="11015" width="15.5" style="228" customWidth="1"/>
    <col min="11016" max="11265" width="11" style="228"/>
    <col min="11266" max="11266" width="23.25" style="228" customWidth="1"/>
    <col min="11267" max="11267" width="14" style="228" customWidth="1"/>
    <col min="11268" max="11268" width="11" style="228"/>
    <col min="11269" max="11269" width="9.25" style="228" customWidth="1"/>
    <col min="11270" max="11270" width="11.875" style="228" customWidth="1"/>
    <col min="11271" max="11271" width="15.5" style="228" customWidth="1"/>
    <col min="11272" max="11521" width="11" style="228"/>
    <col min="11522" max="11522" width="23.25" style="228" customWidth="1"/>
    <col min="11523" max="11523" width="14" style="228" customWidth="1"/>
    <col min="11524" max="11524" width="11" style="228"/>
    <col min="11525" max="11525" width="9.25" style="228" customWidth="1"/>
    <col min="11526" max="11526" width="11.875" style="228" customWidth="1"/>
    <col min="11527" max="11527" width="15.5" style="228" customWidth="1"/>
    <col min="11528" max="11777" width="11" style="228"/>
    <col min="11778" max="11778" width="23.25" style="228" customWidth="1"/>
    <col min="11779" max="11779" width="14" style="228" customWidth="1"/>
    <col min="11780" max="11780" width="11" style="228"/>
    <col min="11781" max="11781" width="9.25" style="228" customWidth="1"/>
    <col min="11782" max="11782" width="11.875" style="228" customWidth="1"/>
    <col min="11783" max="11783" width="15.5" style="228" customWidth="1"/>
    <col min="11784" max="12033" width="11" style="228"/>
    <col min="12034" max="12034" width="23.25" style="228" customWidth="1"/>
    <col min="12035" max="12035" width="14" style="228" customWidth="1"/>
    <col min="12036" max="12036" width="11" style="228"/>
    <col min="12037" max="12037" width="9.25" style="228" customWidth="1"/>
    <col min="12038" max="12038" width="11.875" style="228" customWidth="1"/>
    <col min="12039" max="12039" width="15.5" style="228" customWidth="1"/>
    <col min="12040" max="12289" width="11" style="228"/>
    <col min="12290" max="12290" width="23.25" style="228" customWidth="1"/>
    <col min="12291" max="12291" width="14" style="228" customWidth="1"/>
    <col min="12292" max="12292" width="11" style="228"/>
    <col min="12293" max="12293" width="9.25" style="228" customWidth="1"/>
    <col min="12294" max="12294" width="11.875" style="228" customWidth="1"/>
    <col min="12295" max="12295" width="15.5" style="228" customWidth="1"/>
    <col min="12296" max="12545" width="11" style="228"/>
    <col min="12546" max="12546" width="23.25" style="228" customWidth="1"/>
    <col min="12547" max="12547" width="14" style="228" customWidth="1"/>
    <col min="12548" max="12548" width="11" style="228"/>
    <col min="12549" max="12549" width="9.25" style="228" customWidth="1"/>
    <col min="12550" max="12550" width="11.875" style="228" customWidth="1"/>
    <col min="12551" max="12551" width="15.5" style="228" customWidth="1"/>
    <col min="12552" max="12801" width="11" style="228"/>
    <col min="12802" max="12802" width="23.25" style="228" customWidth="1"/>
    <col min="12803" max="12803" width="14" style="228" customWidth="1"/>
    <col min="12804" max="12804" width="11" style="228"/>
    <col min="12805" max="12805" width="9.25" style="228" customWidth="1"/>
    <col min="12806" max="12806" width="11.875" style="228" customWidth="1"/>
    <col min="12807" max="12807" width="15.5" style="228" customWidth="1"/>
    <col min="12808" max="13057" width="11" style="228"/>
    <col min="13058" max="13058" width="23.25" style="228" customWidth="1"/>
    <col min="13059" max="13059" width="14" style="228" customWidth="1"/>
    <col min="13060" max="13060" width="11" style="228"/>
    <col min="13061" max="13061" width="9.25" style="228" customWidth="1"/>
    <col min="13062" max="13062" width="11.875" style="228" customWidth="1"/>
    <col min="13063" max="13063" width="15.5" style="228" customWidth="1"/>
    <col min="13064" max="13313" width="11" style="228"/>
    <col min="13314" max="13314" width="23.25" style="228" customWidth="1"/>
    <col min="13315" max="13315" width="14" style="228" customWidth="1"/>
    <col min="13316" max="13316" width="11" style="228"/>
    <col min="13317" max="13317" width="9.25" style="228" customWidth="1"/>
    <col min="13318" max="13318" width="11.875" style="228" customWidth="1"/>
    <col min="13319" max="13319" width="15.5" style="228" customWidth="1"/>
    <col min="13320" max="13569" width="11" style="228"/>
    <col min="13570" max="13570" width="23.25" style="228" customWidth="1"/>
    <col min="13571" max="13571" width="14" style="228" customWidth="1"/>
    <col min="13572" max="13572" width="11" style="228"/>
    <col min="13573" max="13573" width="9.25" style="228" customWidth="1"/>
    <col min="13574" max="13574" width="11.875" style="228" customWidth="1"/>
    <col min="13575" max="13575" width="15.5" style="228" customWidth="1"/>
    <col min="13576" max="13825" width="11" style="228"/>
    <col min="13826" max="13826" width="23.25" style="228" customWidth="1"/>
    <col min="13827" max="13827" width="14" style="228" customWidth="1"/>
    <col min="13828" max="13828" width="11" style="228"/>
    <col min="13829" max="13829" width="9.25" style="228" customWidth="1"/>
    <col min="13830" max="13830" width="11.875" style="228" customWidth="1"/>
    <col min="13831" max="13831" width="15.5" style="228" customWidth="1"/>
    <col min="13832" max="14081" width="11" style="228"/>
    <col min="14082" max="14082" width="23.25" style="228" customWidth="1"/>
    <col min="14083" max="14083" width="14" style="228" customWidth="1"/>
    <col min="14084" max="14084" width="11" style="228"/>
    <col min="14085" max="14085" width="9.25" style="228" customWidth="1"/>
    <col min="14086" max="14086" width="11.875" style="228" customWidth="1"/>
    <col min="14087" max="14087" width="15.5" style="228" customWidth="1"/>
    <col min="14088" max="14337" width="11" style="228"/>
    <col min="14338" max="14338" width="23.25" style="228" customWidth="1"/>
    <col min="14339" max="14339" width="14" style="228" customWidth="1"/>
    <col min="14340" max="14340" width="11" style="228"/>
    <col min="14341" max="14341" width="9.25" style="228" customWidth="1"/>
    <col min="14342" max="14342" width="11.875" style="228" customWidth="1"/>
    <col min="14343" max="14343" width="15.5" style="228" customWidth="1"/>
    <col min="14344" max="14593" width="11" style="228"/>
    <col min="14594" max="14594" width="23.25" style="228" customWidth="1"/>
    <col min="14595" max="14595" width="14" style="228" customWidth="1"/>
    <col min="14596" max="14596" width="11" style="228"/>
    <col min="14597" max="14597" width="9.25" style="228" customWidth="1"/>
    <col min="14598" max="14598" width="11.875" style="228" customWidth="1"/>
    <col min="14599" max="14599" width="15.5" style="228" customWidth="1"/>
    <col min="14600" max="14849" width="11" style="228"/>
    <col min="14850" max="14850" width="23.25" style="228" customWidth="1"/>
    <col min="14851" max="14851" width="14" style="228" customWidth="1"/>
    <col min="14852" max="14852" width="11" style="228"/>
    <col min="14853" max="14853" width="9.25" style="228" customWidth="1"/>
    <col min="14854" max="14854" width="11.875" style="228" customWidth="1"/>
    <col min="14855" max="14855" width="15.5" style="228" customWidth="1"/>
    <col min="14856" max="15105" width="11" style="228"/>
    <col min="15106" max="15106" width="23.25" style="228" customWidth="1"/>
    <col min="15107" max="15107" width="14" style="228" customWidth="1"/>
    <col min="15108" max="15108" width="11" style="228"/>
    <col min="15109" max="15109" width="9.25" style="228" customWidth="1"/>
    <col min="15110" max="15110" width="11.875" style="228" customWidth="1"/>
    <col min="15111" max="15111" width="15.5" style="228" customWidth="1"/>
    <col min="15112" max="15361" width="11" style="228"/>
    <col min="15362" max="15362" width="23.25" style="228" customWidth="1"/>
    <col min="15363" max="15363" width="14" style="228" customWidth="1"/>
    <col min="15364" max="15364" width="11" style="228"/>
    <col min="15365" max="15365" width="9.25" style="228" customWidth="1"/>
    <col min="15366" max="15366" width="11.875" style="228" customWidth="1"/>
    <col min="15367" max="15367" width="15.5" style="228" customWidth="1"/>
    <col min="15368" max="15617" width="11" style="228"/>
    <col min="15618" max="15618" width="23.25" style="228" customWidth="1"/>
    <col min="15619" max="15619" width="14" style="228" customWidth="1"/>
    <col min="15620" max="15620" width="11" style="228"/>
    <col min="15621" max="15621" width="9.25" style="228" customWidth="1"/>
    <col min="15622" max="15622" width="11.875" style="228" customWidth="1"/>
    <col min="15623" max="15623" width="15.5" style="228" customWidth="1"/>
    <col min="15624" max="15873" width="11" style="228"/>
    <col min="15874" max="15874" width="23.25" style="228" customWidth="1"/>
    <col min="15875" max="15875" width="14" style="228" customWidth="1"/>
    <col min="15876" max="15876" width="11" style="228"/>
    <col min="15877" max="15877" width="9.25" style="228" customWidth="1"/>
    <col min="15878" max="15878" width="11.875" style="228" customWidth="1"/>
    <col min="15879" max="15879" width="15.5" style="228" customWidth="1"/>
    <col min="15880" max="16129" width="11" style="228"/>
    <col min="16130" max="16130" width="23.25" style="228" customWidth="1"/>
    <col min="16131" max="16131" width="14" style="228" customWidth="1"/>
    <col min="16132" max="16132" width="11" style="228"/>
    <col min="16133" max="16133" width="9.25" style="228" customWidth="1"/>
    <col min="16134" max="16134" width="11.875" style="228" customWidth="1"/>
    <col min="16135" max="16135" width="15.5" style="228" customWidth="1"/>
    <col min="16136" max="16384" width="11" style="228"/>
  </cols>
  <sheetData>
    <row r="1" spans="1:7" ht="42" customHeight="1">
      <c r="A1" s="392"/>
      <c r="B1" s="392"/>
      <c r="C1" s="392"/>
      <c r="D1" s="392"/>
      <c r="E1" s="392"/>
      <c r="F1" s="392"/>
      <c r="G1" s="392"/>
    </row>
    <row r="2" spans="1:7" ht="25.15" customHeight="1">
      <c r="A2" s="393" t="s">
        <v>279</v>
      </c>
      <c r="B2" s="393"/>
      <c r="C2" s="393"/>
      <c r="D2" s="393"/>
      <c r="E2" s="366" t="s">
        <v>280</v>
      </c>
      <c r="F2" s="366"/>
      <c r="G2" s="366"/>
    </row>
    <row r="3" spans="1:7" ht="75.400000000000006" customHeight="1">
      <c r="A3" s="393"/>
      <c r="B3" s="393"/>
      <c r="C3" s="393"/>
      <c r="D3" s="393"/>
      <c r="E3" s="394"/>
      <c r="F3" s="394"/>
      <c r="G3" s="394"/>
    </row>
    <row r="4" spans="1:7" ht="18.600000000000001" customHeight="1">
      <c r="A4" s="366" t="s">
        <v>281</v>
      </c>
      <c r="B4" s="366"/>
      <c r="C4" s="366"/>
      <c r="D4" s="366"/>
      <c r="E4" s="366"/>
      <c r="F4" s="229" t="s">
        <v>282</v>
      </c>
      <c r="G4" s="229" t="s">
        <v>283</v>
      </c>
    </row>
    <row r="5" spans="1:7" ht="26.25" customHeight="1">
      <c r="A5" s="364"/>
      <c r="B5" s="364"/>
      <c r="C5" s="364"/>
      <c r="D5" s="364"/>
      <c r="E5" s="364"/>
      <c r="F5" s="230" t="s">
        <v>358</v>
      </c>
      <c r="G5" s="231"/>
    </row>
    <row r="6" spans="1:7" ht="20.25" customHeight="1">
      <c r="A6" s="366" t="s">
        <v>284</v>
      </c>
      <c r="B6" s="366"/>
      <c r="C6" s="366" t="s">
        <v>285</v>
      </c>
      <c r="D6" s="366"/>
      <c r="E6" s="366"/>
      <c r="F6" s="366"/>
      <c r="G6" s="366"/>
    </row>
    <row r="7" spans="1:7" ht="16.899999999999999" customHeight="1">
      <c r="A7" s="375"/>
      <c r="B7" s="375"/>
      <c r="C7" s="386" t="str">
        <f>IF(Wohnsitz!C5&lt;&gt;"",Wohnsitz!C5,"")</f>
        <v>ORGANISATIONS NAME</v>
      </c>
      <c r="D7" s="386"/>
      <c r="E7" s="386"/>
      <c r="F7" s="386"/>
      <c r="G7" s="386"/>
    </row>
    <row r="8" spans="1:7" ht="29.25" customHeight="1">
      <c r="A8" s="375"/>
      <c r="B8" s="375"/>
      <c r="C8" s="385" t="str">
        <f>Wohnsitz!C6&amp;" "&amp;Wohnsitz!C7</f>
        <v>NAME Pflegefachperson VORNAME Pflegefachperson</v>
      </c>
      <c r="D8" s="385"/>
      <c r="E8" s="385"/>
      <c r="F8" s="385"/>
      <c r="G8" s="385"/>
    </row>
    <row r="9" spans="1:7" ht="31.5" customHeight="1">
      <c r="A9" s="387" t="s">
        <v>286</v>
      </c>
      <c r="B9" s="387"/>
      <c r="C9" s="388" t="str">
        <f>Wohnsitz!F5</f>
        <v>Pflegestr. 1</v>
      </c>
      <c r="D9" s="389"/>
      <c r="E9" s="389"/>
      <c r="F9" s="389"/>
      <c r="G9" s="389"/>
    </row>
    <row r="10" spans="1:7" ht="16.899999999999999" customHeight="1">
      <c r="A10" s="390" t="str">
        <f>Wohnsitz!F10</f>
        <v>CH111111111111111111111</v>
      </c>
      <c r="B10" s="391"/>
      <c r="C10" s="383" t="s">
        <v>287</v>
      </c>
      <c r="D10" s="383"/>
      <c r="E10" s="383"/>
      <c r="F10" s="383"/>
      <c r="G10" s="383"/>
    </row>
    <row r="11" spans="1:7" ht="16.899999999999999" customHeight="1">
      <c r="A11" s="391"/>
      <c r="B11" s="391"/>
      <c r="C11" s="385" t="str">
        <f>Wohnsitz!F6&amp;" "&amp;Wohnsitz!F7</f>
        <v>4500 Solothurn</v>
      </c>
      <c r="D11" s="385"/>
      <c r="E11" s="385"/>
      <c r="F11" s="385"/>
      <c r="G11" s="385"/>
    </row>
    <row r="12" spans="1:7" ht="6.75" customHeight="1">
      <c r="A12" s="391" t="s">
        <v>287</v>
      </c>
      <c r="B12" s="391"/>
      <c r="C12" s="383" t="s">
        <v>287</v>
      </c>
      <c r="D12" s="383"/>
      <c r="E12" s="383"/>
      <c r="F12" s="383"/>
      <c r="G12" s="383"/>
    </row>
    <row r="13" spans="1:7" ht="18.600000000000001" customHeight="1">
      <c r="A13" s="366" t="s">
        <v>288</v>
      </c>
      <c r="B13" s="366"/>
      <c r="C13" s="232" t="s">
        <v>289</v>
      </c>
      <c r="D13" s="233"/>
      <c r="E13" s="233"/>
      <c r="F13" s="233"/>
      <c r="G13" s="234"/>
    </row>
    <row r="14" spans="1:7" ht="16.899999999999999" customHeight="1">
      <c r="A14" s="375" t="s">
        <v>287</v>
      </c>
      <c r="B14" s="375"/>
      <c r="C14" s="383"/>
      <c r="D14" s="383"/>
      <c r="E14" s="383"/>
      <c r="F14" s="383"/>
      <c r="G14" s="383"/>
    </row>
    <row r="15" spans="1:7" ht="16.899999999999999" customHeight="1">
      <c r="A15" s="375"/>
      <c r="B15" s="375"/>
      <c r="C15" s="385" t="str">
        <f>"[Kreditorenname + Ort] "&amp;Wohnsitz!C12</f>
        <v>[Kreditorenname + Ort] 
(Bsp. 31.01.2021)</v>
      </c>
      <c r="D15" s="385"/>
      <c r="E15" s="385"/>
      <c r="F15" s="385"/>
      <c r="G15" s="385"/>
    </row>
    <row r="16" spans="1:7" ht="16.899999999999999" customHeight="1">
      <c r="A16" s="375"/>
      <c r="B16" s="375"/>
      <c r="C16" s="383"/>
      <c r="D16" s="383"/>
      <c r="E16" s="383"/>
      <c r="F16" s="383"/>
      <c r="G16" s="383"/>
    </row>
    <row r="17" spans="1:7" ht="39.75" customHeight="1">
      <c r="A17" s="381" t="s">
        <v>290</v>
      </c>
      <c r="B17" s="382"/>
      <c r="C17" s="383"/>
      <c r="D17" s="383"/>
      <c r="E17" s="383"/>
      <c r="F17" s="383"/>
      <c r="G17" s="383"/>
    </row>
    <row r="18" spans="1:7" ht="36.75" customHeight="1">
      <c r="A18" s="375"/>
      <c r="B18" s="375"/>
      <c r="C18" s="383"/>
      <c r="D18" s="383"/>
      <c r="E18" s="383"/>
      <c r="F18" s="383"/>
      <c r="G18" s="383"/>
    </row>
    <row r="19" spans="1:7" ht="16.899999999999999" customHeight="1">
      <c r="A19" s="366" t="s">
        <v>291</v>
      </c>
      <c r="B19" s="366"/>
      <c r="C19" s="384" t="s">
        <v>292</v>
      </c>
      <c r="D19" s="384"/>
      <c r="E19" s="384"/>
      <c r="F19" s="384"/>
      <c r="G19" s="384"/>
    </row>
    <row r="20" spans="1:7" ht="16.899999999999999" customHeight="1">
      <c r="A20" s="375" t="s">
        <v>293</v>
      </c>
      <c r="B20" s="375"/>
      <c r="C20" s="376"/>
      <c r="D20" s="376"/>
      <c r="E20" s="376"/>
      <c r="F20" s="376"/>
      <c r="G20" s="376"/>
    </row>
    <row r="21" spans="1:7" ht="36" customHeight="1">
      <c r="A21" s="375"/>
      <c r="B21" s="375"/>
      <c r="C21" s="376"/>
      <c r="D21" s="376"/>
      <c r="E21" s="376"/>
      <c r="F21" s="376"/>
      <c r="G21" s="376"/>
    </row>
    <row r="22" spans="1:7" ht="16.5" customHeight="1">
      <c r="A22" s="366" t="s">
        <v>294</v>
      </c>
      <c r="B22" s="366"/>
      <c r="C22" s="235" t="s">
        <v>295</v>
      </c>
      <c r="D22" s="236" t="s">
        <v>296</v>
      </c>
      <c r="E22" s="237"/>
      <c r="F22" s="236" t="s">
        <v>297</v>
      </c>
      <c r="G22" s="238">
        <f>SUM(F23:G25)</f>
        <v>0</v>
      </c>
    </row>
    <row r="23" spans="1:7" ht="16.899999999999999" customHeight="1">
      <c r="A23" s="377">
        <v>1015073</v>
      </c>
      <c r="B23" s="377"/>
      <c r="C23" s="239"/>
      <c r="D23" s="378"/>
      <c r="E23" s="378"/>
      <c r="F23" s="379">
        <f>'Sammel-RG Wohnsitz'!M47</f>
        <v>0</v>
      </c>
      <c r="G23" s="380"/>
    </row>
    <row r="24" spans="1:7" ht="16.899999999999999" customHeight="1">
      <c r="A24" s="369"/>
      <c r="B24" s="369"/>
      <c r="C24" s="239" t="s">
        <v>287</v>
      </c>
      <c r="D24" s="370"/>
      <c r="E24" s="370"/>
      <c r="F24" s="371"/>
      <c r="G24" s="372"/>
    </row>
    <row r="25" spans="1:7" ht="16.899999999999999" customHeight="1">
      <c r="A25" s="373"/>
      <c r="B25" s="373"/>
      <c r="C25" s="239"/>
      <c r="D25" s="370"/>
      <c r="E25" s="370"/>
      <c r="F25" s="374"/>
      <c r="G25" s="374"/>
    </row>
    <row r="26" spans="1:7" s="240" customFormat="1" ht="24.6" customHeight="1">
      <c r="A26" s="366" t="s">
        <v>298</v>
      </c>
      <c r="B26" s="366"/>
      <c r="C26" s="366" t="s">
        <v>299</v>
      </c>
      <c r="D26" s="366"/>
      <c r="E26" s="366" t="s">
        <v>300</v>
      </c>
      <c r="F26" s="366"/>
      <c r="G26" s="366"/>
    </row>
    <row r="27" spans="1:7" ht="16.899999999999999" customHeight="1">
      <c r="A27" s="241" t="s">
        <v>301</v>
      </c>
      <c r="B27" s="242"/>
      <c r="C27" s="367" t="s">
        <v>362</v>
      </c>
      <c r="D27" s="367"/>
      <c r="E27" s="368" t="s">
        <v>362</v>
      </c>
      <c r="F27" s="368"/>
      <c r="G27" s="368"/>
    </row>
    <row r="28" spans="1:7" ht="16.899999999999999" customHeight="1">
      <c r="A28" s="243" t="s">
        <v>302</v>
      </c>
      <c r="B28" s="244"/>
      <c r="C28" s="367"/>
      <c r="D28" s="367"/>
      <c r="E28" s="368"/>
      <c r="F28" s="368"/>
      <c r="G28" s="368"/>
    </row>
    <row r="29" spans="1:7" ht="23.65" customHeight="1">
      <c r="A29" s="245" t="s">
        <v>303</v>
      </c>
      <c r="B29" s="246"/>
      <c r="C29" s="367"/>
      <c r="D29" s="367"/>
      <c r="E29" s="368"/>
      <c r="F29" s="368"/>
      <c r="G29" s="368"/>
    </row>
    <row r="30" spans="1:7" ht="16.899999999999999" customHeight="1">
      <c r="A30" s="241" t="s">
        <v>304</v>
      </c>
      <c r="B30" s="242"/>
      <c r="C30" s="363" t="s">
        <v>287</v>
      </c>
      <c r="D30" s="363"/>
      <c r="E30" s="364"/>
      <c r="F30" s="364"/>
      <c r="G30" s="364"/>
    </row>
    <row r="31" spans="1:7" ht="16.899999999999999" customHeight="1">
      <c r="A31" s="247" t="s">
        <v>305</v>
      </c>
      <c r="B31" s="244"/>
      <c r="C31" s="363"/>
      <c r="D31" s="363"/>
      <c r="E31" s="364"/>
      <c r="F31" s="364"/>
      <c r="G31" s="364"/>
    </row>
    <row r="32" spans="1:7" ht="18.600000000000001" customHeight="1">
      <c r="A32" s="248" t="s">
        <v>303</v>
      </c>
      <c r="B32" s="249"/>
      <c r="C32" s="363"/>
      <c r="D32" s="363"/>
      <c r="E32" s="364"/>
      <c r="F32" s="364"/>
      <c r="G32" s="364"/>
    </row>
    <row r="33" spans="1:7" ht="16.899999999999999" customHeight="1">
      <c r="A33" s="241" t="s">
        <v>306</v>
      </c>
      <c r="B33" s="242"/>
      <c r="C33" s="363" t="s">
        <v>287</v>
      </c>
      <c r="D33" s="363"/>
      <c r="E33" s="364"/>
      <c r="F33" s="364"/>
      <c r="G33" s="364"/>
    </row>
    <row r="34" spans="1:7" ht="16.899999999999999" customHeight="1">
      <c r="A34" s="250" t="s">
        <v>303</v>
      </c>
      <c r="B34" s="244"/>
      <c r="C34" s="363"/>
      <c r="D34" s="363"/>
      <c r="E34" s="364"/>
      <c r="F34" s="364"/>
      <c r="G34" s="364"/>
    </row>
    <row r="35" spans="1:7" ht="15.2" customHeight="1">
      <c r="A35" s="365"/>
      <c r="B35" s="365"/>
      <c r="C35" s="363"/>
      <c r="D35" s="363"/>
      <c r="E35" s="364"/>
      <c r="F35" s="364"/>
      <c r="G35" s="364"/>
    </row>
    <row r="38" spans="1:7" s="252" customFormat="1" ht="15.2" customHeight="1">
      <c r="A38" s="251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K32" sqref="K32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397" t="s">
        <v>230</v>
      </c>
      <c r="E7" s="397"/>
      <c r="F7" s="397"/>
      <c r="G7" s="12" t="s">
        <v>4</v>
      </c>
      <c r="H7" s="12"/>
      <c r="I7" s="397"/>
      <c r="J7" s="397"/>
      <c r="K7" s="397"/>
      <c r="L7" s="263"/>
    </row>
    <row r="8" spans="2:12" ht="15.75">
      <c r="B8" s="12" t="s">
        <v>2</v>
      </c>
      <c r="C8" s="12"/>
      <c r="D8" s="397"/>
      <c r="E8" s="397"/>
      <c r="F8" s="397"/>
      <c r="G8" s="12" t="s">
        <v>5</v>
      </c>
      <c r="H8" s="12"/>
      <c r="I8" s="397"/>
      <c r="J8" s="397"/>
      <c r="K8" s="397"/>
      <c r="L8" s="263"/>
    </row>
    <row r="9" spans="2:12" ht="15.75">
      <c r="B9" s="12" t="s">
        <v>3</v>
      </c>
      <c r="C9" s="12"/>
      <c r="D9" s="397"/>
      <c r="E9" s="397"/>
      <c r="F9" s="397"/>
      <c r="G9" s="12" t="s">
        <v>6</v>
      </c>
      <c r="H9" s="12"/>
      <c r="I9" s="397"/>
      <c r="J9" s="397"/>
      <c r="K9" s="397"/>
      <c r="L9" s="263"/>
    </row>
    <row r="10" spans="2:12" ht="15.75">
      <c r="B10" s="12" t="s">
        <v>9</v>
      </c>
      <c r="C10" s="12"/>
      <c r="D10" s="397"/>
      <c r="E10" s="397"/>
      <c r="F10" s="397"/>
      <c r="G10" s="12" t="s">
        <v>7</v>
      </c>
      <c r="H10" s="12"/>
      <c r="I10" s="397"/>
      <c r="J10" s="397"/>
      <c r="K10" s="397"/>
      <c r="L10" s="263"/>
    </row>
    <row r="11" spans="2:12" ht="15.75">
      <c r="B11" s="12" t="s">
        <v>10</v>
      </c>
      <c r="C11" s="12"/>
      <c r="D11" s="397"/>
      <c r="E11" s="397"/>
      <c r="F11" s="397"/>
      <c r="G11" s="12" t="s">
        <v>144</v>
      </c>
      <c r="H11" s="12"/>
      <c r="I11" s="397"/>
      <c r="J11" s="397"/>
      <c r="K11" s="397"/>
      <c r="L11" s="397"/>
    </row>
    <row r="12" spans="2:12" ht="15.75">
      <c r="F12" s="12"/>
      <c r="G12" s="12" t="s">
        <v>152</v>
      </c>
      <c r="H12" s="12"/>
      <c r="I12" s="397"/>
      <c r="J12" s="397"/>
      <c r="K12" s="397"/>
      <c r="L12" s="397"/>
    </row>
    <row r="13" spans="2:12" ht="15.75" customHeight="1">
      <c r="B13" s="404" t="s">
        <v>157</v>
      </c>
      <c r="C13" s="404"/>
      <c r="D13" s="404"/>
      <c r="F13" s="12"/>
      <c r="H13" s="68"/>
      <c r="I13" s="68"/>
    </row>
    <row r="14" spans="2:12" ht="15.75">
      <c r="B14" s="404"/>
      <c r="C14" s="404"/>
      <c r="D14" s="404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398" t="s">
        <v>2</v>
      </c>
      <c r="C18" s="401"/>
      <c r="D18" s="398" t="s">
        <v>3</v>
      </c>
      <c r="E18" s="398"/>
      <c r="F18" s="258" t="s">
        <v>150</v>
      </c>
      <c r="G18" s="402" t="s">
        <v>138</v>
      </c>
      <c r="H18" s="403"/>
      <c r="I18" s="258" t="s">
        <v>5</v>
      </c>
      <c r="J18" s="398" t="s">
        <v>13</v>
      </c>
      <c r="K18" s="398"/>
      <c r="L18" s="259" t="s">
        <v>137</v>
      </c>
      <c r="M18" s="261"/>
    </row>
    <row r="19" spans="2:13">
      <c r="B19" s="399"/>
      <c r="C19" s="399"/>
      <c r="D19" s="399"/>
      <c r="E19" s="399"/>
      <c r="F19" s="256"/>
      <c r="G19" s="399"/>
      <c r="H19" s="399"/>
      <c r="I19" s="257"/>
      <c r="J19" s="399"/>
      <c r="K19" s="399"/>
      <c r="L19" s="395"/>
      <c r="M19" s="396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0"/>
      <c r="H21" s="400"/>
      <c r="I21" s="23"/>
      <c r="J21" s="23"/>
      <c r="K21" s="45"/>
      <c r="L21" s="45"/>
      <c r="M21" s="12"/>
    </row>
    <row r="22" spans="2:13" ht="15.75">
      <c r="B22" s="398" t="s">
        <v>2</v>
      </c>
      <c r="C22" s="401"/>
      <c r="D22" s="398" t="s">
        <v>3</v>
      </c>
      <c r="E22" s="398"/>
      <c r="F22" s="258"/>
      <c r="G22" s="402" t="s">
        <v>138</v>
      </c>
      <c r="H22" s="403"/>
      <c r="I22" s="258" t="s">
        <v>5</v>
      </c>
      <c r="J22" s="398" t="s">
        <v>6</v>
      </c>
      <c r="K22" s="398"/>
      <c r="L22" s="12"/>
      <c r="M22" s="12"/>
    </row>
    <row r="23" spans="2:13" ht="15.75">
      <c r="B23" s="399"/>
      <c r="C23" s="399"/>
      <c r="D23" s="399"/>
      <c r="E23" s="399"/>
      <c r="F23" s="256"/>
      <c r="G23" s="399"/>
      <c r="H23" s="399"/>
      <c r="I23" s="257"/>
      <c r="J23" s="399"/>
      <c r="K23" s="399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398" t="s">
        <v>167</v>
      </c>
      <c r="C26" s="401"/>
      <c r="D26" s="398" t="s">
        <v>168</v>
      </c>
      <c r="E26" s="398"/>
      <c r="F26" s="398" t="s">
        <v>169</v>
      </c>
      <c r="G26" s="398" t="s">
        <v>169</v>
      </c>
      <c r="H26" s="12"/>
      <c r="I26" s="262" t="s">
        <v>191</v>
      </c>
      <c r="J26" s="262" t="s">
        <v>192</v>
      </c>
      <c r="K26" s="262" t="s">
        <v>193</v>
      </c>
      <c r="M26" s="12"/>
    </row>
    <row r="27" spans="2:13" ht="15">
      <c r="B27" s="406"/>
      <c r="C27" s="399"/>
      <c r="D27" s="406"/>
      <c r="E27" s="399"/>
      <c r="F27" s="407" t="str">
        <f>IF(OR(B27="",D27=""),"--",IFERROR((D27-B27+1),"--"))</f>
        <v>--</v>
      </c>
      <c r="G27" s="408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5" t="s">
        <v>170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C4" sqref="C4:D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2" t="s">
        <v>355</v>
      </c>
      <c r="B1" s="412"/>
      <c r="C1" s="412"/>
      <c r="D1" s="412"/>
      <c r="E1" s="412"/>
      <c r="F1" s="412"/>
      <c r="G1" s="412"/>
      <c r="H1" s="412"/>
      <c r="I1" s="191">
        <f>Wohnsitz!H1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17" t="s">
        <v>309</v>
      </c>
      <c r="D4" s="317"/>
      <c r="E4" s="12" t="s">
        <v>4</v>
      </c>
      <c r="F4" s="317" t="s">
        <v>274</v>
      </c>
      <c r="G4" s="317"/>
      <c r="H4" s="317"/>
      <c r="I4" s="12"/>
      <c r="J4" s="12"/>
      <c r="K4" s="12" t="s">
        <v>193</v>
      </c>
      <c r="M4" s="12" t="s">
        <v>136</v>
      </c>
      <c r="S4" s="413" t="s">
        <v>133</v>
      </c>
      <c r="T4" s="414"/>
      <c r="U4" s="415"/>
    </row>
    <row r="5" spans="1:29" ht="16.5" thickBot="1">
      <c r="A5" s="12" t="s">
        <v>2</v>
      </c>
      <c r="C5" s="317" t="s">
        <v>349</v>
      </c>
      <c r="D5" s="317"/>
      <c r="E5" s="12" t="s">
        <v>5</v>
      </c>
      <c r="F5" s="317" t="s">
        <v>275</v>
      </c>
      <c r="G5" s="317"/>
      <c r="H5" s="317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17" t="s">
        <v>350</v>
      </c>
      <c r="D6" s="317"/>
      <c r="E6" s="12" t="s">
        <v>6</v>
      </c>
      <c r="F6" s="317" t="s">
        <v>109</v>
      </c>
      <c r="G6" s="317"/>
      <c r="H6" s="317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17" t="s">
        <v>314</v>
      </c>
      <c r="D7" s="317"/>
      <c r="E7" s="12" t="s">
        <v>7</v>
      </c>
      <c r="F7" s="317" t="s">
        <v>276</v>
      </c>
      <c r="G7" s="317"/>
      <c r="H7" s="317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17" t="s">
        <v>348</v>
      </c>
      <c r="D8" s="317"/>
      <c r="E8" s="12" t="s">
        <v>144</v>
      </c>
      <c r="F8" s="318" t="s">
        <v>277</v>
      </c>
      <c r="G8" s="317"/>
      <c r="H8" s="317"/>
      <c r="P8" s="409" t="s">
        <v>132</v>
      </c>
      <c r="Q8" s="410"/>
      <c r="R8" s="410"/>
      <c r="S8" s="410"/>
      <c r="T8" s="410"/>
      <c r="U8" s="410"/>
      <c r="V8" s="410"/>
      <c r="W8" s="410"/>
      <c r="X8" s="411"/>
    </row>
    <row r="9" spans="1:29" ht="15" customHeight="1">
      <c r="E9" s="12" t="s">
        <v>8</v>
      </c>
      <c r="F9" s="317" t="s">
        <v>278</v>
      </c>
      <c r="G9" s="317"/>
      <c r="H9" s="317"/>
      <c r="L9" s="324" t="s">
        <v>351</v>
      </c>
      <c r="M9" s="325"/>
      <c r="N9" s="325"/>
      <c r="O9" s="326"/>
      <c r="P9" s="336" t="s">
        <v>352</v>
      </c>
      <c r="Q9" s="337"/>
      <c r="R9" s="338"/>
      <c r="S9" s="416" t="s">
        <v>204</v>
      </c>
      <c r="T9" s="417"/>
      <c r="U9" s="417"/>
      <c r="V9" s="181"/>
      <c r="W9" s="61"/>
      <c r="X9" s="149"/>
    </row>
    <row r="10" spans="1:29" ht="33" customHeight="1">
      <c r="A10" s="319" t="s">
        <v>345</v>
      </c>
      <c r="B10" s="320"/>
      <c r="C10" s="289" t="s">
        <v>347</v>
      </c>
      <c r="E10" s="12"/>
      <c r="F10" s="287"/>
      <c r="G10" s="287"/>
      <c r="H10" s="287"/>
      <c r="L10" s="327"/>
      <c r="M10" s="328"/>
      <c r="N10" s="328"/>
      <c r="O10" s="329"/>
      <c r="P10" s="339"/>
      <c r="Q10" s="340"/>
      <c r="R10" s="341"/>
      <c r="S10" s="418"/>
      <c r="T10" s="419"/>
      <c r="U10" s="419"/>
      <c r="V10" s="291"/>
      <c r="W10" s="59"/>
      <c r="X10" s="292"/>
    </row>
    <row r="11" spans="1:29" ht="32.25" customHeight="1" thickBot="1">
      <c r="A11" s="316" t="s">
        <v>344</v>
      </c>
      <c r="B11" s="316"/>
      <c r="C11" s="289" t="s">
        <v>346</v>
      </c>
      <c r="L11" s="330"/>
      <c r="M11" s="331"/>
      <c r="N11" s="331"/>
      <c r="O11" s="332"/>
      <c r="P11" s="342"/>
      <c r="Q11" s="343"/>
      <c r="R11" s="344"/>
      <c r="S11" s="420"/>
      <c r="T11" s="421"/>
      <c r="U11" s="421"/>
      <c r="V11" s="182">
        <f>SUM(tbl_Ferienaufenthalt_SO[Total])</f>
        <v>0</v>
      </c>
      <c r="W11" s="59"/>
      <c r="X11" s="294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0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/>
      <c r="I13" s="156"/>
      <c r="J13" s="163"/>
      <c r="K13" s="159"/>
      <c r="L13" s="159"/>
      <c r="M13" s="159"/>
      <c r="N13" s="159"/>
      <c r="O13" s="62">
        <f>SUM(L13:N13)</f>
        <v>0</v>
      </c>
      <c r="P13" s="63" t="str">
        <f>IFERROR(IF(IFERROR(MATCH($C$7&amp;$I13,Tabelle2[Codierung],0),0)&gt;0,VLOOKUP(I13,Tabelle1[[Ort]:[RK KLV C üD]],2,),VLOOKUP(I13,Tabelle1[[Ort]:[RK KLV C üD]],5)),"")</f>
        <v/>
      </c>
      <c r="Q13" s="63" t="str">
        <f>IFERROR(IF(IFERROR(MATCH($C$7&amp;$I13,Tabelle2[Codierung],0),0)&gt;0,VLOOKUP(I13,Tabelle1[[Ort]:[RK KLV C üD]],3,),VLOOKUP(I13,Tabelle1[[Ort]:[RK KLV C üD]],6)),"")</f>
        <v/>
      </c>
      <c r="R13" s="63" t="str">
        <f>IFERROR(IF(IFERROR(MATCH($C$7&amp;$I13,Tabelle2[Codierung],0),0)&gt;0,VLOOKUP(I13,Tabelle1[[Ort]:[RK KLV C üD]],4,),VLOOKUP(I13,Tabelle1[[Ort]:[RK KLV C üD]],7)),"")</f>
        <v/>
      </c>
      <c r="S13" s="64" t="str">
        <f>IFERROR(tbl_Ferienaufenthalt_SO[[#This Row],[KLV A]]*tbl_Ferienaufenthalt_SO[[#This Row],[KLV A Ansatz]],"")</f>
        <v/>
      </c>
      <c r="T13" s="65" t="str">
        <f>IFERROR(tbl_Ferienaufenthalt_SO[[#This Row],[KLV B]]*tbl_Ferienaufenthalt_SO[[#This Row],[KLV B Ansatz]],"")</f>
        <v/>
      </c>
      <c r="U13" s="65" t="str">
        <f>IFERROR(tbl_Ferienaufenthalt_SO[[#This Row],[KLV C]]*tbl_Ferienaufenthalt_SO[[#This Row],[KLV C Ansatz]],"")</f>
        <v/>
      </c>
      <c r="V13" s="65">
        <f>IFERROR(SUM(S13:U13),"")</f>
        <v>0</v>
      </c>
      <c r="W13" s="70">
        <f>COUNTIF($H$13:$H13,H13)</f>
        <v>0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/>
      <c r="I14" s="156"/>
      <c r="J14" s="156"/>
      <c r="K14" s="156"/>
      <c r="L14" s="156"/>
      <c r="M14" s="156"/>
      <c r="N14" s="156"/>
      <c r="O14" s="14">
        <f t="shared" ref="O14:O62" si="0">SUM(L14:N14)</f>
        <v>0</v>
      </c>
      <c r="P14" s="66" t="str">
        <f>IFERROR(IF(IFERROR(MATCH($C$7&amp;$I14,Tabelle2[Codierung],0),0)&gt;0,VLOOKUP(I14,Tabelle1[[Ort]:[RK KLV C üD]],2,),VLOOKUP(I14,Tabelle1[[Ort]:[RK KLV C üD]],5)),"")</f>
        <v/>
      </c>
      <c r="Q14" s="66" t="str">
        <f>IFERROR(IF(IFERROR(MATCH($C$7&amp;$I14,Tabelle2[Codierung],0),0)&gt;0,VLOOKUP(I14,Tabelle1[[Ort]:[RK KLV C üD]],3,),VLOOKUP(I14,Tabelle1[[Ort]:[RK KLV C üD]],6)),"")</f>
        <v/>
      </c>
      <c r="R14" s="66" t="str">
        <f>IFERROR(IF(IFERROR(MATCH($C$7&amp;$I14,Tabelle2[Codierung],0),0)&gt;0,VLOOKUP(I14,Tabelle1[[Ort]:[RK KLV C üD]],4,),VLOOKUP(I14,Tabelle1[[Ort]:[RK KLV C üD]],7)),"")</f>
        <v/>
      </c>
      <c r="S14" s="67" t="str">
        <f>IFERROR(tbl_Ferienaufenthalt_SO[[#This Row],[KLV A]]*tbl_Ferienaufenthalt_SO[[#This Row],[KLV A Ansatz]],"")</f>
        <v/>
      </c>
      <c r="T14" s="67" t="str">
        <f>IFERROR(tbl_Ferienaufenthalt_SO[[#This Row],[KLV B]]*tbl_Ferienaufenthalt_SO[[#This Row],[KLV B Ansatz]],"")</f>
        <v/>
      </c>
      <c r="U14" s="67" t="str">
        <f>IFERROR(tbl_Ferienaufenthalt_SO[[#This Row],[KLV C]]*tbl_Ferienaufenthalt_SO[[#This Row],[KLV C Ansatz]],"")</f>
        <v/>
      </c>
      <c r="V14" s="67">
        <f t="shared" ref="V14:V20" si="1">IFERROR(SUM(S14:U14),"")</f>
        <v>0</v>
      </c>
      <c r="W14" s="70">
        <f>COUNTIF($H$13:$H14,H14)</f>
        <v>0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/>
      <c r="I15" s="156"/>
      <c r="J15" s="156"/>
      <c r="K15" s="156"/>
      <c r="L15" s="156"/>
      <c r="M15" s="156"/>
      <c r="N15" s="156"/>
      <c r="O15" s="14">
        <f t="shared" si="0"/>
        <v>0</v>
      </c>
      <c r="P15" s="66" t="str">
        <f>IFERROR(IF(IFERROR(MATCH($C$7&amp;$I15,Tabelle2[Codierung],0),0)&gt;0,VLOOKUP(I15,Tabelle1[[Ort]:[RK KLV C üD]],2,),VLOOKUP(I15,Tabelle1[[Ort]:[RK KLV C üD]],5)),"")</f>
        <v/>
      </c>
      <c r="Q15" s="66" t="str">
        <f>IFERROR(IF(IFERROR(MATCH($C$7&amp;$I15,Tabelle2[Codierung],0),0)&gt;0,VLOOKUP(I15,Tabelle1[[Ort]:[RK KLV C üD]],3,),VLOOKUP(I15,Tabelle1[[Ort]:[RK KLV C üD]],6)),"")</f>
        <v/>
      </c>
      <c r="R15" s="66" t="str">
        <f>IFERROR(IF(IFERROR(MATCH($C$7&amp;$I15,Tabelle2[Codierung],0),0)&gt;0,VLOOKUP(I15,Tabelle1[[Ort]:[RK KLV C üD]],4,),VLOOKUP(I15,Tabelle1[[Ort]:[RK KLV C üD]],7)),"")</f>
        <v/>
      </c>
      <c r="S15" s="67" t="str">
        <f>IFERROR(tbl_Ferienaufenthalt_SO[[#This Row],[KLV A]]*tbl_Ferienaufenthalt_SO[[#This Row],[KLV A Ansatz]],"")</f>
        <v/>
      </c>
      <c r="T15" s="67" t="str">
        <f>IFERROR(tbl_Ferienaufenthalt_SO[[#This Row],[KLV B]]*tbl_Ferienaufenthalt_SO[[#This Row],[KLV B Ansatz]],"")</f>
        <v/>
      </c>
      <c r="U15" s="67" t="str">
        <f>IFERROR(tbl_Ferienaufenthalt_SO[[#This Row],[KLV C]]*tbl_Ferienaufenthalt_SO[[#This Row],[KLV C Ansatz]],"")</f>
        <v/>
      </c>
      <c r="V15" s="67">
        <f t="shared" si="1"/>
        <v>0</v>
      </c>
      <c r="W15" s="70">
        <f>COUNTIF($H$13:$H15,H15)</f>
        <v>0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Ansatz]],"")</f>
        <v/>
      </c>
      <c r="T16" s="67" t="str">
        <f>IFERROR(tbl_Ferienaufenthalt_SO[[#This Row],[KLV B]]*tbl_Ferienaufenthalt_SO[[#This Row],[KLV B Ansatz]],"")</f>
        <v/>
      </c>
      <c r="U16" s="67" t="str">
        <f>IFERROR(tbl_Ferienaufenthalt_SO[[#This Row],[KLV C]]*tbl_Ferienaufenthalt_SO[[#This Row],[KLV C Ansatz]],"")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Ansatz]],"")</f>
        <v/>
      </c>
      <c r="T17" s="67" t="str">
        <f>IFERROR(tbl_Ferienaufenthalt_SO[[#This Row],[KLV B]]*tbl_Ferienaufenthalt_SO[[#This Row],[KLV B Ansatz]],"")</f>
        <v/>
      </c>
      <c r="U17" s="67" t="str">
        <f>IFERROR(tbl_Ferienaufenthalt_SO[[#This Row],[KLV C]]*tbl_Ferienaufenthalt_SO[[#This Row],[KLV C Ansatz]],"")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Ansatz]],"")</f>
        <v/>
      </c>
      <c r="T18" s="67" t="str">
        <f>IFERROR(tbl_Ferienaufenthalt_SO[[#This Row],[KLV B]]*tbl_Ferienaufenthalt_SO[[#This Row],[KLV B Ansatz]],"")</f>
        <v/>
      </c>
      <c r="U18" s="67" t="str">
        <f>IFERROR(tbl_Ferienaufenthalt_SO[[#This Row],[KLV C]]*tbl_Ferienaufenthalt_SO[[#This Row],[KLV C Ansatz]],"")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Ansatz]],"")</f>
        <v/>
      </c>
      <c r="T19" s="67" t="str">
        <f>IFERROR(tbl_Ferienaufenthalt_SO[[#This Row],[KLV B]]*tbl_Ferienaufenthalt_SO[[#This Row],[KLV B Ansatz]],"")</f>
        <v/>
      </c>
      <c r="U19" s="67" t="str">
        <f>IFERROR(tbl_Ferienaufenthalt_SO[[#This Row],[KLV C]]*tbl_Ferienaufenthalt_SO[[#This Row],[KLV C Ansatz]],"")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Ansatz]],"")</f>
        <v/>
      </c>
      <c r="T20" s="67" t="str">
        <f>IFERROR(tbl_Ferienaufenthalt_SO[[#This Row],[KLV B]]*tbl_Ferienaufenthalt_SO[[#This Row],[KLV B Ansatz]],"")</f>
        <v/>
      </c>
      <c r="U20" s="67" t="str">
        <f>IFERROR(tbl_Ferienaufenthalt_SO[[#This Row],[KLV C]]*tbl_Ferienaufenthalt_SO[[#This Row],[KLV C Ansatz]],"")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Ansatz]],"")</f>
        <v/>
      </c>
      <c r="T21" s="67" t="str">
        <f>IFERROR(tbl_Ferienaufenthalt_SO[[#This Row],[KLV B]]*tbl_Ferienaufenthalt_SO[[#This Row],[KLV B Ansatz]],"")</f>
        <v/>
      </c>
      <c r="U21" s="67" t="str">
        <f>IFERROR(tbl_Ferienaufenthalt_SO[[#This Row],[KLV C]]*tbl_Ferienaufenthalt_SO[[#This Row],[KLV C Ansatz]],"")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Ansatz]],"")</f>
        <v/>
      </c>
      <c r="T22" s="67" t="str">
        <f>IFERROR(tbl_Ferienaufenthalt_SO[[#This Row],[KLV B]]*tbl_Ferienaufenthalt_SO[[#This Row],[KLV B Ansatz]],"")</f>
        <v/>
      </c>
      <c r="U22" s="67" t="str">
        <f>IFERROR(tbl_Ferienaufenthalt_SO[[#This Row],[KLV C]]*tbl_Ferienaufenthalt_SO[[#This Row],[KLV C Ansatz]],"")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Ansatz]],"")</f>
        <v/>
      </c>
      <c r="T23" s="67" t="str">
        <f>IFERROR(tbl_Ferienaufenthalt_SO[[#This Row],[KLV B]]*tbl_Ferienaufenthalt_SO[[#This Row],[KLV B Ansatz]],"")</f>
        <v/>
      </c>
      <c r="U23" s="67" t="str">
        <f>IFERROR(tbl_Ferienaufenthalt_SO[[#This Row],[KLV C]]*tbl_Ferienaufenthalt_SO[[#This Row],[KLV C Ansatz]],"")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Ansatz]],"")</f>
        <v/>
      </c>
      <c r="T24" s="67" t="str">
        <f>IFERROR(tbl_Ferienaufenthalt_SO[[#This Row],[KLV B]]*tbl_Ferienaufenthalt_SO[[#This Row],[KLV B Ansatz]],"")</f>
        <v/>
      </c>
      <c r="U24" s="67" t="str">
        <f>IFERROR(tbl_Ferienaufenthalt_SO[[#This Row],[KLV C]]*tbl_Ferienaufenthalt_SO[[#This Row],[KLV C Ansatz]],"")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Ansatz]],"")</f>
        <v/>
      </c>
      <c r="T25" s="67" t="str">
        <f>IFERROR(tbl_Ferienaufenthalt_SO[[#This Row],[KLV B]]*tbl_Ferienaufenthalt_SO[[#This Row],[KLV B Ansatz]],"")</f>
        <v/>
      </c>
      <c r="U25" s="67" t="str">
        <f>IFERROR(tbl_Ferienaufenthalt_SO[[#This Row],[KLV C]]*tbl_Ferienaufenthalt_SO[[#This Row],[KLV C Ansatz]],"")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Ansatz]],"")</f>
        <v/>
      </c>
      <c r="T26" s="67" t="str">
        <f>IFERROR(tbl_Ferienaufenthalt_SO[[#This Row],[KLV B]]*tbl_Ferienaufenthalt_SO[[#This Row],[KLV B Ansatz]],"")</f>
        <v/>
      </c>
      <c r="U26" s="67" t="str">
        <f>IFERROR(tbl_Ferienaufenthalt_SO[[#This Row],[KLV C]]*tbl_Ferienaufenthalt_SO[[#This Row],[KLV C Ansatz]],"")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Ansatz]],"")</f>
        <v/>
      </c>
      <c r="T27" s="67" t="str">
        <f>IFERROR(tbl_Ferienaufenthalt_SO[[#This Row],[KLV B]]*tbl_Ferienaufenthalt_SO[[#This Row],[KLV B Ansatz]],"")</f>
        <v/>
      </c>
      <c r="U27" s="67" t="str">
        <f>IFERROR(tbl_Ferienaufenthalt_SO[[#This Row],[KLV C]]*tbl_Ferienaufenthalt_SO[[#This Row],[KLV C Ansatz]],"")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Ansatz]],"")</f>
        <v/>
      </c>
      <c r="T28" s="67" t="str">
        <f>IFERROR(tbl_Ferienaufenthalt_SO[[#This Row],[KLV B]]*tbl_Ferienaufenthalt_SO[[#This Row],[KLV B Ansatz]],"")</f>
        <v/>
      </c>
      <c r="U28" s="67" t="str">
        <f>IFERROR(tbl_Ferienaufenthalt_SO[[#This Row],[KLV C]]*tbl_Ferienaufenthalt_SO[[#This Row],[KLV C Ansatz]],"")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Ansatz]],"")</f>
        <v/>
      </c>
      <c r="T29" s="67" t="str">
        <f>IFERROR(tbl_Ferienaufenthalt_SO[[#This Row],[KLV B]]*tbl_Ferienaufenthalt_SO[[#This Row],[KLV B Ansatz]],"")</f>
        <v/>
      </c>
      <c r="U29" s="67" t="str">
        <f>IFERROR(tbl_Ferienaufenthalt_SO[[#This Row],[KLV C]]*tbl_Ferienaufenthalt_SO[[#This Row],[KLV C Ansatz]],"")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Ansatz]],"")</f>
        <v/>
      </c>
      <c r="T30" s="67" t="str">
        <f>IFERROR(tbl_Ferienaufenthalt_SO[[#This Row],[KLV B]]*tbl_Ferienaufenthalt_SO[[#This Row],[KLV B Ansatz]],"")</f>
        <v/>
      </c>
      <c r="U30" s="67" t="str">
        <f>IFERROR(tbl_Ferienaufenthalt_SO[[#This Row],[KLV C]]*tbl_Ferienaufenthalt_SO[[#This Row],[KLV C Ansatz]],"")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Ansatz]],"")</f>
        <v/>
      </c>
      <c r="T31" s="67" t="str">
        <f>IFERROR(tbl_Ferienaufenthalt_SO[[#This Row],[KLV B]]*tbl_Ferienaufenthalt_SO[[#This Row],[KLV B Ansatz]],"")</f>
        <v/>
      </c>
      <c r="U31" s="67" t="str">
        <f>IFERROR(tbl_Ferienaufenthalt_SO[[#This Row],[KLV C]]*tbl_Ferienaufenthalt_SO[[#This Row],[KLV C Ansatz]],"")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Ansatz]],"")</f>
        <v/>
      </c>
      <c r="T32" s="67" t="str">
        <f>IFERROR(tbl_Ferienaufenthalt_SO[[#This Row],[KLV B]]*tbl_Ferienaufenthalt_SO[[#This Row],[KLV B Ansatz]],"")</f>
        <v/>
      </c>
      <c r="U32" s="67" t="str">
        <f>IFERROR(tbl_Ferienaufenthalt_SO[[#This Row],[KLV C]]*tbl_Ferienaufenthalt_SO[[#This Row],[KLV C Ansatz]],"")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Ansatz]],"")</f>
        <v/>
      </c>
      <c r="T33" s="67" t="str">
        <f>IFERROR(tbl_Ferienaufenthalt_SO[[#This Row],[KLV B]]*tbl_Ferienaufenthalt_SO[[#This Row],[KLV B Ansatz]],"")</f>
        <v/>
      </c>
      <c r="U33" s="67" t="str">
        <f>IFERROR(tbl_Ferienaufenthalt_SO[[#This Row],[KLV C]]*tbl_Ferienaufenthalt_SO[[#This Row],[KLV C Ansatz]],"")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Ansatz]],"")</f>
        <v/>
      </c>
      <c r="T34" s="67" t="str">
        <f>IFERROR(tbl_Ferienaufenthalt_SO[[#This Row],[KLV B]]*tbl_Ferienaufenthalt_SO[[#This Row],[KLV B Ansatz]],"")</f>
        <v/>
      </c>
      <c r="U34" s="67" t="str">
        <f>IFERROR(tbl_Ferienaufenthalt_SO[[#This Row],[KLV C]]*tbl_Ferienaufenthalt_SO[[#This Row],[KLV C Ansatz]],"")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Ansatz]],"")</f>
        <v/>
      </c>
      <c r="T35" s="67" t="str">
        <f>IFERROR(tbl_Ferienaufenthalt_SO[[#This Row],[KLV B]]*tbl_Ferienaufenthalt_SO[[#This Row],[KLV B Ansatz]],"")</f>
        <v/>
      </c>
      <c r="U35" s="67" t="str">
        <f>IFERROR(tbl_Ferienaufenthalt_SO[[#This Row],[KLV C]]*tbl_Ferienaufenthalt_SO[[#This Row],[KLV C Ansatz]],"")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Ansatz]],"")</f>
        <v/>
      </c>
      <c r="T36" s="67" t="str">
        <f>IFERROR(tbl_Ferienaufenthalt_SO[[#This Row],[KLV B]]*tbl_Ferienaufenthalt_SO[[#This Row],[KLV B Ansatz]],"")</f>
        <v/>
      </c>
      <c r="U36" s="67" t="str">
        <f>IFERROR(tbl_Ferienaufenthalt_SO[[#This Row],[KLV C]]*tbl_Ferienaufenthalt_SO[[#This Row],[KLV C Ansatz]],"")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Ansatz]],"")</f>
        <v/>
      </c>
      <c r="T37" s="67" t="str">
        <f>IFERROR(tbl_Ferienaufenthalt_SO[[#This Row],[KLV B]]*tbl_Ferienaufenthalt_SO[[#This Row],[KLV B Ansatz]],"")</f>
        <v/>
      </c>
      <c r="U37" s="67" t="str">
        <f>IFERROR(tbl_Ferienaufenthalt_SO[[#This Row],[KLV C]]*tbl_Ferienaufenthalt_SO[[#This Row],[KLV C Ansatz]],"")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Ansatz]],"")</f>
        <v/>
      </c>
      <c r="T38" s="67" t="str">
        <f>IFERROR(tbl_Ferienaufenthalt_SO[[#This Row],[KLV B]]*tbl_Ferienaufenthalt_SO[[#This Row],[KLV B Ansatz]],"")</f>
        <v/>
      </c>
      <c r="U38" s="67" t="str">
        <f>IFERROR(tbl_Ferienaufenthalt_SO[[#This Row],[KLV C]]*tbl_Ferienaufenthalt_SO[[#This Row],[KLV C Ansatz]],"")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Ansatz]],"")</f>
        <v/>
      </c>
      <c r="T39" s="67" t="str">
        <f>IFERROR(tbl_Ferienaufenthalt_SO[[#This Row],[KLV B]]*tbl_Ferienaufenthalt_SO[[#This Row],[KLV B Ansatz]],"")</f>
        <v/>
      </c>
      <c r="U39" s="67" t="str">
        <f>IFERROR(tbl_Ferienaufenthalt_SO[[#This Row],[KLV C]]*tbl_Ferienaufenthalt_SO[[#This Row],[KLV C Ansatz]],"")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Ansatz]],"")</f>
        <v/>
      </c>
      <c r="T40" s="67" t="str">
        <f>IFERROR(tbl_Ferienaufenthalt_SO[[#This Row],[KLV B]]*tbl_Ferienaufenthalt_SO[[#This Row],[KLV B Ansatz]],"")</f>
        <v/>
      </c>
      <c r="U40" s="67" t="str">
        <f>IFERROR(tbl_Ferienaufenthalt_SO[[#This Row],[KLV C]]*tbl_Ferienaufenthalt_SO[[#This Row],[KLV C Ansatz]],"")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Ansatz]],"")</f>
        <v/>
      </c>
      <c r="T41" s="67" t="str">
        <f>IFERROR(tbl_Ferienaufenthalt_SO[[#This Row],[KLV B]]*tbl_Ferienaufenthalt_SO[[#This Row],[KLV B Ansatz]],"")</f>
        <v/>
      </c>
      <c r="U41" s="67" t="str">
        <f>IFERROR(tbl_Ferienaufenthalt_SO[[#This Row],[KLV C]]*tbl_Ferienaufenthalt_SO[[#This Row],[KLV C Ansatz]],"")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Ansatz]],"")</f>
        <v/>
      </c>
      <c r="T42" s="67" t="str">
        <f>IFERROR(tbl_Ferienaufenthalt_SO[[#This Row],[KLV B]]*tbl_Ferienaufenthalt_SO[[#This Row],[KLV B Ansatz]],"")</f>
        <v/>
      </c>
      <c r="U42" s="67" t="str">
        <f>IFERROR(tbl_Ferienaufenthalt_SO[[#This Row],[KLV C]]*tbl_Ferienaufenthalt_SO[[#This Row],[KLV C Ansatz]],"")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Ansatz]],"")</f>
        <v/>
      </c>
      <c r="T43" s="67" t="str">
        <f>IFERROR(tbl_Ferienaufenthalt_SO[[#This Row],[KLV B]]*tbl_Ferienaufenthalt_SO[[#This Row],[KLV B Ansatz]],"")</f>
        <v/>
      </c>
      <c r="U43" s="67" t="str">
        <f>IFERROR(tbl_Ferienaufenthalt_SO[[#This Row],[KLV C]]*tbl_Ferienaufenthalt_SO[[#This Row],[KLV C Ansatz]],"")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Ansatz]],"")</f>
        <v/>
      </c>
      <c r="T44" s="67" t="str">
        <f>IFERROR(tbl_Ferienaufenthalt_SO[[#This Row],[KLV B]]*tbl_Ferienaufenthalt_SO[[#This Row],[KLV B Ansatz]],"")</f>
        <v/>
      </c>
      <c r="U44" s="67" t="str">
        <f>IFERROR(tbl_Ferienaufenthalt_SO[[#This Row],[KLV C]]*tbl_Ferienaufenthalt_SO[[#This Row],[KLV C Ansatz]],"")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Ansatz]],"")</f>
        <v/>
      </c>
      <c r="T45" s="67" t="str">
        <f>IFERROR(tbl_Ferienaufenthalt_SO[[#This Row],[KLV B]]*tbl_Ferienaufenthalt_SO[[#This Row],[KLV B Ansatz]],"")</f>
        <v/>
      </c>
      <c r="U45" s="67" t="str">
        <f>IFERROR(tbl_Ferienaufenthalt_SO[[#This Row],[KLV C]]*tbl_Ferienaufenthalt_SO[[#This Row],[KLV C Ansatz]],"")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Ansatz]],"")</f>
        <v/>
      </c>
      <c r="T46" s="67" t="str">
        <f>IFERROR(tbl_Ferienaufenthalt_SO[[#This Row],[KLV B]]*tbl_Ferienaufenthalt_SO[[#This Row],[KLV B Ansatz]],"")</f>
        <v/>
      </c>
      <c r="U46" s="67" t="str">
        <f>IFERROR(tbl_Ferienaufenthalt_SO[[#This Row],[KLV C]]*tbl_Ferienaufenthalt_SO[[#This Row],[KLV C Ansatz]],"")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Ansatz]],"")</f>
        <v/>
      </c>
      <c r="T47" s="67" t="str">
        <f>IFERROR(tbl_Ferienaufenthalt_SO[[#This Row],[KLV B]]*tbl_Ferienaufenthalt_SO[[#This Row],[KLV B Ansatz]],"")</f>
        <v/>
      </c>
      <c r="U47" s="67" t="str">
        <f>IFERROR(tbl_Ferienaufenthalt_SO[[#This Row],[KLV C]]*tbl_Ferienaufenthalt_SO[[#This Row],[KLV C Ansatz]],"")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Ansatz]],"")</f>
        <v/>
      </c>
      <c r="T48" s="67" t="str">
        <f>IFERROR(tbl_Ferienaufenthalt_SO[[#This Row],[KLV B]]*tbl_Ferienaufenthalt_SO[[#This Row],[KLV B Ansatz]],"")</f>
        <v/>
      </c>
      <c r="U48" s="67" t="str">
        <f>IFERROR(tbl_Ferienaufenthalt_SO[[#This Row],[KLV C]]*tbl_Ferienaufenthalt_SO[[#This Row],[KLV C Ansatz]],"")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Ansatz]],"")</f>
        <v/>
      </c>
      <c r="T49" s="67" t="str">
        <f>IFERROR(tbl_Ferienaufenthalt_SO[[#This Row],[KLV B]]*tbl_Ferienaufenthalt_SO[[#This Row],[KLV B Ansatz]],"")</f>
        <v/>
      </c>
      <c r="U49" s="67" t="str">
        <f>IFERROR(tbl_Ferienaufenthalt_SO[[#This Row],[KLV C]]*tbl_Ferienaufenthalt_SO[[#This Row],[KLV C Ansatz]],"")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Ansatz]],"")</f>
        <v/>
      </c>
      <c r="T50" s="67" t="str">
        <f>IFERROR(tbl_Ferienaufenthalt_SO[[#This Row],[KLV B]]*tbl_Ferienaufenthalt_SO[[#This Row],[KLV B Ansatz]],"")</f>
        <v/>
      </c>
      <c r="U50" s="67" t="str">
        <f>IFERROR(tbl_Ferienaufenthalt_SO[[#This Row],[KLV C]]*tbl_Ferienaufenthalt_SO[[#This Row],[KLV C Ansatz]],"")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Ansatz]],"")</f>
        <v/>
      </c>
      <c r="T51" s="67" t="str">
        <f>IFERROR(tbl_Ferienaufenthalt_SO[[#This Row],[KLV B]]*tbl_Ferienaufenthalt_SO[[#This Row],[KLV B Ansatz]],"")</f>
        <v/>
      </c>
      <c r="U51" s="67" t="str">
        <f>IFERROR(tbl_Ferienaufenthalt_SO[[#This Row],[KLV C]]*tbl_Ferienaufenthalt_SO[[#This Row],[KLV C Ansatz]],"")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Ansatz]],"")</f>
        <v/>
      </c>
      <c r="T52" s="67" t="str">
        <f>IFERROR(tbl_Ferienaufenthalt_SO[[#This Row],[KLV B]]*tbl_Ferienaufenthalt_SO[[#This Row],[KLV B Ansatz]],"")</f>
        <v/>
      </c>
      <c r="U52" s="67" t="str">
        <f>IFERROR(tbl_Ferienaufenthalt_SO[[#This Row],[KLV C]]*tbl_Ferienaufenthalt_SO[[#This Row],[KLV C Ansatz]],"")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Ansatz]],"")</f>
        <v/>
      </c>
      <c r="T53" s="67" t="str">
        <f>IFERROR(tbl_Ferienaufenthalt_SO[[#This Row],[KLV B]]*tbl_Ferienaufenthalt_SO[[#This Row],[KLV B Ansatz]],"")</f>
        <v/>
      </c>
      <c r="U53" s="67" t="str">
        <f>IFERROR(tbl_Ferienaufenthalt_SO[[#This Row],[KLV C]]*tbl_Ferienaufenthalt_SO[[#This Row],[KLV C Ansatz]],"")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Ansatz]],"")</f>
        <v/>
      </c>
      <c r="T54" s="67" t="str">
        <f>IFERROR(tbl_Ferienaufenthalt_SO[[#This Row],[KLV B]]*tbl_Ferienaufenthalt_SO[[#This Row],[KLV B Ansatz]],"")</f>
        <v/>
      </c>
      <c r="U54" s="67" t="str">
        <f>IFERROR(tbl_Ferienaufenthalt_SO[[#This Row],[KLV C]]*tbl_Ferienaufenthalt_SO[[#This Row],[KLV C Ansatz]],"")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Ansatz]],"")</f>
        <v/>
      </c>
      <c r="T55" s="67" t="str">
        <f>IFERROR(tbl_Ferienaufenthalt_SO[[#This Row],[KLV B]]*tbl_Ferienaufenthalt_SO[[#This Row],[KLV B Ansatz]],"")</f>
        <v/>
      </c>
      <c r="U55" s="67" t="str">
        <f>IFERROR(tbl_Ferienaufenthalt_SO[[#This Row],[KLV C]]*tbl_Ferienaufenthalt_SO[[#This Row],[KLV C Ansatz]],"")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Ansatz]],"")</f>
        <v/>
      </c>
      <c r="T56" s="67" t="str">
        <f>IFERROR(tbl_Ferienaufenthalt_SO[[#This Row],[KLV B]]*tbl_Ferienaufenthalt_SO[[#This Row],[KLV B Ansatz]],"")</f>
        <v/>
      </c>
      <c r="U56" s="67" t="str">
        <f>IFERROR(tbl_Ferienaufenthalt_SO[[#This Row],[KLV C]]*tbl_Ferienaufenthalt_SO[[#This Row],[KLV C Ansatz]],"")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Ansatz]],"")</f>
        <v/>
      </c>
      <c r="T57" s="67" t="str">
        <f>IFERROR(tbl_Ferienaufenthalt_SO[[#This Row],[KLV B]]*tbl_Ferienaufenthalt_SO[[#This Row],[KLV B Ansatz]],"")</f>
        <v/>
      </c>
      <c r="U57" s="67" t="str">
        <f>IFERROR(tbl_Ferienaufenthalt_SO[[#This Row],[KLV C]]*tbl_Ferienaufenthalt_SO[[#This Row],[KLV C Ansatz]],"")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Ansatz]],"")</f>
        <v/>
      </c>
      <c r="T58" s="67" t="str">
        <f>IFERROR(tbl_Ferienaufenthalt_SO[[#This Row],[KLV B]]*tbl_Ferienaufenthalt_SO[[#This Row],[KLV B Ansatz]],"")</f>
        <v/>
      </c>
      <c r="U58" s="67" t="str">
        <f>IFERROR(tbl_Ferienaufenthalt_SO[[#This Row],[KLV C]]*tbl_Ferienaufenthalt_SO[[#This Row],[KLV C Ansatz]],"")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Ansatz]],"")</f>
        <v/>
      </c>
      <c r="T59" s="67" t="str">
        <f>IFERROR(tbl_Ferienaufenthalt_SO[[#This Row],[KLV B]]*tbl_Ferienaufenthalt_SO[[#This Row],[KLV B Ansatz]],"")</f>
        <v/>
      </c>
      <c r="U59" s="67" t="str">
        <f>IFERROR(tbl_Ferienaufenthalt_SO[[#This Row],[KLV C]]*tbl_Ferienaufenthalt_SO[[#This Row],[KLV C Ansatz]],"")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Ansatz]],"")</f>
        <v/>
      </c>
      <c r="T60" s="67" t="str">
        <f>IFERROR(tbl_Ferienaufenthalt_SO[[#This Row],[KLV B]]*tbl_Ferienaufenthalt_SO[[#This Row],[KLV B Ansatz]],"")</f>
        <v/>
      </c>
      <c r="U60" s="67" t="str">
        <f>IFERROR(tbl_Ferienaufenthalt_SO[[#This Row],[KLV C]]*tbl_Ferienaufenthalt_SO[[#This Row],[KLV C Ansatz]],"")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Ansatz]],"")</f>
        <v/>
      </c>
      <c r="T61" s="67" t="str">
        <f>IFERROR(tbl_Ferienaufenthalt_SO[[#This Row],[KLV B]]*tbl_Ferienaufenthalt_SO[[#This Row],[KLV B Ansatz]],"")</f>
        <v/>
      </c>
      <c r="U61" s="67" t="str">
        <f>IFERROR(tbl_Ferienaufenthalt_SO[[#This Row],[KLV C]]*tbl_Ferienaufenthalt_SO[[#This Row],[KLV C Ansatz]],"")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Ansatz]],"")</f>
        <v/>
      </c>
      <c r="T62" s="67" t="str">
        <f>IFERROR(tbl_Ferienaufenthalt_SO[[#This Row],[KLV B]]*tbl_Ferienaufenthalt_SO[[#This Row],[KLV B Ansatz]],"")</f>
        <v/>
      </c>
      <c r="U62" s="67" t="str">
        <f>IFERROR(tbl_Ferienaufenthalt_SO[[#This Row],[KLV C]]*tbl_Ferienaufenthalt_SO[[#This Row],[KLV C Ansatz]],"")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  <mergeCell ref="P8:X8"/>
    <mergeCell ref="A1:H1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G17" sqref="G17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2">
        <f>Wohnsitz!H1</f>
        <v>2022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3" t="str">
        <f>'Ferienaufenthalt SO'!C4</f>
        <v>ORGANISATIONS NAME</v>
      </c>
      <c r="C6" s="433"/>
      <c r="D6" s="433"/>
      <c r="E6" s="86" t="s">
        <v>4</v>
      </c>
      <c r="F6" s="433" t="str">
        <f>'Ferienaufenthalt SO'!F4:G4</f>
        <v>Pflegestr. 1</v>
      </c>
      <c r="G6" s="433"/>
      <c r="H6" s="433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3" t="str">
        <f>'Ferienaufenthalt SO'!C5</f>
        <v>NAME Pflegefachperson</v>
      </c>
      <c r="C7" s="433"/>
      <c r="D7" s="433"/>
      <c r="E7" s="86" t="s">
        <v>5</v>
      </c>
      <c r="F7" s="432" t="str">
        <f>'Ferienaufenthalt SO'!F5:G5</f>
        <v>4500</v>
      </c>
      <c r="G7" s="432"/>
      <c r="H7" s="432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3" t="str">
        <f>'Ferienaufenthalt SO'!C6</f>
        <v>VORNAME Pflegefachperson</v>
      </c>
      <c r="C8" s="433"/>
      <c r="D8" s="433"/>
      <c r="E8" s="86" t="s">
        <v>6</v>
      </c>
      <c r="F8" s="433" t="str">
        <f>'Ferienaufenthalt SO'!F6:G6</f>
        <v>Solothurn</v>
      </c>
      <c r="G8" s="433"/>
      <c r="H8" s="433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4" t="str">
        <f>'Ferienaufenthalt SO'!C7</f>
        <v>J750611</v>
      </c>
      <c r="C9" s="434"/>
      <c r="D9" s="434"/>
      <c r="E9" s="86" t="s">
        <v>7</v>
      </c>
      <c r="F9" s="432" t="str">
        <f>'Ferienaufenthalt SO'!F7:G7</f>
        <v>032 / xxx xx xx</v>
      </c>
      <c r="G9" s="432"/>
      <c r="H9" s="432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3" t="str">
        <f>'Ferienaufenthalt SO'!C8</f>
        <v>222222</v>
      </c>
      <c r="C10" s="433"/>
      <c r="D10" s="433"/>
      <c r="E10" s="86" t="s">
        <v>144</v>
      </c>
      <c r="F10" s="433" t="str">
        <f>'Ferienaufenthalt SO'!F8:G8</f>
        <v>pflege@so.ch</v>
      </c>
      <c r="G10" s="433"/>
      <c r="H10" s="433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2" t="str">
        <f>'Ferienaufenthalt SO'!F9:G9</f>
        <v>CH88000099999888888888</v>
      </c>
      <c r="G11" s="432"/>
      <c r="H11" s="432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31" t="s">
        <v>140</v>
      </c>
      <c r="B12" s="431"/>
      <c r="C12" s="435" t="str">
        <f>'Ferienaufenthalt SO'!C10&amp;" - "&amp;'Ferienaufenthalt SO'!C11</f>
        <v xml:space="preserve">
(Bsp. 01.01.2021) - 
(Bsp. 31.01.2021)</v>
      </c>
      <c r="D12" s="435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22" t="s">
        <v>225</v>
      </c>
      <c r="F14" s="423"/>
      <c r="G14" s="423"/>
      <c r="H14" s="424"/>
      <c r="I14" s="426" t="s">
        <v>174</v>
      </c>
      <c r="J14" s="427"/>
      <c r="K14" s="427"/>
      <c r="L14" s="427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77" t="s">
        <v>194</v>
      </c>
      <c r="J15" s="178" t="s">
        <v>203</v>
      </c>
      <c r="K15" s="179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5" t="str">
        <f>IFERROR(INDEX('Ferienaufenthalt SO'!$H:$H,_xlfn.AGGREGATE(15,6,ROW(tbl_Ferienaufenthalt_SO[Ort_Wohnsitz])/(tbl_Ferienaufenthalt_SO[Vorkommen]=1),ROW()-15)),"")</f>
        <v/>
      </c>
      <c r="B16" s="114" t="str">
        <f>IF(A16&lt;&gt;"",SUMIF(tbl_Ferienaufenthalt_SO[Ort_Wohnsitz],A16,tbl_Ferienaufenthalt_SO[Anzahl Pflegetage]),"")</f>
        <v/>
      </c>
      <c r="C16" s="115" t="str">
        <f>IF(A16&lt;&gt;"",SUMIF(tbl_Ferienaufenthalt_SO[Ort_Wohnsitz],A16,tbl_Ferienaufenthalt_SO[Patienten Beteiligung]),"")</f>
        <v/>
      </c>
      <c r="D16" s="115"/>
      <c r="E16" s="100" t="str">
        <f>IF(A16&lt;&gt;"",SUMIF(tbl_Ferienaufenthalt_SO[Ort_Wohnsitz],A16,tbl_Ferienaufenthalt_SO[KLV A]),"")</f>
        <v/>
      </c>
      <c r="F16" s="100" t="str">
        <f>IF(A16&lt;&gt;"",SUMIF(tbl_Ferienaufenthalt_SO[Ort_Wohnsitz],A16,tbl_Ferienaufenthalt_SO[KLV B]),"")</f>
        <v/>
      </c>
      <c r="G16" s="100" t="str">
        <f>IF(A16&lt;&gt;"",SUMIF(tbl_Ferienaufenthalt_SO[Ort_Wohnsitz],A16,tbl_Ferienaufenthalt_SO[KLV C]),"")</f>
        <v/>
      </c>
      <c r="H16" s="115">
        <f>SUM(E16:G16)</f>
        <v>0</v>
      </c>
      <c r="I16" s="115" t="str">
        <f>IF(A16&lt;&gt;"",SUMIF(tbl_Ferienaufenthalt_SO[Ort_Wohnsitz],A16,tbl_Ferienaufenthalt_SO[KLV A Kosten]),"")</f>
        <v/>
      </c>
      <c r="J16" s="115" t="str">
        <f>IF(A16&lt;&gt;"",SUMIF(tbl_Ferienaufenthalt_SO[Ort_Wohnsitz],A16,tbl_Ferienaufenthalt_SO[KLV B Kosten]),"")</f>
        <v/>
      </c>
      <c r="K16" s="115" t="str">
        <f>IF(A16&lt;&gt;"",SUMIF(tbl_Ferienaufenthalt_SO[Ort_Wohnsitz],A16,tbl_Ferienaufenthalt_SO[KLV C Kosten]),"")</f>
        <v/>
      </c>
      <c r="L16" s="312">
        <f>SUM(I16:K16)</f>
        <v>0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/>
      </c>
      <c r="B17" s="117" t="str">
        <f>IF(A17&lt;&gt;"",SUMIF(tbl_Ferienaufenthalt_SO[Ort_Wohnsitz],A17,tbl_Ferienaufenthalt_SO[Anzahl Pflegetage]),"")</f>
        <v/>
      </c>
      <c r="C17" s="104" t="str">
        <f>IF(A17&lt;&gt;"",SUMIF(tbl_Ferienaufenthalt_SO[Ort_Wohnsitz],A17,tbl_Ferienaufenthalt_SO[Patienten Beteiligung]),"")</f>
        <v/>
      </c>
      <c r="D17" s="104"/>
      <c r="E17" s="104" t="str">
        <f>IF(A17&lt;&gt;"",SUMIF(tbl_Ferienaufenthalt_SO[Ort_Wohnsitz],A17,tbl_Ferienaufenthalt_SO[KLV A]),"")</f>
        <v/>
      </c>
      <c r="F17" s="104" t="str">
        <f>IF(A17&lt;&gt;"",SUMIF(tbl_Ferienaufenthalt_SO[Ort_Wohnsitz],A17,tbl_Ferienaufenthalt_SO[KLV B]),"")</f>
        <v/>
      </c>
      <c r="G17" s="104" t="str">
        <f>IF(A17&lt;&gt;"",SUMIF(tbl_Ferienaufenthalt_SO[Ort_Wohnsitz],A17,tbl_Ferienaufenthalt_SO[KLV C]),"")</f>
        <v/>
      </c>
      <c r="H17" s="104">
        <f t="shared" ref="H17" si="0">SUM(E17:G17)</f>
        <v>0</v>
      </c>
      <c r="I17" s="104" t="str">
        <f>IF(A17&lt;&gt;"",SUMIF(tbl_Ferienaufenthalt_SO[Ort_Wohnsitz],A17,tbl_Ferienaufenthalt_SO[KLV A Kosten]),"")</f>
        <v/>
      </c>
      <c r="J17" s="104" t="str">
        <f>IF(A17&lt;&gt;"",SUMIF(tbl_Ferienaufenthalt_SO[Ort_Wohnsitz],A17,tbl_Ferienaufenthalt_SO[KLV B Kosten]),"")</f>
        <v/>
      </c>
      <c r="K17" s="104" t="str">
        <f>IF(A17&lt;&gt;"",SUMIF(tbl_Ferienaufenthalt_SO[Ort_Wohnsitz],A17,tbl_Ferienaufenthalt_SO[KLV C Kosten]),"")</f>
        <v/>
      </c>
      <c r="L17" s="313">
        <f t="shared" ref="L17:L30" si="1">SUM(I17:K17)</f>
        <v>0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A]),"")</f>
        <v/>
      </c>
      <c r="F18" s="104" t="str">
        <f>IF(A18&lt;&gt;"",SUMIF(tbl_Ferienaufenthalt_SO[Ort_Wohnsitz],A18,tbl_Ferienaufenthalt_SO[KLV B]),"")</f>
        <v/>
      </c>
      <c r="G18" s="104" t="str">
        <f>IF(A18&lt;&gt;"",SUMIF(tbl_Ferienaufenthalt_SO[Ort_Wohnsitz],A18,tbl_Ferienaufenthalt_SO[KLV C]),"")</f>
        <v/>
      </c>
      <c r="H18" s="104">
        <f t="shared" ref="H18:H30" si="2">SUM(E18:G18)</f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313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A]),"")</f>
        <v/>
      </c>
      <c r="F19" s="104" t="str">
        <f>IF(A19&lt;&gt;"",SUMIF(tbl_Ferienaufenthalt_SO[Ort_Wohnsitz],A19,tbl_Ferienaufenthalt_SO[KLV B]),"")</f>
        <v/>
      </c>
      <c r="G19" s="104" t="str">
        <f>IF(A19&lt;&gt;"",SUMIF(tbl_Ferienaufenthalt_SO[Ort_Wohnsitz],A19,tbl_Ferienaufenthalt_SO[KLV C]),"")</f>
        <v/>
      </c>
      <c r="H19" s="104">
        <f t="shared" si="2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313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A]),"")</f>
        <v/>
      </c>
      <c r="F20" s="104" t="str">
        <f>IF(A20&lt;&gt;"",SUMIF(tbl_Ferienaufenthalt_SO[Ort_Wohnsitz],A20,tbl_Ferienaufenthalt_SO[KLV B]),"")</f>
        <v/>
      </c>
      <c r="G20" s="104" t="str">
        <f>IF(A20&lt;&gt;"",SUMIF(tbl_Ferienaufenthalt_SO[Ort_Wohnsitz],A20,tbl_Ferienaufenthalt_SO[KLV C]),"")</f>
        <v/>
      </c>
      <c r="H20" s="104">
        <f t="shared" si="2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313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A]),"")</f>
        <v/>
      </c>
      <c r="F21" s="104" t="str">
        <f>IF(A21&lt;&gt;"",SUMIF(tbl_Ferienaufenthalt_SO[Ort_Wohnsitz],A21,tbl_Ferienaufenthalt_SO[KLV B]),"")</f>
        <v/>
      </c>
      <c r="G21" s="104" t="str">
        <f>IF(A21&lt;&gt;"",SUMIF(tbl_Ferienaufenthalt_SO[Ort_Wohnsitz],A21,tbl_Ferienaufenthalt_SO[KLV C]),"")</f>
        <v/>
      </c>
      <c r="H21" s="104">
        <f t="shared" si="2"/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313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A]),"")</f>
        <v/>
      </c>
      <c r="F22" s="104" t="str">
        <f>IF(A22&lt;&gt;"",SUMIF(tbl_Ferienaufenthalt_SO[Ort_Wohnsitz],A22,tbl_Ferienaufenthalt_SO[KLV B]),"")</f>
        <v/>
      </c>
      <c r="G22" s="104" t="str">
        <f>IF(A22&lt;&gt;"",SUMIF(tbl_Ferienaufenthalt_SO[Ort_Wohnsitz],A22,tbl_Ferienaufenthalt_SO[KLV C]),"")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313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A]),"")</f>
        <v/>
      </c>
      <c r="F23" s="104" t="str">
        <f>IF(A23&lt;&gt;"",SUMIF(tbl_Ferienaufenthalt_SO[Ort_Wohnsitz],A23,tbl_Ferienaufenthalt_SO[KLV B]),"")</f>
        <v/>
      </c>
      <c r="G23" s="104" t="str">
        <f>IF(A23&lt;&gt;"",SUMIF(tbl_Ferienaufenthalt_SO[Ort_Wohnsitz],A23,tbl_Ferienaufenthalt_SO[KLV C]),"")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313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A]),"")</f>
        <v/>
      </c>
      <c r="F24" s="104" t="str">
        <f>IF(A24&lt;&gt;"",SUMIF(tbl_Ferienaufenthalt_SO[Ort_Wohnsitz],A24,tbl_Ferienaufenthalt_SO[KLV B]),"")</f>
        <v/>
      </c>
      <c r="G24" s="104" t="str">
        <f>IF(A24&lt;&gt;"",SUMIF(tbl_Ferienaufenthalt_SO[Ort_Wohnsitz],A24,tbl_Ferienaufenthalt_SO[KLV C]),"")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313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A]),"")</f>
        <v/>
      </c>
      <c r="F25" s="104" t="str">
        <f>IF(A25&lt;&gt;"",SUMIF(tbl_Ferienaufenthalt_SO[Ort_Wohnsitz],A25,tbl_Ferienaufenthalt_SO[KLV B]),"")</f>
        <v/>
      </c>
      <c r="G25" s="104" t="str">
        <f>IF(A25&lt;&gt;"",SUMIF(tbl_Ferienaufenthalt_SO[Ort_Wohnsitz],A25,tbl_Ferienaufenthalt_SO[KLV C]),"")</f>
        <v/>
      </c>
      <c r="H25" s="104">
        <f t="shared" si="2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313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A]),"")</f>
        <v/>
      </c>
      <c r="F26" s="104" t="str">
        <f>IF(A26&lt;&gt;"",SUMIF(tbl_Ferienaufenthalt_SO[Ort_Wohnsitz],A26,tbl_Ferienaufenthalt_SO[KLV B]),"")</f>
        <v/>
      </c>
      <c r="G26" s="104" t="str">
        <f>IF(A26&lt;&gt;"",SUMIF(tbl_Ferienaufenthalt_SO[Ort_Wohnsitz],A26,tbl_Ferienaufenthalt_SO[KLV C]),"")</f>
        <v/>
      </c>
      <c r="H26" s="104">
        <f t="shared" si="2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313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A]),"")</f>
        <v/>
      </c>
      <c r="F27" s="104" t="str">
        <f>IF(A27&lt;&gt;"",SUMIF(tbl_Ferienaufenthalt_SO[Ort_Wohnsitz],A27,tbl_Ferienaufenthalt_SO[KLV B]),"")</f>
        <v/>
      </c>
      <c r="G27" s="104" t="str">
        <f>IF(A27&lt;&gt;"",SUMIF(tbl_Ferienaufenthalt_SO[Ort_Wohnsitz],A27,tbl_Ferienaufenthalt_SO[KLV C]),"")</f>
        <v/>
      </c>
      <c r="H27" s="104">
        <f t="shared" si="2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313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A]),"")</f>
        <v/>
      </c>
      <c r="F28" s="104" t="str">
        <f>IF(A28&lt;&gt;"",SUMIF(tbl_Ferienaufenthalt_SO[Ort_Wohnsitz],A28,tbl_Ferienaufenthalt_SO[KLV B]),"")</f>
        <v/>
      </c>
      <c r="G28" s="104" t="str">
        <f>IF(A28&lt;&gt;"",SUMIF(tbl_Ferienaufenthalt_SO[Ort_Wohnsitz],A28,tbl_Ferienaufenthalt_SO[KLV C]),"")</f>
        <v/>
      </c>
      <c r="H28" s="104">
        <f t="shared" si="2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313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A]),"")</f>
        <v/>
      </c>
      <c r="F29" s="104" t="str">
        <f>IF(A29&lt;&gt;"",SUMIF(tbl_Ferienaufenthalt_SO[Ort_Wohnsitz],A29,tbl_Ferienaufenthalt_SO[KLV B]),"")</f>
        <v/>
      </c>
      <c r="G29" s="104" t="str">
        <f>IF(A29&lt;&gt;"",SUMIF(tbl_Ferienaufenthalt_SO[Ort_Wohnsitz],A29,tbl_Ferienaufenthalt_SO[KLV C]),"")</f>
        <v/>
      </c>
      <c r="H29" s="104">
        <f t="shared" si="2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313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20" t="str">
        <f>IF(A30&lt;&gt;"",SUMIF(tbl_Ferienaufenthalt_SO[Ort_Wohnsitz],A30,tbl_Ferienaufenthalt_SO[KLV A]),"")</f>
        <v/>
      </c>
      <c r="F30" s="120" t="str">
        <f>IF(A30&lt;&gt;"",SUMIF(tbl_Ferienaufenthalt_SO[Ort_Wohnsitz],A30,tbl_Ferienaufenthalt_SO[KLV B]),"")</f>
        <v/>
      </c>
      <c r="G30" s="120" t="str">
        <f>IF(A30&lt;&gt;"",SUMIF(tbl_Ferienaufenthalt_SO[Ort_Wohnsitz],A30,tbl_Ferienaufenthalt_SO[KLV C]),"")</f>
        <v/>
      </c>
      <c r="H30" s="120">
        <f t="shared" si="2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315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3" t="s">
        <v>177</v>
      </c>
      <c r="B33" s="184"/>
      <c r="C33" s="184"/>
      <c r="D33" s="184"/>
      <c r="E33" s="184"/>
      <c r="F33" s="184"/>
      <c r="G33" s="184"/>
      <c r="H33" s="184"/>
      <c r="I33" s="184"/>
      <c r="J33" s="184"/>
      <c r="K33" s="429">
        <f>ROUND(SUM(L16:L30)*20,)/20</f>
        <v>0</v>
      </c>
      <c r="L33" s="430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5" t="s">
        <v>180</v>
      </c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</row>
    <row r="38" spans="1:13" ht="20.25">
      <c r="A38" s="425" t="s">
        <v>181</v>
      </c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</row>
    <row r="39" spans="1:13" ht="20.25">
      <c r="A39" s="425" t="s">
        <v>182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81"/>
    </row>
    <row r="40" spans="1:13" ht="20.25">
      <c r="A40" s="425" t="s">
        <v>183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81"/>
    </row>
    <row r="41" spans="1:13" ht="20.25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81"/>
    </row>
    <row r="42" spans="1:13" ht="20.25">
      <c r="A42" s="425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52" t="s">
        <v>353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6" spans="1:13" ht="20.25" customHeight="1">
      <c r="A46" s="428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</row>
    <row r="47" spans="1:13" ht="20.25">
      <c r="A47" s="202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4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07" t="s">
        <v>354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07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3">
        <f>Wohnsitz!H1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17" t="s">
        <v>230</v>
      </c>
      <c r="E7" s="317"/>
      <c r="F7" s="317"/>
      <c r="G7" s="12" t="s">
        <v>4</v>
      </c>
      <c r="H7" s="12"/>
      <c r="I7" s="317"/>
      <c r="J7" s="317"/>
      <c r="K7" s="317"/>
    </row>
    <row r="8" spans="2:11" ht="15.75">
      <c r="B8" s="12" t="s">
        <v>2</v>
      </c>
      <c r="C8" s="12"/>
      <c r="D8" s="317"/>
      <c r="E8" s="317"/>
      <c r="F8" s="317"/>
      <c r="G8" s="12" t="s">
        <v>5</v>
      </c>
      <c r="H8" s="12"/>
      <c r="I8" s="317"/>
      <c r="J8" s="317"/>
      <c r="K8" s="317"/>
    </row>
    <row r="9" spans="2:11" ht="15.75">
      <c r="B9" s="12" t="s">
        <v>3</v>
      </c>
      <c r="C9" s="12"/>
      <c r="D9" s="317"/>
      <c r="E9" s="317"/>
      <c r="F9" s="317"/>
      <c r="G9" s="12" t="s">
        <v>6</v>
      </c>
      <c r="H9" s="12"/>
      <c r="I9" s="317"/>
      <c r="J9" s="317"/>
      <c r="K9" s="317"/>
    </row>
    <row r="10" spans="2:11" ht="15.75">
      <c r="B10" s="12" t="s">
        <v>9</v>
      </c>
      <c r="C10" s="12"/>
      <c r="D10" s="317"/>
      <c r="E10" s="317"/>
      <c r="F10" s="317"/>
      <c r="G10" s="12" t="s">
        <v>7</v>
      </c>
      <c r="H10" s="12"/>
      <c r="I10" s="317"/>
      <c r="J10" s="317"/>
      <c r="K10" s="317"/>
    </row>
    <row r="11" spans="2:11" ht="15.75">
      <c r="B11" s="12" t="s">
        <v>10</v>
      </c>
      <c r="C11" s="12"/>
      <c r="D11" s="317"/>
      <c r="E11" s="317"/>
      <c r="F11" s="317"/>
      <c r="G11" s="12" t="s">
        <v>144</v>
      </c>
      <c r="H11" s="12"/>
      <c r="I11" s="317"/>
      <c r="J11" s="317"/>
      <c r="K11" s="317"/>
    </row>
    <row r="12" spans="2:11" ht="15.75">
      <c r="F12" s="12"/>
      <c r="G12" s="12" t="s">
        <v>152</v>
      </c>
      <c r="H12" s="12"/>
      <c r="I12" s="317"/>
      <c r="J12" s="317"/>
      <c r="K12" s="317"/>
    </row>
    <row r="13" spans="2:11" ht="15.75">
      <c r="F13" s="12"/>
      <c r="G13" s="404" t="s">
        <v>263</v>
      </c>
      <c r="H13" s="404"/>
      <c r="I13" s="404"/>
    </row>
    <row r="14" spans="2:11" ht="15.75">
      <c r="B14" s="38" t="s">
        <v>311</v>
      </c>
      <c r="C14" s="38"/>
      <c r="E14" s="148" t="s">
        <v>176</v>
      </c>
      <c r="F14" s="51"/>
      <c r="G14" s="404"/>
      <c r="H14" s="404"/>
      <c r="I14" s="404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398" t="s">
        <v>2</v>
      </c>
      <c r="C18" s="401"/>
      <c r="D18" s="398" t="s">
        <v>3</v>
      </c>
      <c r="E18" s="398"/>
      <c r="F18" s="255" t="s">
        <v>150</v>
      </c>
      <c r="G18" s="402" t="s">
        <v>138</v>
      </c>
      <c r="H18" s="403"/>
      <c r="I18" s="255" t="s">
        <v>5</v>
      </c>
      <c r="J18" s="398" t="s">
        <v>6</v>
      </c>
      <c r="K18" s="398"/>
      <c r="L18" s="259" t="s">
        <v>137</v>
      </c>
      <c r="M18" s="43"/>
    </row>
    <row r="19" spans="2:13">
      <c r="B19" s="399"/>
      <c r="C19" s="399"/>
      <c r="D19" s="399"/>
      <c r="E19" s="399"/>
      <c r="F19" s="256"/>
      <c r="G19" s="399"/>
      <c r="H19" s="399"/>
      <c r="I19" s="257"/>
      <c r="J19" s="399"/>
      <c r="K19" s="399"/>
      <c r="L19" s="395"/>
      <c r="M19" s="396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0"/>
      <c r="H21" s="400"/>
      <c r="I21" s="23"/>
      <c r="J21" s="23"/>
      <c r="K21" s="45"/>
      <c r="L21" s="45"/>
      <c r="M21" s="12"/>
    </row>
    <row r="22" spans="2:13" ht="15.75">
      <c r="B22" s="398" t="s">
        <v>2</v>
      </c>
      <c r="C22" s="401"/>
      <c r="D22" s="398" t="s">
        <v>3</v>
      </c>
      <c r="E22" s="398"/>
      <c r="F22" s="255"/>
      <c r="G22" s="402" t="s">
        <v>138</v>
      </c>
      <c r="H22" s="403"/>
      <c r="I22" s="255" t="s">
        <v>5</v>
      </c>
      <c r="J22" s="398" t="s">
        <v>6</v>
      </c>
      <c r="K22" s="398"/>
      <c r="L22" s="12"/>
      <c r="M22" s="12"/>
    </row>
    <row r="23" spans="2:13" ht="15.75">
      <c r="B23" s="399"/>
      <c r="C23" s="399"/>
      <c r="D23" s="399"/>
      <c r="E23" s="399"/>
      <c r="F23" s="256"/>
      <c r="G23" s="399"/>
      <c r="H23" s="399"/>
      <c r="I23" s="257"/>
      <c r="J23" s="399" t="s">
        <v>43</v>
      </c>
      <c r="K23" s="399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3"/>
      <c r="G27" s="31">
        <v>79.8</v>
      </c>
      <c r="H27" s="31">
        <v>15.36</v>
      </c>
      <c r="I27" s="31">
        <v>13</v>
      </c>
      <c r="J27" s="187">
        <f>IFERROR(IF(IFERROR(MATCH($D$10&amp;$J23,Tabelle2[Codierung],0),0)&gt;0,VLOOKUP(J23,Tabelle1[[Ort]:[RK KLV C üD]],2,),VLOOKUP(J23,Tabelle1[[Ort]:[RK KLV C üD]],5)),"")</f>
        <v>23.876999999999999</v>
      </c>
      <c r="K27" s="124">
        <v>20</v>
      </c>
      <c r="L27" s="124"/>
      <c r="M27" s="32">
        <f>SUM(J27*K27)/60</f>
        <v>7.9589999999999996</v>
      </c>
    </row>
    <row r="28" spans="2:13">
      <c r="B28" s="26" t="s">
        <v>154</v>
      </c>
      <c r="C28" s="35"/>
      <c r="D28" s="35"/>
      <c r="E28" s="36"/>
      <c r="F28" s="293"/>
      <c r="G28" s="31">
        <v>65.400000000000006</v>
      </c>
      <c r="H28" s="31">
        <v>15.36</v>
      </c>
      <c r="I28" s="31">
        <v>13</v>
      </c>
      <c r="J28" s="187">
        <f>IFERROR(IF(IFERROR(MATCH($D$10&amp;$J23,Tabelle2[Codierung],0),0)&gt;0,VLOOKUP(J23,Tabelle1[[Ort]:[RK KLV C üD]],3,),VLOOKUP(J23,Tabelle1[[Ort]:[RK KLV C üD]],6)),"")</f>
        <v>22.428000000000001</v>
      </c>
      <c r="K28" s="124">
        <v>20</v>
      </c>
      <c r="L28" s="124"/>
      <c r="M28" s="32">
        <f>SUM(J28*K28)/60</f>
        <v>7.476</v>
      </c>
    </row>
    <row r="29" spans="2:13">
      <c r="B29" s="26" t="s">
        <v>155</v>
      </c>
      <c r="C29" s="35"/>
      <c r="D29" s="35"/>
      <c r="E29" s="36"/>
      <c r="F29" s="293"/>
      <c r="G29" s="31">
        <v>54.6</v>
      </c>
      <c r="H29" s="31">
        <v>15.36</v>
      </c>
      <c r="I29" s="31">
        <v>13</v>
      </c>
      <c r="J29" s="187">
        <f>IFERROR(IF(IFERROR(MATCH($D$10&amp;$J23,Tabelle2[Codierung],0),0)&gt;0,VLOOKUP(J23,Tabelle1[[Ort]:[RK KLV C üD]],4,),VLOOKUP(J23,Tabelle1[[Ort]:[RK KLV C üD]],7)),"")</f>
        <v>22.806000000000001</v>
      </c>
      <c r="K29" s="124">
        <v>20</v>
      </c>
      <c r="L29" s="124"/>
      <c r="M29" s="32">
        <f>SUM(J29*K29)/60</f>
        <v>7.6020000000000003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86"/>
      <c r="K30" s="186"/>
      <c r="L30" s="186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88">
        <v>0.8</v>
      </c>
      <c r="K31" s="260">
        <f>K27+K28+K29</f>
        <v>60</v>
      </c>
      <c r="L31" s="186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23.85</v>
      </c>
    </row>
    <row r="33" spans="2:13">
      <c r="B33" s="1" t="s">
        <v>257</v>
      </c>
    </row>
    <row r="34" spans="2:13" ht="92.25" customHeight="1">
      <c r="B34" s="436" t="s">
        <v>357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topLeftCell="A28" workbookViewId="0">
      <selection activeCell="M39" sqref="M39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2" t="s">
        <v>210</v>
      </c>
      <c r="J1" s="275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5">
        <v>4714</v>
      </c>
      <c r="B2" s="2" t="s">
        <v>15</v>
      </c>
      <c r="C2" s="264">
        <v>40.57</v>
      </c>
      <c r="D2" s="264">
        <v>36.090000000000003</v>
      </c>
      <c r="E2" s="264">
        <v>37.15</v>
      </c>
      <c r="F2" s="264">
        <f t="shared" ref="F2:F33" si="0">IF(C2&lt;=40.57,C2*0.63,25.56)</f>
        <v>25.559100000000001</v>
      </c>
      <c r="G2" s="264">
        <f t="shared" ref="G2:G33" si="1">IF(D2&lt;=36.09,D2*0.63,22.74)</f>
        <v>22.736700000000003</v>
      </c>
      <c r="H2" s="264">
        <f t="shared" ref="H2:H33" si="2">IF(E2&lt;=37.15,E2*0.63,23.4)</f>
        <v>23.404499999999999</v>
      </c>
      <c r="I2" s="189"/>
      <c r="J2" s="276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66">
        <v>4556</v>
      </c>
      <c r="B3" s="3" t="s">
        <v>16</v>
      </c>
      <c r="C3" s="264">
        <v>40.57</v>
      </c>
      <c r="D3" s="264">
        <v>36.090000000000003</v>
      </c>
      <c r="E3" s="264">
        <v>37.15</v>
      </c>
      <c r="F3" s="264">
        <f t="shared" si="0"/>
        <v>25.559100000000001</v>
      </c>
      <c r="G3" s="264">
        <f t="shared" si="1"/>
        <v>22.736700000000003</v>
      </c>
      <c r="H3" s="264">
        <f t="shared" si="2"/>
        <v>23.404499999999999</v>
      </c>
      <c r="I3" s="190" t="s">
        <v>16</v>
      </c>
      <c r="J3" s="276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67">
        <v>4583</v>
      </c>
      <c r="B4" s="174" t="s">
        <v>212</v>
      </c>
      <c r="C4" s="264">
        <v>39.35</v>
      </c>
      <c r="D4" s="264">
        <v>35.01</v>
      </c>
      <c r="E4" s="264">
        <v>36.04</v>
      </c>
      <c r="F4" s="264">
        <f t="shared" si="0"/>
        <v>24.790500000000002</v>
      </c>
      <c r="G4" s="264">
        <f t="shared" si="1"/>
        <v>22.0563</v>
      </c>
      <c r="H4" s="264">
        <f t="shared" si="2"/>
        <v>22.705200000000001</v>
      </c>
      <c r="I4" s="190" t="s">
        <v>211</v>
      </c>
      <c r="J4" s="276"/>
      <c r="K4" s="8" t="str">
        <f>VLOOKUP(Tabelle1[[#This Row],[Ort]],$O$2:$P$138,2,0)</f>
        <v>J750611Aetigkofen</v>
      </c>
      <c r="M4" s="1" t="s">
        <v>226</v>
      </c>
      <c r="N4" s="228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67">
        <v>4587</v>
      </c>
      <c r="B5" s="174" t="s">
        <v>114</v>
      </c>
      <c r="C5" s="264">
        <v>39.35</v>
      </c>
      <c r="D5" s="264">
        <v>35.01</v>
      </c>
      <c r="E5" s="264">
        <v>36.04</v>
      </c>
      <c r="F5" s="264">
        <f t="shared" si="0"/>
        <v>24.790500000000002</v>
      </c>
      <c r="G5" s="264">
        <f t="shared" si="1"/>
        <v>22.0563</v>
      </c>
      <c r="H5" s="264">
        <f t="shared" si="2"/>
        <v>22.705200000000001</v>
      </c>
      <c r="I5" s="190" t="s">
        <v>211</v>
      </c>
      <c r="J5" s="276"/>
      <c r="K5" s="8" t="str">
        <f>VLOOKUP(Tabelle1[[#This Row],[Ort]],$O$2:$P$138,2,0)</f>
        <v>J750611Aetingen</v>
      </c>
      <c r="M5" s="1" t="s">
        <v>226</v>
      </c>
      <c r="N5" s="228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0">
        <v>4615</v>
      </c>
      <c r="B6" s="273" t="s">
        <v>246</v>
      </c>
      <c r="C6" s="264">
        <v>40.57</v>
      </c>
      <c r="D6" s="264">
        <v>36.090000000000003</v>
      </c>
      <c r="E6" s="264">
        <v>37.15</v>
      </c>
      <c r="F6" s="274">
        <f t="shared" si="0"/>
        <v>25.559100000000001</v>
      </c>
      <c r="G6" s="274">
        <f t="shared" si="1"/>
        <v>22.736700000000003</v>
      </c>
      <c r="H6" s="274">
        <f t="shared" si="2"/>
        <v>23.404499999999999</v>
      </c>
      <c r="I6" s="190" t="s">
        <v>55</v>
      </c>
      <c r="J6" s="276"/>
      <c r="K6" s="8" t="str">
        <f>VLOOKUP(Tabelle1[[#This Row],[Ort]],$O$2:$P$138,2,0)</f>
        <v>O105411Allerheiligenberg</v>
      </c>
      <c r="M6" s="172" t="s">
        <v>226</v>
      </c>
      <c r="N6" s="228" t="s">
        <v>314</v>
      </c>
      <c r="O6" s="172" t="s">
        <v>17</v>
      </c>
      <c r="P6" s="172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66">
        <v>4525</v>
      </c>
      <c r="B7" s="3" t="s">
        <v>17</v>
      </c>
      <c r="C7" s="264">
        <v>38.54</v>
      </c>
      <c r="D7" s="264">
        <v>34.29</v>
      </c>
      <c r="E7" s="264">
        <v>35.29</v>
      </c>
      <c r="F7" s="264">
        <f t="shared" si="0"/>
        <v>24.280200000000001</v>
      </c>
      <c r="G7" s="264">
        <f t="shared" si="1"/>
        <v>21.602699999999999</v>
      </c>
      <c r="H7" s="264">
        <f t="shared" si="2"/>
        <v>22.232700000000001</v>
      </c>
      <c r="I7" s="189"/>
      <c r="J7" s="276"/>
      <c r="K7" s="8" t="str">
        <f>VLOOKUP(Tabelle1[[#This Row],[Ort]],$O$2:$P$138,2,0)</f>
        <v>J750611Balm b. Günsberg</v>
      </c>
      <c r="M7" s="172" t="s">
        <v>226</v>
      </c>
      <c r="N7" s="228" t="s">
        <v>314</v>
      </c>
      <c r="O7" s="172" t="s">
        <v>227</v>
      </c>
      <c r="P7" s="172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66">
        <v>3254</v>
      </c>
      <c r="B8" s="3" t="s">
        <v>227</v>
      </c>
      <c r="C8" s="264">
        <v>39.35</v>
      </c>
      <c r="D8" s="264">
        <v>35.01</v>
      </c>
      <c r="E8" s="264">
        <v>36.04</v>
      </c>
      <c r="F8" s="264">
        <f t="shared" si="0"/>
        <v>24.790500000000002</v>
      </c>
      <c r="G8" s="264">
        <f t="shared" si="1"/>
        <v>22.0563</v>
      </c>
      <c r="H8" s="264">
        <f t="shared" si="2"/>
        <v>22.705200000000001</v>
      </c>
      <c r="I8" s="190" t="s">
        <v>84</v>
      </c>
      <c r="J8" s="276"/>
      <c r="K8" s="8" t="str">
        <f>VLOOKUP(Tabelle1[[#This Row],[Ort]],$O$2:$P$138,2,0)</f>
        <v>J750611Balm b. Messen</v>
      </c>
      <c r="M8" s="172" t="s">
        <v>226</v>
      </c>
      <c r="N8" s="228" t="s">
        <v>314</v>
      </c>
      <c r="O8" s="1" t="s">
        <v>213</v>
      </c>
      <c r="P8" s="172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66">
        <v>4710</v>
      </c>
      <c r="B9" s="3" t="s">
        <v>18</v>
      </c>
      <c r="C9" s="264">
        <v>40.57</v>
      </c>
      <c r="D9" s="264">
        <v>36.090000000000003</v>
      </c>
      <c r="E9" s="264">
        <v>37.15</v>
      </c>
      <c r="F9" s="264">
        <f t="shared" si="0"/>
        <v>25.559100000000001</v>
      </c>
      <c r="G9" s="264">
        <f t="shared" si="1"/>
        <v>22.736700000000003</v>
      </c>
      <c r="H9" s="264">
        <f t="shared" si="2"/>
        <v>23.404499999999999</v>
      </c>
      <c r="I9" s="189"/>
      <c r="J9" s="276"/>
      <c r="K9" s="8" t="str">
        <f>VLOOKUP(Tabelle1[[#This Row],[Ort]],$O$2:$P$138,2,0)</f>
        <v>L072611Balsthal</v>
      </c>
      <c r="M9" s="172" t="s">
        <v>226</v>
      </c>
      <c r="N9" s="228" t="s">
        <v>314</v>
      </c>
      <c r="O9" s="172" t="s">
        <v>25</v>
      </c>
      <c r="P9" s="172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66">
        <v>4252</v>
      </c>
      <c r="B10" s="3" t="s">
        <v>19</v>
      </c>
      <c r="C10" s="264">
        <v>37.9</v>
      </c>
      <c r="D10" s="264">
        <v>35.6</v>
      </c>
      <c r="E10" s="264">
        <v>36.200000000000003</v>
      </c>
      <c r="F10" s="264">
        <f t="shared" si="0"/>
        <v>23.876999999999999</v>
      </c>
      <c r="G10" s="264">
        <f t="shared" si="1"/>
        <v>22.428000000000001</v>
      </c>
      <c r="H10" s="264">
        <f t="shared" si="2"/>
        <v>22.806000000000001</v>
      </c>
      <c r="I10" s="189"/>
      <c r="J10" s="276"/>
      <c r="K10" s="8" t="str">
        <f>VLOOKUP(Tabelle1[[#This Row],[Ort]],$O$2:$P$138,2,0)</f>
        <v>N756811Bärschwil</v>
      </c>
      <c r="M10" s="1" t="s">
        <v>226</v>
      </c>
      <c r="N10" s="277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66">
        <v>4112</v>
      </c>
      <c r="B11" s="3" t="s">
        <v>20</v>
      </c>
      <c r="C11" s="264">
        <v>40.57</v>
      </c>
      <c r="D11" s="264">
        <v>36.090000000000003</v>
      </c>
      <c r="E11" s="264">
        <v>37.15</v>
      </c>
      <c r="F11" s="264">
        <f t="shared" si="0"/>
        <v>25.559100000000001</v>
      </c>
      <c r="G11" s="264">
        <f t="shared" si="1"/>
        <v>22.736700000000003</v>
      </c>
      <c r="H11" s="264">
        <f t="shared" si="2"/>
        <v>23.404499999999999</v>
      </c>
      <c r="I11" s="189"/>
      <c r="J11" s="276"/>
      <c r="K11" s="8" t="str">
        <f>VLOOKUP(Tabelle1[[#This Row],[Ort]],$O$2:$P$138,2,0)</f>
        <v>M753311Bättwil</v>
      </c>
      <c r="M11" s="172" t="s">
        <v>226</v>
      </c>
      <c r="N11" s="228" t="s">
        <v>314</v>
      </c>
      <c r="O11" s="172" t="s">
        <v>215</v>
      </c>
      <c r="P11" s="172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66">
        <v>4229</v>
      </c>
      <c r="B12" s="4" t="s">
        <v>21</v>
      </c>
      <c r="C12" s="264">
        <v>37.9</v>
      </c>
      <c r="D12" s="264">
        <v>35.6</v>
      </c>
      <c r="E12" s="264">
        <v>36.200000000000003</v>
      </c>
      <c r="F12" s="264">
        <f t="shared" si="0"/>
        <v>23.876999999999999</v>
      </c>
      <c r="G12" s="264">
        <f t="shared" si="1"/>
        <v>22.428000000000001</v>
      </c>
      <c r="H12" s="264">
        <f t="shared" si="2"/>
        <v>22.806000000000001</v>
      </c>
      <c r="I12" s="189"/>
      <c r="J12" s="276"/>
      <c r="K12" s="8" t="str">
        <f>VLOOKUP(Tabelle1[[#This Row],[Ort]],$O$2:$P$138,2,0)</f>
        <v>N756811Beinwil</v>
      </c>
      <c r="M12" s="172" t="s">
        <v>226</v>
      </c>
      <c r="N12" s="228" t="s">
        <v>314</v>
      </c>
      <c r="O12" s="1" t="s">
        <v>266</v>
      </c>
      <c r="P12" s="172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66">
        <v>4512</v>
      </c>
      <c r="B13" s="3" t="s">
        <v>22</v>
      </c>
      <c r="C13" s="264">
        <v>9.6</v>
      </c>
      <c r="D13" s="264">
        <v>18.5</v>
      </c>
      <c r="E13" s="264">
        <v>24.9</v>
      </c>
      <c r="F13" s="264">
        <f t="shared" si="0"/>
        <v>6.048</v>
      </c>
      <c r="G13" s="264">
        <f t="shared" si="1"/>
        <v>11.654999999999999</v>
      </c>
      <c r="H13" s="264">
        <f t="shared" si="2"/>
        <v>15.686999999999999</v>
      </c>
      <c r="I13" s="189"/>
      <c r="J13" s="276"/>
      <c r="K13" s="8" t="str">
        <f>VLOOKUP(Tabelle1[[#This Row],[Ort]],$O$2:$P$138,2,0)</f>
        <v>X750211Bellach</v>
      </c>
      <c r="M13" s="172" t="s">
        <v>226</v>
      </c>
      <c r="N13" s="228" t="s">
        <v>314</v>
      </c>
      <c r="O13" s="172" t="s">
        <v>44</v>
      </c>
      <c r="P13" s="172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66">
        <v>2544</v>
      </c>
      <c r="B14" s="3" t="s">
        <v>23</v>
      </c>
      <c r="C14" s="264">
        <v>40.57</v>
      </c>
      <c r="D14" s="264">
        <v>36.090000000000003</v>
      </c>
      <c r="E14" s="264">
        <v>37.15</v>
      </c>
      <c r="F14" s="264">
        <f t="shared" si="0"/>
        <v>25.559100000000001</v>
      </c>
      <c r="G14" s="264">
        <f t="shared" si="1"/>
        <v>22.736700000000003</v>
      </c>
      <c r="H14" s="264">
        <f t="shared" si="2"/>
        <v>23.404499999999999</v>
      </c>
      <c r="I14" s="189"/>
      <c r="J14" s="276"/>
      <c r="K14" s="8" t="str">
        <f>VLOOKUP(Tabelle1[[#This Row],[Ort]],$O$2:$P$138,2,0)</f>
        <v>A750311Bettlach</v>
      </c>
      <c r="M14" s="172" t="s">
        <v>226</v>
      </c>
      <c r="N14" s="228" t="s">
        <v>314</v>
      </c>
      <c r="O14" s="172" t="s">
        <v>206</v>
      </c>
      <c r="P14" s="172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66">
        <v>4562</v>
      </c>
      <c r="B15" s="3" t="s">
        <v>24</v>
      </c>
      <c r="C15" s="264">
        <v>36.51</v>
      </c>
      <c r="D15" s="264">
        <v>32.479999999999997</v>
      </c>
      <c r="E15" s="264">
        <v>33.44</v>
      </c>
      <c r="F15" s="264">
        <f t="shared" si="0"/>
        <v>23.001300000000001</v>
      </c>
      <c r="G15" s="264">
        <f t="shared" si="1"/>
        <v>20.462399999999999</v>
      </c>
      <c r="H15" s="264">
        <f t="shared" si="2"/>
        <v>21.0672</v>
      </c>
      <c r="I15" s="189"/>
      <c r="J15" s="276"/>
      <c r="K15" s="8" t="str">
        <f>VLOOKUP(Tabelle1[[#This Row],[Ort]],$O$2:$P$138,2,0)</f>
        <v>P758611Biberist</v>
      </c>
      <c r="M15" s="172" t="s">
        <v>226</v>
      </c>
      <c r="N15" s="228" t="s">
        <v>314</v>
      </c>
      <c r="O15" s="172" t="s">
        <v>216</v>
      </c>
      <c r="P15" s="172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67">
        <v>4578</v>
      </c>
      <c r="B16" s="174" t="s">
        <v>213</v>
      </c>
      <c r="C16" s="264">
        <v>39.35</v>
      </c>
      <c r="D16" s="264">
        <v>35.01</v>
      </c>
      <c r="E16" s="264">
        <v>36.04</v>
      </c>
      <c r="F16" s="264">
        <f t="shared" si="0"/>
        <v>24.790500000000002</v>
      </c>
      <c r="G16" s="264">
        <f t="shared" si="1"/>
        <v>22.0563</v>
      </c>
      <c r="H16" s="264">
        <f t="shared" si="2"/>
        <v>22.705200000000001</v>
      </c>
      <c r="I16" s="190" t="s">
        <v>211</v>
      </c>
      <c r="J16" s="276"/>
      <c r="K16" s="8" t="str">
        <f>VLOOKUP(Tabelle1[[#This Row],[Ort]],$O$2:$P$138,2,0)</f>
        <v>J750611Bibern</v>
      </c>
      <c r="M16" s="172" t="s">
        <v>226</v>
      </c>
      <c r="N16" s="228" t="s">
        <v>314</v>
      </c>
      <c r="O16" s="172" t="s">
        <v>53</v>
      </c>
      <c r="P16" s="172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66">
        <v>4585</v>
      </c>
      <c r="B17" s="175" t="s">
        <v>25</v>
      </c>
      <c r="C17" s="264">
        <v>39.35</v>
      </c>
      <c r="D17" s="264">
        <v>35.01</v>
      </c>
      <c r="E17" s="264">
        <v>36.04</v>
      </c>
      <c r="F17" s="264">
        <f t="shared" si="0"/>
        <v>24.790500000000002</v>
      </c>
      <c r="G17" s="264">
        <f t="shared" si="1"/>
        <v>22.0563</v>
      </c>
      <c r="H17" s="264">
        <f t="shared" si="2"/>
        <v>22.705200000000001</v>
      </c>
      <c r="I17" s="189"/>
      <c r="J17" s="276"/>
      <c r="K17" s="8" t="str">
        <f>VLOOKUP(Tabelle1[[#This Row],[Ort]],$O$2:$P$138,2,0)</f>
        <v>J750611Biezwil</v>
      </c>
      <c r="M17" s="172" t="s">
        <v>226</v>
      </c>
      <c r="N17" s="228" t="s">
        <v>314</v>
      </c>
      <c r="O17" s="172" t="s">
        <v>217</v>
      </c>
      <c r="P17" s="172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66">
        <v>4556</v>
      </c>
      <c r="B18" s="3" t="s">
        <v>26</v>
      </c>
      <c r="C18" s="264">
        <v>40.57</v>
      </c>
      <c r="D18" s="264">
        <v>36.090000000000003</v>
      </c>
      <c r="E18" s="264">
        <v>37.15</v>
      </c>
      <c r="F18" s="264">
        <f t="shared" si="0"/>
        <v>25.559100000000001</v>
      </c>
      <c r="G18" s="264">
        <f t="shared" si="1"/>
        <v>22.736700000000003</v>
      </c>
      <c r="H18" s="264">
        <f t="shared" si="2"/>
        <v>23.404499999999999</v>
      </c>
      <c r="I18" s="189"/>
      <c r="J18" s="276"/>
      <c r="K18" s="8" t="str">
        <f>VLOOKUP(Tabelle1[[#This Row],[Ort]],$O$2:$P$138,2,0)</f>
        <v>A752911Bolken</v>
      </c>
      <c r="M18" s="172" t="s">
        <v>226</v>
      </c>
      <c r="N18" s="228" t="s">
        <v>314</v>
      </c>
      <c r="O18" s="172" t="s">
        <v>207</v>
      </c>
      <c r="P18" s="172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66">
        <v>4618</v>
      </c>
      <c r="B19" s="3" t="s">
        <v>27</v>
      </c>
      <c r="C19" s="264">
        <v>40.57</v>
      </c>
      <c r="D19" s="264">
        <v>36.090000000000003</v>
      </c>
      <c r="E19" s="264">
        <v>37.15</v>
      </c>
      <c r="F19" s="264">
        <f t="shared" si="0"/>
        <v>25.559100000000001</v>
      </c>
      <c r="G19" s="264">
        <f t="shared" si="1"/>
        <v>22.736700000000003</v>
      </c>
      <c r="H19" s="264">
        <f t="shared" si="2"/>
        <v>23.404499999999999</v>
      </c>
      <c r="I19" s="189"/>
      <c r="J19" s="276"/>
      <c r="K19" s="8" t="str">
        <f>VLOOKUP(Tabelle1[[#This Row],[Ort]],$O$2:$P$138,2,0)</f>
        <v>L752411Boningen</v>
      </c>
      <c r="M19" s="172" t="s">
        <v>226</v>
      </c>
      <c r="N19" s="228" t="s">
        <v>314</v>
      </c>
      <c r="O19" s="172" t="s">
        <v>67</v>
      </c>
      <c r="P19" s="172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66">
        <v>4226</v>
      </c>
      <c r="B20" s="3" t="s">
        <v>28</v>
      </c>
      <c r="C20" s="264">
        <v>37.9</v>
      </c>
      <c r="D20" s="264">
        <v>35.6</v>
      </c>
      <c r="E20" s="264">
        <v>36.200000000000003</v>
      </c>
      <c r="F20" s="264">
        <f t="shared" si="0"/>
        <v>23.876999999999999</v>
      </c>
      <c r="G20" s="264">
        <f t="shared" si="1"/>
        <v>22.428000000000001</v>
      </c>
      <c r="H20" s="264">
        <f t="shared" si="2"/>
        <v>22.806000000000001</v>
      </c>
      <c r="I20" s="189"/>
      <c r="J20" s="276"/>
      <c r="K20" s="8" t="str">
        <f>VLOOKUP(Tabelle1[[#This Row],[Ort]],$O$2:$P$138,2,0)</f>
        <v>N756811Breitenbach</v>
      </c>
      <c r="M20" s="172" t="s">
        <v>226</v>
      </c>
      <c r="N20" s="228" t="s">
        <v>314</v>
      </c>
      <c r="O20" s="172" t="s">
        <v>218</v>
      </c>
      <c r="P20" s="172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67">
        <v>4588</v>
      </c>
      <c r="B21" s="174" t="s">
        <v>214</v>
      </c>
      <c r="C21" s="264">
        <v>39.35</v>
      </c>
      <c r="D21" s="264">
        <v>35.01</v>
      </c>
      <c r="E21" s="264">
        <v>36.04</v>
      </c>
      <c r="F21" s="264">
        <f t="shared" si="0"/>
        <v>24.790500000000002</v>
      </c>
      <c r="G21" s="264">
        <f t="shared" si="1"/>
        <v>22.0563</v>
      </c>
      <c r="H21" s="264">
        <f t="shared" si="2"/>
        <v>22.705200000000001</v>
      </c>
      <c r="I21" s="190" t="s">
        <v>211</v>
      </c>
      <c r="J21" s="276"/>
      <c r="K21" s="8" t="str">
        <f>VLOOKUP(Tabelle1[[#This Row],[Ort]],$O$2:$P$138,2,0)</f>
        <v>J750611Brittern</v>
      </c>
      <c r="M21" s="172" t="s">
        <v>226</v>
      </c>
      <c r="N21" s="228" t="s">
        <v>314</v>
      </c>
      <c r="O21" s="172" t="s">
        <v>205</v>
      </c>
      <c r="P21" s="172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67">
        <v>4582</v>
      </c>
      <c r="B22" s="174" t="s">
        <v>215</v>
      </c>
      <c r="C22" s="264">
        <v>39.35</v>
      </c>
      <c r="D22" s="264">
        <v>35.01</v>
      </c>
      <c r="E22" s="264">
        <v>36.04</v>
      </c>
      <c r="F22" s="264">
        <f t="shared" si="0"/>
        <v>24.790500000000002</v>
      </c>
      <c r="G22" s="264">
        <f t="shared" si="1"/>
        <v>22.0563</v>
      </c>
      <c r="H22" s="264">
        <f t="shared" si="2"/>
        <v>22.705200000000001</v>
      </c>
      <c r="I22" s="190" t="s">
        <v>211</v>
      </c>
      <c r="J22" s="276"/>
      <c r="K22" s="8" t="str">
        <f>VLOOKUP(Tabelle1[[#This Row],[Ort]],$O$2:$P$138,2,0)</f>
        <v>J750611Brügglen</v>
      </c>
      <c r="M22" s="172" t="s">
        <v>226</v>
      </c>
      <c r="N22" s="228" t="s">
        <v>314</v>
      </c>
      <c r="O22" s="172" t="s">
        <v>75</v>
      </c>
      <c r="P22" s="172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66">
        <v>3307</v>
      </c>
      <c r="B23" s="4" t="s">
        <v>266</v>
      </c>
      <c r="C23" s="268">
        <v>39.35</v>
      </c>
      <c r="D23" s="268">
        <v>35.01</v>
      </c>
      <c r="E23" s="268">
        <v>36.04</v>
      </c>
      <c r="F23" s="264">
        <f t="shared" si="0"/>
        <v>24.790500000000002</v>
      </c>
      <c r="G23" s="264">
        <f t="shared" si="1"/>
        <v>22.0563</v>
      </c>
      <c r="H23" s="264">
        <f t="shared" si="2"/>
        <v>22.705200000000001</v>
      </c>
      <c r="I23" s="190" t="s">
        <v>84</v>
      </c>
      <c r="J23" s="276"/>
      <c r="K23" s="8" t="str">
        <f>VLOOKUP(Tabelle1[[#This Row],[Ort]],$O$2:$P$138,2,0)</f>
        <v>J750611Brunnenthal</v>
      </c>
      <c r="M23" s="172" t="s">
        <v>226</v>
      </c>
      <c r="N23" s="228" t="s">
        <v>314</v>
      </c>
      <c r="O23" s="172" t="s">
        <v>209</v>
      </c>
      <c r="P23" s="172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66">
        <v>4413</v>
      </c>
      <c r="B24" s="3" t="s">
        <v>30</v>
      </c>
      <c r="C24" s="264">
        <v>37.9</v>
      </c>
      <c r="D24" s="264">
        <v>35.6</v>
      </c>
      <c r="E24" s="264">
        <v>36.200000000000003</v>
      </c>
      <c r="F24" s="264">
        <f t="shared" si="0"/>
        <v>23.876999999999999</v>
      </c>
      <c r="G24" s="264">
        <f t="shared" si="1"/>
        <v>22.428000000000001</v>
      </c>
      <c r="H24" s="264">
        <f t="shared" si="2"/>
        <v>22.806000000000001</v>
      </c>
      <c r="I24" s="189"/>
      <c r="J24" s="276"/>
      <c r="K24" s="8" t="str">
        <f>VLOOKUP(Tabelle1[[#This Row],[Ort]],$O$2:$P$138,2,0)</f>
        <v>N756811Büren</v>
      </c>
      <c r="M24" s="172" t="s">
        <v>226</v>
      </c>
      <c r="N24" s="228" t="s">
        <v>314</v>
      </c>
      <c r="O24" s="172" t="s">
        <v>80</v>
      </c>
      <c r="P24" s="172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66">
        <v>4227</v>
      </c>
      <c r="B25" s="3" t="s">
        <v>31</v>
      </c>
      <c r="C25" s="264">
        <v>37.9</v>
      </c>
      <c r="D25" s="264">
        <v>35.6</v>
      </c>
      <c r="E25" s="264">
        <v>36.200000000000003</v>
      </c>
      <c r="F25" s="264">
        <f t="shared" si="0"/>
        <v>23.876999999999999</v>
      </c>
      <c r="G25" s="264">
        <f t="shared" si="1"/>
        <v>22.428000000000001</v>
      </c>
      <c r="H25" s="264">
        <f t="shared" si="2"/>
        <v>22.806000000000001</v>
      </c>
      <c r="I25" s="189"/>
      <c r="J25" s="276"/>
      <c r="K25" s="8" t="str">
        <f>VLOOKUP(Tabelle1[[#This Row],[Ort]],$O$2:$P$138,2,0)</f>
        <v>N756811Büsserach</v>
      </c>
      <c r="M25" s="172" t="s">
        <v>226</v>
      </c>
      <c r="N25" s="228" t="s">
        <v>314</v>
      </c>
      <c r="O25" s="172" t="s">
        <v>81</v>
      </c>
      <c r="P25" s="172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66">
        <v>4658</v>
      </c>
      <c r="B26" s="3" t="s">
        <v>32</v>
      </c>
      <c r="C26" s="264">
        <v>40.57</v>
      </c>
      <c r="D26" s="264">
        <v>36.090000000000003</v>
      </c>
      <c r="E26" s="264">
        <v>37.15</v>
      </c>
      <c r="F26" s="264">
        <f t="shared" si="0"/>
        <v>25.559100000000001</v>
      </c>
      <c r="G26" s="264">
        <f t="shared" si="1"/>
        <v>22.736700000000003</v>
      </c>
      <c r="H26" s="264">
        <f t="shared" si="2"/>
        <v>23.404499999999999</v>
      </c>
      <c r="I26" s="189"/>
      <c r="J26" s="276"/>
      <c r="K26" s="8" t="str">
        <f>VLOOKUP(Tabelle1[[#This Row],[Ort]],$O$2:$P$138,2,0)</f>
        <v>C644211Däniken</v>
      </c>
      <c r="M26" s="172" t="s">
        <v>226</v>
      </c>
      <c r="N26" s="228" t="s">
        <v>314</v>
      </c>
      <c r="O26" s="172" t="s">
        <v>84</v>
      </c>
      <c r="P26" s="172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66">
        <v>4543</v>
      </c>
      <c r="B27" s="3" t="s">
        <v>33</v>
      </c>
      <c r="C27" s="264">
        <v>26</v>
      </c>
      <c r="D27" s="264">
        <v>26</v>
      </c>
      <c r="E27" s="264">
        <v>26</v>
      </c>
      <c r="F27" s="264">
        <f t="shared" si="0"/>
        <v>16.38</v>
      </c>
      <c r="G27" s="264">
        <f t="shared" si="1"/>
        <v>16.38</v>
      </c>
      <c r="H27" s="264">
        <f t="shared" si="2"/>
        <v>16.38</v>
      </c>
      <c r="I27" s="189"/>
      <c r="J27" s="276"/>
      <c r="K27" s="8" t="str">
        <f>VLOOKUP(Tabelle1[[#This Row],[Ort]],$O$2:$P$138,2,0)</f>
        <v>V106511Deitingen</v>
      </c>
      <c r="M27" s="172" t="s">
        <v>226</v>
      </c>
      <c r="N27" s="228" t="s">
        <v>314</v>
      </c>
      <c r="O27" s="1" t="s">
        <v>29</v>
      </c>
      <c r="P27" s="172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66">
        <v>4552</v>
      </c>
      <c r="B28" s="3" t="s">
        <v>34</v>
      </c>
      <c r="C28" s="264">
        <v>26</v>
      </c>
      <c r="D28" s="264">
        <v>26</v>
      </c>
      <c r="E28" s="264">
        <v>26</v>
      </c>
      <c r="F28" s="264">
        <f t="shared" si="0"/>
        <v>16.38</v>
      </c>
      <c r="G28" s="264">
        <f t="shared" si="1"/>
        <v>16.38</v>
      </c>
      <c r="H28" s="264">
        <f t="shared" si="2"/>
        <v>16.38</v>
      </c>
      <c r="I28" s="189"/>
      <c r="J28" s="276"/>
      <c r="K28" s="8" t="str">
        <f>VLOOKUP(Tabelle1[[#This Row],[Ort]],$O$2:$P$138,2,0)</f>
        <v>V106511Derendingen</v>
      </c>
      <c r="M28" s="172" t="s">
        <v>226</v>
      </c>
      <c r="N28" s="228" t="s">
        <v>314</v>
      </c>
      <c r="O28" s="172" t="s">
        <v>78</v>
      </c>
      <c r="P28" s="172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264">
        <v>40.57</v>
      </c>
      <c r="D29" s="264">
        <v>36.090000000000003</v>
      </c>
      <c r="E29" s="264">
        <v>37.15</v>
      </c>
      <c r="F29" s="264">
        <f t="shared" si="0"/>
        <v>25.559100000000001</v>
      </c>
      <c r="G29" s="264">
        <f t="shared" si="1"/>
        <v>22.736700000000003</v>
      </c>
      <c r="H29" s="264">
        <f t="shared" si="2"/>
        <v>23.404499999999999</v>
      </c>
      <c r="I29" s="189"/>
      <c r="J29" s="276"/>
      <c r="K29" s="8" t="str">
        <f>VLOOKUP(Tabelle1[[#This Row],[Ort]],$O$2:$P$138,2,0)</f>
        <v>K760413Dornach</v>
      </c>
      <c r="M29" s="172" t="s">
        <v>226</v>
      </c>
      <c r="N29" s="228" t="s">
        <v>314</v>
      </c>
      <c r="O29" s="172" t="s">
        <v>229</v>
      </c>
      <c r="P29" s="172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66">
        <v>4657</v>
      </c>
      <c r="B30" s="3" t="s">
        <v>37</v>
      </c>
      <c r="C30" s="264">
        <v>40.57</v>
      </c>
      <c r="D30" s="264">
        <v>36.090000000000003</v>
      </c>
      <c r="E30" s="264">
        <v>37.15</v>
      </c>
      <c r="F30" s="264">
        <f t="shared" si="0"/>
        <v>25.559100000000001</v>
      </c>
      <c r="G30" s="264">
        <f t="shared" si="1"/>
        <v>22.736700000000003</v>
      </c>
      <c r="H30" s="264">
        <f t="shared" si="2"/>
        <v>23.404499999999999</v>
      </c>
      <c r="I30" s="189"/>
      <c r="J30" s="276"/>
      <c r="K30" s="8" t="str">
        <f>VLOOKUP(Tabelle1[[#This Row],[Ort]],$O$2:$P$138,2,0)</f>
        <v>B751211Dulliken</v>
      </c>
      <c r="M30" s="172" t="s">
        <v>226</v>
      </c>
      <c r="N30" s="228" t="s">
        <v>314</v>
      </c>
      <c r="O30" s="172" t="s">
        <v>104</v>
      </c>
      <c r="P30" s="172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66">
        <v>4622</v>
      </c>
      <c r="B31" s="3" t="s">
        <v>38</v>
      </c>
      <c r="C31" s="264">
        <v>40.57</v>
      </c>
      <c r="D31" s="264">
        <v>36.090000000000003</v>
      </c>
      <c r="E31" s="264">
        <v>37.15</v>
      </c>
      <c r="F31" s="264">
        <f t="shared" si="0"/>
        <v>25.559100000000001</v>
      </c>
      <c r="G31" s="264">
        <f t="shared" si="1"/>
        <v>22.736700000000003</v>
      </c>
      <c r="H31" s="264">
        <f t="shared" si="2"/>
        <v>23.404499999999999</v>
      </c>
      <c r="I31" s="189"/>
      <c r="J31" s="276"/>
      <c r="K31" s="8" t="str">
        <f>VLOOKUP(Tabelle1[[#This Row],[Ort]],$O$2:$P$138,2,0)</f>
        <v>E751311Egerkingen</v>
      </c>
      <c r="M31" s="172" t="s">
        <v>226</v>
      </c>
      <c r="N31" s="228" t="s">
        <v>314</v>
      </c>
      <c r="O31" s="172" t="s">
        <v>105</v>
      </c>
      <c r="P31" s="172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66">
        <v>5012</v>
      </c>
      <c r="B32" s="3" t="s">
        <v>39</v>
      </c>
      <c r="C32" s="264">
        <v>40.57</v>
      </c>
      <c r="D32" s="264">
        <v>36.090000000000003</v>
      </c>
      <c r="E32" s="264">
        <v>37.15</v>
      </c>
      <c r="F32" s="264">
        <f t="shared" si="0"/>
        <v>25.559100000000001</v>
      </c>
      <c r="G32" s="264">
        <f t="shared" si="1"/>
        <v>22.736700000000003</v>
      </c>
      <c r="H32" s="264">
        <f t="shared" si="2"/>
        <v>23.404499999999999</v>
      </c>
      <c r="I32" s="189" t="s">
        <v>236</v>
      </c>
      <c r="J32" s="276"/>
      <c r="K32" s="8" t="str">
        <f>VLOOKUP(Tabelle1[[#This Row],[Ort]],$O$2:$P$138,2,0)</f>
        <v>C644211Eppenberg</v>
      </c>
      <c r="M32" s="172" t="s">
        <v>226</v>
      </c>
      <c r="N32" s="228" t="s">
        <v>314</v>
      </c>
      <c r="O32" s="172" t="s">
        <v>108</v>
      </c>
      <c r="P32" s="172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66">
        <v>5015</v>
      </c>
      <c r="B33" s="3" t="s">
        <v>40</v>
      </c>
      <c r="C33" s="264">
        <v>40.57</v>
      </c>
      <c r="D33" s="264">
        <v>36.090000000000003</v>
      </c>
      <c r="E33" s="264">
        <v>37.15</v>
      </c>
      <c r="F33" s="264">
        <f t="shared" si="0"/>
        <v>25.559100000000001</v>
      </c>
      <c r="G33" s="264">
        <f t="shared" si="1"/>
        <v>22.736700000000003</v>
      </c>
      <c r="H33" s="264">
        <f t="shared" si="2"/>
        <v>23.404499999999999</v>
      </c>
      <c r="I33" s="189"/>
      <c r="J33" s="276"/>
      <c r="K33" s="8" t="str">
        <f>VLOOKUP(Tabelle1[[#This Row],[Ort]],$O$2:$P$138,2,0)</f>
        <v>C644211Erlinsbach SO</v>
      </c>
      <c r="M33" s="172" t="s">
        <v>226</v>
      </c>
      <c r="N33" s="228" t="s">
        <v>314</v>
      </c>
      <c r="O33" s="172" t="s">
        <v>219</v>
      </c>
      <c r="P33" s="172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66">
        <v>4228</v>
      </c>
      <c r="B34" s="71" t="s">
        <v>41</v>
      </c>
      <c r="C34" s="264">
        <v>33</v>
      </c>
      <c r="D34" s="264">
        <v>30</v>
      </c>
      <c r="E34" s="264">
        <v>28</v>
      </c>
      <c r="F34" s="264">
        <f t="shared" ref="F34:F65" si="4">IF(C34&lt;=40.57,C34*0.63,25.56)</f>
        <v>20.79</v>
      </c>
      <c r="G34" s="264">
        <f t="shared" ref="G34:G65" si="5">IF(D34&lt;=36.09,D34*0.63,22.74)</f>
        <v>18.899999999999999</v>
      </c>
      <c r="H34" s="264">
        <f t="shared" ref="H34:H65" si="6">IF(E34&lt;=37.15,E34*0.63,23.4)</f>
        <v>17.64</v>
      </c>
      <c r="I34" s="189"/>
      <c r="J34" s="276"/>
      <c r="K34" s="8" t="str">
        <f>VLOOKUP(Tabelle1[[#This Row],[Ort]],$O$2:$P$138,2,0)</f>
        <v>Z121111Erschwil</v>
      </c>
      <c r="M34" s="1" t="s">
        <v>226</v>
      </c>
      <c r="N34" s="277" t="s">
        <v>314</v>
      </c>
      <c r="O34" s="1" t="s">
        <v>208</v>
      </c>
      <c r="P34" s="1" t="str">
        <f t="shared" ref="P34:P65" si="7">N34&amp;O34</f>
        <v>J750611Unterramsern</v>
      </c>
      <c r="Q34" s="278" t="str">
        <f>VLOOKUP(Tabelle2[[#This Row],[VertragsOrt]],Tabelle1[[Ort]:[RK KLV A]],1,)</f>
        <v>Unterramsern</v>
      </c>
    </row>
    <row r="35" spans="1:17">
      <c r="A35" s="266">
        <v>4554</v>
      </c>
      <c r="B35" s="3" t="s">
        <v>42</v>
      </c>
      <c r="C35" s="264">
        <v>40.57</v>
      </c>
      <c r="D35" s="264">
        <v>36.090000000000003</v>
      </c>
      <c r="E35" s="264">
        <v>37.15</v>
      </c>
      <c r="F35" s="264">
        <f t="shared" si="4"/>
        <v>25.559100000000001</v>
      </c>
      <c r="G35" s="264">
        <f t="shared" si="5"/>
        <v>22.736700000000003</v>
      </c>
      <c r="H35" s="264">
        <f t="shared" si="6"/>
        <v>23.404499999999999</v>
      </c>
      <c r="I35" s="189"/>
      <c r="J35" s="276"/>
      <c r="K35" s="8" t="str">
        <f>VLOOKUP(Tabelle1[[#This Row],[Ort]],$O$2:$P$138,2,0)</f>
        <v>A752911Etziken</v>
      </c>
      <c r="M35" s="172" t="s">
        <v>230</v>
      </c>
      <c r="N35" s="228" t="s">
        <v>315</v>
      </c>
      <c r="O35" s="172" t="s">
        <v>24</v>
      </c>
      <c r="P35" s="172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66">
        <v>4232</v>
      </c>
      <c r="B36" s="3" t="s">
        <v>43</v>
      </c>
      <c r="C36" s="264">
        <v>37.9</v>
      </c>
      <c r="D36" s="264">
        <v>35.6</v>
      </c>
      <c r="E36" s="264">
        <v>36.200000000000003</v>
      </c>
      <c r="F36" s="264">
        <f t="shared" si="4"/>
        <v>23.876999999999999</v>
      </c>
      <c r="G36" s="264">
        <f t="shared" si="5"/>
        <v>22.428000000000001</v>
      </c>
      <c r="H36" s="264">
        <f t="shared" si="6"/>
        <v>22.806000000000001</v>
      </c>
      <c r="I36" s="189"/>
      <c r="J36" s="276"/>
      <c r="K36" s="8" t="str">
        <f>VLOOKUP(Tabelle1[[#This Row],[Ort]],$O$2:$P$138,2,0)</f>
        <v>N756811Fehren</v>
      </c>
      <c r="M36" s="1" t="s">
        <v>317</v>
      </c>
      <c r="N36" s="228" t="s">
        <v>316</v>
      </c>
      <c r="O36" s="172" t="s">
        <v>32</v>
      </c>
      <c r="P36" s="172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66">
        <v>4532</v>
      </c>
      <c r="B37" s="3" t="s">
        <v>44</v>
      </c>
      <c r="C37" s="264">
        <v>38.54</v>
      </c>
      <c r="D37" s="264">
        <v>34.29</v>
      </c>
      <c r="E37" s="264">
        <v>35.29</v>
      </c>
      <c r="F37" s="264">
        <f t="shared" si="4"/>
        <v>24.280200000000001</v>
      </c>
      <c r="G37" s="264">
        <f t="shared" si="5"/>
        <v>21.602699999999999</v>
      </c>
      <c r="H37" s="264">
        <f t="shared" si="6"/>
        <v>22.232700000000001</v>
      </c>
      <c r="I37" s="189"/>
      <c r="J37" s="276"/>
      <c r="K37" s="8" t="str">
        <f>VLOOKUP(Tabelle1[[#This Row],[Ort]],$O$2:$P$138,2,0)</f>
        <v>J750611Feldbrunnen</v>
      </c>
      <c r="M37" s="1" t="s">
        <v>317</v>
      </c>
      <c r="N37" s="228" t="s">
        <v>316</v>
      </c>
      <c r="O37" s="172" t="s">
        <v>51</v>
      </c>
      <c r="P37" s="172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67">
        <v>4112</v>
      </c>
      <c r="B38" s="171" t="s">
        <v>258</v>
      </c>
      <c r="C38" s="264">
        <v>40.57</v>
      </c>
      <c r="D38" s="264">
        <v>36.090000000000003</v>
      </c>
      <c r="E38" s="264">
        <v>37.15</v>
      </c>
      <c r="F38" s="264">
        <f t="shared" si="4"/>
        <v>25.559100000000001</v>
      </c>
      <c r="G38" s="264">
        <f t="shared" si="5"/>
        <v>22.736700000000003</v>
      </c>
      <c r="H38" s="264">
        <f t="shared" si="6"/>
        <v>23.404499999999999</v>
      </c>
      <c r="I38" s="190" t="s">
        <v>238</v>
      </c>
      <c r="J38" s="276"/>
      <c r="K38" s="8" t="str">
        <f>VLOOKUP(Tabelle1[[#This Row],[Ort]],$O$2:$P$138,2,0)</f>
        <v>M753311Flüh</v>
      </c>
      <c r="M38" s="1" t="s">
        <v>365</v>
      </c>
      <c r="N38" s="228" t="s">
        <v>366</v>
      </c>
      <c r="O38" s="172" t="s">
        <v>115</v>
      </c>
      <c r="P38" s="172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66">
        <v>4534</v>
      </c>
      <c r="B39" s="3" t="s">
        <v>45</v>
      </c>
      <c r="C39" s="264">
        <v>40.57</v>
      </c>
      <c r="D39" s="264">
        <v>36.090000000000003</v>
      </c>
      <c r="E39" s="264">
        <v>37.15</v>
      </c>
      <c r="F39" s="264">
        <f t="shared" si="4"/>
        <v>25.559100000000001</v>
      </c>
      <c r="G39" s="264">
        <f t="shared" si="5"/>
        <v>22.736700000000003</v>
      </c>
      <c r="H39" s="264">
        <f t="shared" si="6"/>
        <v>23.404499999999999</v>
      </c>
      <c r="I39" s="189"/>
      <c r="J39" s="276"/>
      <c r="K39" s="8" t="str">
        <f>VLOOKUP(Tabelle1[[#This Row],[Ort]],$O$2:$P$138,2,0)</f>
        <v>J106111Flumenthal</v>
      </c>
      <c r="M39" s="1" t="s">
        <v>360</v>
      </c>
      <c r="N39" s="228" t="s">
        <v>318</v>
      </c>
      <c r="O39" s="172" t="s">
        <v>33</v>
      </c>
      <c r="P39" s="172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66">
        <v>4629</v>
      </c>
      <c r="B40" s="3" t="s">
        <v>46</v>
      </c>
      <c r="C40" s="264">
        <v>4.5</v>
      </c>
      <c r="D40" s="264">
        <v>4.5</v>
      </c>
      <c r="E40" s="264">
        <v>4.5</v>
      </c>
      <c r="F40" s="264">
        <f t="shared" si="4"/>
        <v>2.835</v>
      </c>
      <c r="G40" s="264">
        <f t="shared" si="5"/>
        <v>2.835</v>
      </c>
      <c r="H40" s="264">
        <f t="shared" si="6"/>
        <v>2.835</v>
      </c>
      <c r="I40" s="189"/>
      <c r="J40" s="276"/>
      <c r="K40" s="8" t="str">
        <f>VLOOKUP(Tabelle1[[#This Row],[Ort]],$O$2:$P$138,2,0)</f>
        <v>M073511Fulenbach</v>
      </c>
      <c r="M40" s="1" t="s">
        <v>360</v>
      </c>
      <c r="N40" s="228" t="s">
        <v>318</v>
      </c>
      <c r="O40" s="172" t="s">
        <v>34</v>
      </c>
      <c r="P40" s="172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67">
        <v>4584</v>
      </c>
      <c r="B41" s="174" t="s">
        <v>206</v>
      </c>
      <c r="C41" s="264">
        <v>39.35</v>
      </c>
      <c r="D41" s="264">
        <v>35.01</v>
      </c>
      <c r="E41" s="264">
        <v>36.04</v>
      </c>
      <c r="F41" s="264">
        <f t="shared" si="4"/>
        <v>24.790500000000002</v>
      </c>
      <c r="G41" s="264">
        <f t="shared" si="5"/>
        <v>22.0563</v>
      </c>
      <c r="H41" s="264">
        <f t="shared" si="6"/>
        <v>22.705200000000001</v>
      </c>
      <c r="I41" s="189"/>
      <c r="J41" s="276"/>
      <c r="K41" s="8" t="str">
        <f>VLOOKUP(Tabelle1[[#This Row],[Ort]],$O$2:$P$138,2,0)</f>
        <v>J750611Gächliwil</v>
      </c>
      <c r="M41" s="1" t="s">
        <v>360</v>
      </c>
      <c r="N41" s="228" t="s">
        <v>318</v>
      </c>
      <c r="O41" s="172" t="s">
        <v>79</v>
      </c>
      <c r="P41" s="172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264">
        <v>40.57</v>
      </c>
      <c r="D42" s="264">
        <v>36.090000000000003</v>
      </c>
      <c r="E42" s="264">
        <v>37.15</v>
      </c>
      <c r="F42" s="264">
        <f t="shared" si="4"/>
        <v>25.559100000000001</v>
      </c>
      <c r="G42" s="264">
        <f t="shared" si="5"/>
        <v>22.736700000000003</v>
      </c>
      <c r="H42" s="264">
        <f t="shared" si="6"/>
        <v>23.404499999999999</v>
      </c>
      <c r="I42" s="189"/>
      <c r="J42" s="276"/>
      <c r="K42" s="8" t="str">
        <f>VLOOKUP(Tabelle1[[#This Row],[Ort]],$O$2:$P$138,2,0)</f>
        <v>L072611Gänsbrunnen</v>
      </c>
      <c r="M42" s="172" t="s">
        <v>231</v>
      </c>
      <c r="N42" s="228" t="s">
        <v>319</v>
      </c>
      <c r="O42" s="172" t="s">
        <v>38</v>
      </c>
      <c r="P42" s="172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264">
        <v>40.57</v>
      </c>
      <c r="D43" s="264">
        <v>36.090000000000003</v>
      </c>
      <c r="E43" s="264">
        <v>37.15</v>
      </c>
      <c r="F43" s="264">
        <f t="shared" si="4"/>
        <v>25.559100000000001</v>
      </c>
      <c r="G43" s="264">
        <f t="shared" si="5"/>
        <v>22.736700000000003</v>
      </c>
      <c r="H43" s="264">
        <f t="shared" si="6"/>
        <v>23.404499999999999</v>
      </c>
      <c r="I43" s="189"/>
      <c r="J43" s="276"/>
      <c r="K43" s="8" t="str">
        <f>VLOOKUP(Tabelle1[[#This Row],[Ort]],$O$2:$P$138,2,0)</f>
        <v>K760413Gempen</v>
      </c>
      <c r="M43" s="172" t="s">
        <v>231</v>
      </c>
      <c r="N43" s="228" t="s">
        <v>319</v>
      </c>
      <c r="O43" s="172" t="s">
        <v>57</v>
      </c>
      <c r="P43" s="172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66">
        <v>4563</v>
      </c>
      <c r="B44" s="3" t="s">
        <v>49</v>
      </c>
      <c r="C44" s="264">
        <v>40.57</v>
      </c>
      <c r="D44" s="264">
        <v>36.090000000000003</v>
      </c>
      <c r="E44" s="264">
        <v>37.15</v>
      </c>
      <c r="F44" s="264">
        <f t="shared" si="4"/>
        <v>25.559100000000001</v>
      </c>
      <c r="G44" s="264">
        <f t="shared" si="5"/>
        <v>22.736700000000003</v>
      </c>
      <c r="H44" s="264">
        <f t="shared" si="6"/>
        <v>23.404499999999999</v>
      </c>
      <c r="I44" s="189"/>
      <c r="J44" s="276"/>
      <c r="K44" s="8" t="str">
        <f>VLOOKUP(Tabelle1[[#This Row],[Ort]],$O$2:$P$138,2,0)</f>
        <v>A752911Gerlafingen</v>
      </c>
      <c r="M44" s="172" t="s">
        <v>231</v>
      </c>
      <c r="N44" s="228" t="s">
        <v>319</v>
      </c>
      <c r="O44" s="172" t="s">
        <v>87</v>
      </c>
      <c r="P44" s="172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67">
        <v>4579</v>
      </c>
      <c r="B45" s="171" t="s">
        <v>216</v>
      </c>
      <c r="C45" s="264">
        <v>39.35</v>
      </c>
      <c r="D45" s="264">
        <v>35.01</v>
      </c>
      <c r="E45" s="264">
        <v>36.04</v>
      </c>
      <c r="F45" s="264">
        <f t="shared" si="4"/>
        <v>24.790500000000002</v>
      </c>
      <c r="G45" s="264">
        <f t="shared" si="5"/>
        <v>22.0563</v>
      </c>
      <c r="H45" s="264">
        <f t="shared" si="6"/>
        <v>22.705200000000001</v>
      </c>
      <c r="I45" s="190" t="s">
        <v>211</v>
      </c>
      <c r="J45" s="276"/>
      <c r="K45" s="8" t="str">
        <f>VLOOKUP(Tabelle1[[#This Row],[Ort]],$O$2:$P$138,2,0)</f>
        <v>J750611Gossliwil</v>
      </c>
      <c r="M45" s="172" t="s">
        <v>231</v>
      </c>
      <c r="N45" s="228" t="s">
        <v>319</v>
      </c>
      <c r="O45" s="172" t="s">
        <v>88</v>
      </c>
      <c r="P45" s="172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66">
        <v>2540</v>
      </c>
      <c r="B46" s="3" t="s">
        <v>50</v>
      </c>
      <c r="C46" s="264">
        <v>40</v>
      </c>
      <c r="D46" s="264">
        <v>36</v>
      </c>
      <c r="E46" s="264">
        <v>37</v>
      </c>
      <c r="F46" s="264">
        <f t="shared" si="4"/>
        <v>25.2</v>
      </c>
      <c r="G46" s="264">
        <f t="shared" si="5"/>
        <v>22.68</v>
      </c>
      <c r="H46" s="264">
        <f t="shared" si="6"/>
        <v>23.31</v>
      </c>
      <c r="I46" s="189"/>
      <c r="J46" s="276"/>
      <c r="K46" s="8" t="str">
        <f>VLOOKUP(Tabelle1[[#This Row],[Ort]],$O$2:$P$138,2,0)</f>
        <v>Z752011Grenchen</v>
      </c>
      <c r="M46" s="172" t="s">
        <v>231</v>
      </c>
      <c r="N46" s="228" t="s">
        <v>319</v>
      </c>
      <c r="O46" s="172" t="s">
        <v>92</v>
      </c>
      <c r="P46" s="172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66">
        <v>5014</v>
      </c>
      <c r="B47" s="3" t="s">
        <v>51</v>
      </c>
      <c r="C47" s="264">
        <v>40.57</v>
      </c>
      <c r="D47" s="264">
        <v>36.090000000000003</v>
      </c>
      <c r="E47" s="264">
        <v>37.15</v>
      </c>
      <c r="F47" s="264">
        <f t="shared" si="4"/>
        <v>25.559100000000001</v>
      </c>
      <c r="G47" s="264">
        <f t="shared" si="5"/>
        <v>22.736700000000003</v>
      </c>
      <c r="H47" s="264">
        <f t="shared" si="6"/>
        <v>23.404499999999999</v>
      </c>
      <c r="I47" s="189"/>
      <c r="J47" s="276"/>
      <c r="K47" s="8" t="str">
        <f>VLOOKUP(Tabelle1[[#This Row],[Ort]],$O$2:$P$138,2,0)</f>
        <v>C644211Gretzenbach</v>
      </c>
      <c r="M47" s="172" t="s">
        <v>231</v>
      </c>
      <c r="N47" s="228" t="s">
        <v>319</v>
      </c>
      <c r="O47" s="172" t="s">
        <v>97</v>
      </c>
      <c r="P47" s="172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66">
        <v>4247</v>
      </c>
      <c r="B48" s="4" t="s">
        <v>52</v>
      </c>
      <c r="C48" s="264">
        <v>37.9</v>
      </c>
      <c r="D48" s="264">
        <v>35.6</v>
      </c>
      <c r="E48" s="264">
        <v>36.200000000000003</v>
      </c>
      <c r="F48" s="264">
        <f t="shared" si="4"/>
        <v>23.876999999999999</v>
      </c>
      <c r="G48" s="264">
        <f t="shared" si="5"/>
        <v>22.428000000000001</v>
      </c>
      <c r="H48" s="264">
        <f t="shared" si="6"/>
        <v>22.806000000000001</v>
      </c>
      <c r="I48" s="189"/>
      <c r="J48" s="276"/>
      <c r="K48" s="8" t="str">
        <f>VLOOKUP(Tabelle1[[#This Row],[Ort]],$O$2:$P$138,2,0)</f>
        <v>N756811Grindel</v>
      </c>
      <c r="M48" s="172" t="s">
        <v>232</v>
      </c>
      <c r="N48" s="228" t="s">
        <v>320</v>
      </c>
      <c r="O48" s="172" t="s">
        <v>50</v>
      </c>
      <c r="P48" s="172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66">
        <v>4524</v>
      </c>
      <c r="B49" s="3" t="s">
        <v>53</v>
      </c>
      <c r="C49" s="264">
        <v>38.54</v>
      </c>
      <c r="D49" s="264">
        <v>34.29</v>
      </c>
      <c r="E49" s="264">
        <v>35.29</v>
      </c>
      <c r="F49" s="264">
        <f t="shared" si="4"/>
        <v>24.280200000000001</v>
      </c>
      <c r="G49" s="264">
        <f t="shared" si="5"/>
        <v>21.602699999999999</v>
      </c>
      <c r="H49" s="264">
        <f t="shared" si="6"/>
        <v>22.232700000000001</v>
      </c>
      <c r="I49" s="189"/>
      <c r="J49" s="276"/>
      <c r="K49" s="8" t="str">
        <f>VLOOKUP(Tabelle1[[#This Row],[Ort]],$O$2:$P$138,2,0)</f>
        <v>J750611Günsberg</v>
      </c>
      <c r="M49" s="172" t="s">
        <v>233</v>
      </c>
      <c r="N49" s="228" t="s">
        <v>321</v>
      </c>
      <c r="O49" s="172" t="s">
        <v>27</v>
      </c>
      <c r="P49" s="172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66">
        <v>4617</v>
      </c>
      <c r="B50" s="3" t="s">
        <v>54</v>
      </c>
      <c r="C50" s="264">
        <v>40.57</v>
      </c>
      <c r="D50" s="264">
        <v>36.090000000000003</v>
      </c>
      <c r="E50" s="264">
        <v>37.15</v>
      </c>
      <c r="F50" s="264">
        <f t="shared" si="4"/>
        <v>25.559100000000001</v>
      </c>
      <c r="G50" s="264">
        <f t="shared" si="5"/>
        <v>22.736700000000003</v>
      </c>
      <c r="H50" s="264">
        <f t="shared" si="6"/>
        <v>23.404499999999999</v>
      </c>
      <c r="I50" s="189"/>
      <c r="J50" s="276"/>
      <c r="K50" s="8" t="str">
        <f>VLOOKUP(Tabelle1[[#This Row],[Ort]],$O$2:$P$138,2,0)</f>
        <v>L752411Gunzgen</v>
      </c>
      <c r="M50" s="172" t="s">
        <v>233</v>
      </c>
      <c r="N50" s="228" t="s">
        <v>321</v>
      </c>
      <c r="O50" s="172" t="s">
        <v>54</v>
      </c>
      <c r="P50" s="172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66">
        <v>4614</v>
      </c>
      <c r="B51" s="3" t="s">
        <v>55</v>
      </c>
      <c r="C51" s="264">
        <v>40.57</v>
      </c>
      <c r="D51" s="264">
        <v>36.090000000000003</v>
      </c>
      <c r="E51" s="264">
        <v>37.15</v>
      </c>
      <c r="F51" s="264">
        <f t="shared" si="4"/>
        <v>25.559100000000001</v>
      </c>
      <c r="G51" s="264">
        <f t="shared" si="5"/>
        <v>22.736700000000003</v>
      </c>
      <c r="H51" s="264">
        <f t="shared" si="6"/>
        <v>23.404499999999999</v>
      </c>
      <c r="I51" s="189"/>
      <c r="J51" s="276"/>
      <c r="K51" s="8" t="str">
        <f>VLOOKUP(Tabelle1[[#This Row],[Ort]],$O$2:$P$138,2,0)</f>
        <v>O105411Hägendorf</v>
      </c>
      <c r="M51" s="172" t="s">
        <v>233</v>
      </c>
      <c r="N51" s="228" t="s">
        <v>321</v>
      </c>
      <c r="O51" s="172" t="s">
        <v>68</v>
      </c>
      <c r="P51" s="172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66">
        <v>4566</v>
      </c>
      <c r="B52" s="3" t="s">
        <v>56</v>
      </c>
      <c r="C52" s="264">
        <v>40.57</v>
      </c>
      <c r="D52" s="264">
        <v>36.090000000000003</v>
      </c>
      <c r="E52" s="264">
        <v>37.15</v>
      </c>
      <c r="F52" s="264">
        <f t="shared" si="4"/>
        <v>25.559100000000001</v>
      </c>
      <c r="G52" s="264">
        <f t="shared" si="5"/>
        <v>22.736700000000003</v>
      </c>
      <c r="H52" s="264">
        <f t="shared" si="6"/>
        <v>23.404499999999999</v>
      </c>
      <c r="I52" s="189"/>
      <c r="J52" s="276"/>
      <c r="K52" s="8" t="str">
        <f>VLOOKUP(Tabelle1[[#This Row],[Ort]],$O$2:$P$138,2,0)</f>
        <v>A752911Halten</v>
      </c>
      <c r="M52" s="172" t="s">
        <v>234</v>
      </c>
      <c r="N52" s="228" t="s">
        <v>337</v>
      </c>
      <c r="O52" s="172" t="s">
        <v>35</v>
      </c>
      <c r="P52" s="172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66">
        <v>4624</v>
      </c>
      <c r="B53" s="3" t="s">
        <v>57</v>
      </c>
      <c r="C53" s="264">
        <v>40.57</v>
      </c>
      <c r="D53" s="264">
        <v>36.090000000000003</v>
      </c>
      <c r="E53" s="264">
        <v>37.15</v>
      </c>
      <c r="F53" s="264">
        <f t="shared" si="4"/>
        <v>25.559100000000001</v>
      </c>
      <c r="G53" s="264">
        <f t="shared" si="5"/>
        <v>22.736700000000003</v>
      </c>
      <c r="H53" s="264">
        <f t="shared" si="6"/>
        <v>23.404499999999999</v>
      </c>
      <c r="I53" s="189"/>
      <c r="J53" s="276"/>
      <c r="K53" s="8" t="str">
        <f>VLOOKUP(Tabelle1[[#This Row],[Ort]],$O$2:$P$138,2,0)</f>
        <v>E751311Härkingen</v>
      </c>
      <c r="M53" s="172" t="s">
        <v>234</v>
      </c>
      <c r="N53" s="228" t="s">
        <v>337</v>
      </c>
      <c r="O53" s="172" t="s">
        <v>48</v>
      </c>
      <c r="P53" s="172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66">
        <v>4633</v>
      </c>
      <c r="B54" s="3" t="s">
        <v>58</v>
      </c>
      <c r="C54" s="264">
        <v>40.57</v>
      </c>
      <c r="D54" s="264">
        <v>36.090000000000003</v>
      </c>
      <c r="E54" s="264">
        <v>37.15</v>
      </c>
      <c r="F54" s="264">
        <f t="shared" si="4"/>
        <v>25.559100000000001</v>
      </c>
      <c r="G54" s="264">
        <f t="shared" si="5"/>
        <v>22.736700000000003</v>
      </c>
      <c r="H54" s="264">
        <f t="shared" si="6"/>
        <v>23.404499999999999</v>
      </c>
      <c r="I54" s="189"/>
      <c r="J54" s="276"/>
      <c r="K54" s="8" t="str">
        <f>VLOOKUP(Tabelle1[[#This Row],[Ort]],$O$2:$P$138,2,0)</f>
        <v>W093511Hauenstein</v>
      </c>
      <c r="M54" s="172" t="s">
        <v>234</v>
      </c>
      <c r="N54" s="228" t="s">
        <v>337</v>
      </c>
      <c r="O54" s="172" t="s">
        <v>61</v>
      </c>
      <c r="P54" s="172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67">
        <v>4558</v>
      </c>
      <c r="B55" s="171" t="s">
        <v>223</v>
      </c>
      <c r="C55" s="264">
        <v>40.57</v>
      </c>
      <c r="D55" s="264">
        <v>36.090000000000003</v>
      </c>
      <c r="E55" s="264">
        <v>37.15</v>
      </c>
      <c r="F55" s="264">
        <f t="shared" si="4"/>
        <v>25.559100000000001</v>
      </c>
      <c r="G55" s="264">
        <f t="shared" si="5"/>
        <v>22.736700000000003</v>
      </c>
      <c r="H55" s="264">
        <f t="shared" si="6"/>
        <v>23.404499999999999</v>
      </c>
      <c r="I55" s="190" t="s">
        <v>222</v>
      </c>
      <c r="J55" s="276"/>
      <c r="K55" s="8" t="str">
        <f>VLOOKUP(Tabelle1[[#This Row],[Ort]],$O$2:$P$138,2,0)</f>
        <v>A752911Heinrichswil</v>
      </c>
      <c r="M55" s="172" t="s">
        <v>235</v>
      </c>
      <c r="N55" s="228" t="s">
        <v>322</v>
      </c>
      <c r="O55" s="172" t="s">
        <v>58</v>
      </c>
      <c r="P55" s="172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66">
        <v>4715</v>
      </c>
      <c r="B56" s="4" t="s">
        <v>59</v>
      </c>
      <c r="C56" s="264">
        <v>40.57</v>
      </c>
      <c r="D56" s="264">
        <v>36.090000000000003</v>
      </c>
      <c r="E56" s="264">
        <v>37.15</v>
      </c>
      <c r="F56" s="264">
        <f t="shared" si="4"/>
        <v>25.559100000000001</v>
      </c>
      <c r="G56" s="264">
        <f t="shared" si="5"/>
        <v>22.736700000000003</v>
      </c>
      <c r="H56" s="264">
        <f t="shared" si="6"/>
        <v>23.404499999999999</v>
      </c>
      <c r="I56" s="189"/>
      <c r="J56" s="276"/>
      <c r="K56" s="8" t="str">
        <f>VLOOKUP(Tabelle1[[#This Row],[Ort]],$O$2:$P$138,2,0)</f>
        <v>L072611Herbetswil</v>
      </c>
      <c r="M56" s="172" t="s">
        <v>235</v>
      </c>
      <c r="N56" s="228" t="s">
        <v>322</v>
      </c>
      <c r="O56" s="172" t="s">
        <v>98</v>
      </c>
      <c r="P56" s="172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67">
        <v>4558</v>
      </c>
      <c r="B57" s="173" t="s">
        <v>221</v>
      </c>
      <c r="C57" s="264">
        <v>40.57</v>
      </c>
      <c r="D57" s="264">
        <v>36.090000000000003</v>
      </c>
      <c r="E57" s="264">
        <v>37.15</v>
      </c>
      <c r="F57" s="264">
        <f t="shared" si="4"/>
        <v>25.559100000000001</v>
      </c>
      <c r="G57" s="264">
        <f t="shared" si="5"/>
        <v>22.736700000000003</v>
      </c>
      <c r="H57" s="264">
        <f t="shared" si="6"/>
        <v>23.404499999999999</v>
      </c>
      <c r="I57" s="190" t="s">
        <v>222</v>
      </c>
      <c r="J57" s="276"/>
      <c r="K57" s="8" t="str">
        <f>VLOOKUP(Tabelle1[[#This Row],[Ort]],$O$2:$P$138,2,0)</f>
        <v>A752911Hersiwil</v>
      </c>
      <c r="M57" s="172" t="s">
        <v>235</v>
      </c>
      <c r="N57" s="228" t="s">
        <v>322</v>
      </c>
      <c r="O57" s="172" t="s">
        <v>117</v>
      </c>
      <c r="P57" s="172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67">
        <v>4577</v>
      </c>
      <c r="B58" s="173" t="s">
        <v>217</v>
      </c>
      <c r="C58" s="264">
        <v>39.35</v>
      </c>
      <c r="D58" s="264">
        <v>35.01</v>
      </c>
      <c r="E58" s="264">
        <v>36.04</v>
      </c>
      <c r="F58" s="264">
        <f t="shared" si="4"/>
        <v>24.790500000000002</v>
      </c>
      <c r="G58" s="264">
        <f t="shared" si="5"/>
        <v>22.0563</v>
      </c>
      <c r="H58" s="264">
        <f t="shared" si="6"/>
        <v>22.705200000000001</v>
      </c>
      <c r="I58" s="190" t="s">
        <v>211</v>
      </c>
      <c r="J58" s="276"/>
      <c r="K58" s="8" t="str">
        <f>VLOOKUP(Tabelle1[[#This Row],[Ort]],$O$2:$P$138,2,0)</f>
        <v>J750611Hessigkofen</v>
      </c>
      <c r="M58" s="172" t="s">
        <v>235</v>
      </c>
      <c r="N58" s="228" t="s">
        <v>322</v>
      </c>
      <c r="O58" s="1" t="s">
        <v>118</v>
      </c>
      <c r="P58" s="172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66">
        <v>4204</v>
      </c>
      <c r="B59" s="71" t="s">
        <v>60</v>
      </c>
      <c r="C59" s="264">
        <v>33</v>
      </c>
      <c r="D59" s="264">
        <v>30</v>
      </c>
      <c r="E59" s="264">
        <v>28</v>
      </c>
      <c r="F59" s="264">
        <f t="shared" si="4"/>
        <v>20.79</v>
      </c>
      <c r="G59" s="264">
        <f t="shared" si="5"/>
        <v>18.899999999999999</v>
      </c>
      <c r="H59" s="264">
        <f t="shared" si="6"/>
        <v>17.64</v>
      </c>
      <c r="I59" s="190"/>
      <c r="J59" s="276"/>
      <c r="K59" s="8" t="str">
        <f>VLOOKUP(Tabelle1[[#This Row],[Ort]],$O$2:$P$138,2,0)</f>
        <v>Z121111Himmelried</v>
      </c>
      <c r="M59" s="172" t="s">
        <v>220</v>
      </c>
      <c r="N59" s="228" t="s">
        <v>323</v>
      </c>
      <c r="O59" s="172" t="s">
        <v>45</v>
      </c>
      <c r="P59" s="172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264">
        <v>40.57</v>
      </c>
      <c r="D60" s="264">
        <v>36.090000000000003</v>
      </c>
      <c r="E60" s="264">
        <v>37.15</v>
      </c>
      <c r="F60" s="264">
        <f t="shared" si="4"/>
        <v>25.559100000000001</v>
      </c>
      <c r="G60" s="264">
        <f t="shared" si="5"/>
        <v>22.736700000000003</v>
      </c>
      <c r="H60" s="264">
        <f t="shared" si="6"/>
        <v>23.404499999999999</v>
      </c>
      <c r="I60" s="189"/>
      <c r="J60" s="276"/>
      <c r="K60" s="8" t="str">
        <f>VLOOKUP(Tabelle1[[#This Row],[Ort]],$O$2:$P$138,2,0)</f>
        <v>K760413Hochwald</v>
      </c>
      <c r="M60" s="172" t="s">
        <v>220</v>
      </c>
      <c r="N60" s="228" t="s">
        <v>323</v>
      </c>
      <c r="O60" s="172" t="s">
        <v>65</v>
      </c>
      <c r="P60" s="172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66">
        <v>4114</v>
      </c>
      <c r="B61" s="3" t="s">
        <v>62</v>
      </c>
      <c r="C61" s="264">
        <v>40.57</v>
      </c>
      <c r="D61" s="264">
        <v>36.090000000000003</v>
      </c>
      <c r="E61" s="264">
        <v>37.15</v>
      </c>
      <c r="F61" s="264">
        <f t="shared" si="4"/>
        <v>25.559100000000001</v>
      </c>
      <c r="G61" s="264">
        <f t="shared" si="5"/>
        <v>22.736700000000003</v>
      </c>
      <c r="H61" s="264">
        <f t="shared" si="6"/>
        <v>23.404499999999999</v>
      </c>
      <c r="I61" s="190" t="s">
        <v>238</v>
      </c>
      <c r="J61" s="276"/>
      <c r="K61" s="8" t="str">
        <f>VLOOKUP(Tabelle1[[#This Row],[Ort]],$O$2:$P$138,2,0)</f>
        <v>M753311Hofstetten</v>
      </c>
      <c r="M61" s="172" t="s">
        <v>220</v>
      </c>
      <c r="N61" s="228" t="s">
        <v>323</v>
      </c>
      <c r="O61" s="172" t="s">
        <v>73</v>
      </c>
      <c r="P61" s="172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67">
        <v>4114</v>
      </c>
      <c r="B62" s="171" t="s">
        <v>238</v>
      </c>
      <c r="C62" s="264">
        <v>40.57</v>
      </c>
      <c r="D62" s="264">
        <v>36.090000000000003</v>
      </c>
      <c r="E62" s="264">
        <v>37.15</v>
      </c>
      <c r="F62" s="264">
        <f t="shared" si="4"/>
        <v>25.559100000000001</v>
      </c>
      <c r="G62" s="264">
        <f t="shared" si="5"/>
        <v>22.736700000000003</v>
      </c>
      <c r="H62" s="264">
        <f t="shared" si="6"/>
        <v>23.404499999999999</v>
      </c>
      <c r="I62" s="190" t="s">
        <v>238</v>
      </c>
      <c r="J62" s="276"/>
      <c r="K62" s="8" t="str">
        <f>VLOOKUP(Tabelle1[[#This Row],[Ort]],$O$2:$P$138,2,0)</f>
        <v>M753311Hofstetten-Flüh</v>
      </c>
      <c r="M62" s="172" t="s">
        <v>220</v>
      </c>
      <c r="N62" s="228" t="s">
        <v>323</v>
      </c>
      <c r="O62" s="172" t="s">
        <v>76</v>
      </c>
      <c r="P62" s="172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264">
        <v>40.57</v>
      </c>
      <c r="D63" s="264">
        <v>36.090000000000003</v>
      </c>
      <c r="E63" s="264">
        <v>37.15</v>
      </c>
      <c r="F63" s="264">
        <f t="shared" si="4"/>
        <v>25.559100000000001</v>
      </c>
      <c r="G63" s="264">
        <f t="shared" si="5"/>
        <v>22.736700000000003</v>
      </c>
      <c r="H63" s="264">
        <f t="shared" si="6"/>
        <v>23.404499999999999</v>
      </c>
      <c r="I63" s="189"/>
      <c r="J63" s="276"/>
      <c r="K63" s="8" t="str">
        <f>VLOOKUP(Tabelle1[[#This Row],[Ort]],$O$2:$P$138,2,0)</f>
        <v>L072611Holderbank</v>
      </c>
      <c r="M63" s="172" t="s">
        <v>220</v>
      </c>
      <c r="N63" s="228" t="s">
        <v>323</v>
      </c>
      <c r="O63" s="1" t="s">
        <v>228</v>
      </c>
      <c r="P63" s="172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66">
        <v>4557</v>
      </c>
      <c r="B64" s="3" t="s">
        <v>64</v>
      </c>
      <c r="C64" s="264">
        <v>40.57</v>
      </c>
      <c r="D64" s="264">
        <v>36.090000000000003</v>
      </c>
      <c r="E64" s="264">
        <v>37.15</v>
      </c>
      <c r="F64" s="264">
        <f t="shared" si="4"/>
        <v>25.559100000000001</v>
      </c>
      <c r="G64" s="264">
        <f t="shared" si="5"/>
        <v>22.736700000000003</v>
      </c>
      <c r="H64" s="264">
        <f t="shared" si="6"/>
        <v>23.404499999999999</v>
      </c>
      <c r="I64" s="189"/>
      <c r="J64" s="276"/>
      <c r="K64" s="8" t="str">
        <f>VLOOKUP(Tabelle1[[#This Row],[Ort]],$O$2:$P$138,2,0)</f>
        <v>A752911Horriwil</v>
      </c>
      <c r="M64" s="172" t="s">
        <v>220</v>
      </c>
      <c r="N64" s="228" t="s">
        <v>323</v>
      </c>
      <c r="O64" s="172" t="s">
        <v>93</v>
      </c>
      <c r="P64" s="172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66">
        <v>4535</v>
      </c>
      <c r="B65" s="3" t="s">
        <v>65</v>
      </c>
      <c r="C65" s="264">
        <v>40.57</v>
      </c>
      <c r="D65" s="264">
        <v>36.090000000000003</v>
      </c>
      <c r="E65" s="264">
        <v>37.15</v>
      </c>
      <c r="F65" s="264">
        <f t="shared" si="4"/>
        <v>25.559100000000001</v>
      </c>
      <c r="G65" s="264">
        <f t="shared" si="5"/>
        <v>22.736700000000003</v>
      </c>
      <c r="H65" s="264">
        <f t="shared" si="6"/>
        <v>23.404499999999999</v>
      </c>
      <c r="I65" s="189"/>
      <c r="J65" s="276"/>
      <c r="K65" s="8" t="str">
        <f>VLOOKUP(Tabelle1[[#This Row],[Ort]],$O$2:$P$138,2,0)</f>
        <v>J106111Hubersdorf</v>
      </c>
      <c r="M65" s="172" t="s">
        <v>220</v>
      </c>
      <c r="N65" s="228" t="s">
        <v>323</v>
      </c>
      <c r="O65" s="172" t="s">
        <v>101</v>
      </c>
      <c r="P65" s="172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66">
        <v>4554</v>
      </c>
      <c r="B66" s="4" t="s">
        <v>66</v>
      </c>
      <c r="C66" s="264">
        <v>40.57</v>
      </c>
      <c r="D66" s="264">
        <v>36.090000000000003</v>
      </c>
      <c r="E66" s="264">
        <v>37.15</v>
      </c>
      <c r="F66" s="264">
        <f t="shared" ref="F66:F97" si="8">IF(C66&lt;=40.57,C66*0.63,25.56)</f>
        <v>25.559100000000001</v>
      </c>
      <c r="G66" s="264">
        <f t="shared" ref="G66:G97" si="9">IF(D66&lt;=36.09,D66*0.63,22.74)</f>
        <v>22.736700000000003</v>
      </c>
      <c r="H66" s="264">
        <f t="shared" ref="H66:H97" si="10">IF(E66&lt;=37.15,E66*0.63,23.4)</f>
        <v>23.404499999999999</v>
      </c>
      <c r="I66" s="189"/>
      <c r="J66" s="276"/>
      <c r="K66" s="8" t="str">
        <f>VLOOKUP(Tabelle1[[#This Row],[Ort]],$O$2:$P$138,2,0)</f>
        <v>A752911Hüniken</v>
      </c>
      <c r="M66" s="172" t="s">
        <v>220</v>
      </c>
      <c r="N66" s="228" t="s">
        <v>323</v>
      </c>
      <c r="O66" s="172" t="s">
        <v>109</v>
      </c>
      <c r="P66" s="172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67">
        <v>4571</v>
      </c>
      <c r="B67" s="174" t="s">
        <v>207</v>
      </c>
      <c r="C67" s="264">
        <v>39.35</v>
      </c>
      <c r="D67" s="264">
        <v>35.01</v>
      </c>
      <c r="E67" s="264">
        <v>36.04</v>
      </c>
      <c r="F67" s="264">
        <f t="shared" si="8"/>
        <v>24.790500000000002</v>
      </c>
      <c r="G67" s="264">
        <f t="shared" si="9"/>
        <v>22.0563</v>
      </c>
      <c r="H67" s="264">
        <f t="shared" si="10"/>
        <v>22.705200000000001</v>
      </c>
      <c r="I67" s="189"/>
      <c r="J67" s="276"/>
      <c r="K67" s="8" t="str">
        <f>VLOOKUP(Tabelle1[[#This Row],[Ort]],$O$2:$P$138,2,0)</f>
        <v>J750611Ichertswil</v>
      </c>
      <c r="M67" s="1" t="s">
        <v>317</v>
      </c>
      <c r="N67" s="228" t="s">
        <v>316</v>
      </c>
      <c r="O67" s="1" t="s">
        <v>39</v>
      </c>
      <c r="P67" s="172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66">
        <v>4535</v>
      </c>
      <c r="B68" s="4" t="s">
        <v>67</v>
      </c>
      <c r="C68" s="264">
        <v>38.54</v>
      </c>
      <c r="D68" s="264">
        <v>34.29</v>
      </c>
      <c r="E68" s="264">
        <v>35.29</v>
      </c>
      <c r="F68" s="264">
        <f t="shared" si="8"/>
        <v>24.280200000000001</v>
      </c>
      <c r="G68" s="264">
        <f t="shared" si="9"/>
        <v>21.602699999999999</v>
      </c>
      <c r="H68" s="264">
        <f t="shared" si="10"/>
        <v>22.232700000000001</v>
      </c>
      <c r="I68" s="189"/>
      <c r="J68" s="276"/>
      <c r="K68" s="8" t="str">
        <f>VLOOKUP(Tabelle1[[#This Row],[Ort]],$O$2:$P$138,2,0)</f>
        <v>J750611Kammersrohr</v>
      </c>
      <c r="M68" s="1" t="s">
        <v>317</v>
      </c>
      <c r="N68" s="228" t="s">
        <v>316</v>
      </c>
      <c r="O68" s="1" t="s">
        <v>40</v>
      </c>
      <c r="P68" s="172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66">
        <v>4616</v>
      </c>
      <c r="B69" s="3" t="s">
        <v>68</v>
      </c>
      <c r="C69" s="264">
        <v>40.57</v>
      </c>
      <c r="D69" s="264">
        <v>36.090000000000003</v>
      </c>
      <c r="E69" s="264">
        <v>37.15</v>
      </c>
      <c r="F69" s="264">
        <f t="shared" si="8"/>
        <v>25.559100000000001</v>
      </c>
      <c r="G69" s="264">
        <f t="shared" si="9"/>
        <v>22.736700000000003</v>
      </c>
      <c r="H69" s="264">
        <f t="shared" si="10"/>
        <v>23.404499999999999</v>
      </c>
      <c r="I69" s="189"/>
      <c r="J69" s="276"/>
      <c r="K69" s="8" t="str">
        <f>VLOOKUP(Tabelle1[[#This Row],[Ort]],$O$2:$P$138,2,0)</f>
        <v>L752411Kappel</v>
      </c>
      <c r="M69" s="1" t="s">
        <v>317</v>
      </c>
      <c r="N69" s="228" t="s">
        <v>316</v>
      </c>
      <c r="O69" s="172" t="s">
        <v>89</v>
      </c>
      <c r="P69" s="172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66">
        <v>4703</v>
      </c>
      <c r="B70" s="3" t="s">
        <v>69</v>
      </c>
      <c r="C70" s="264">
        <v>4.5</v>
      </c>
      <c r="D70" s="264">
        <v>4.5</v>
      </c>
      <c r="E70" s="264">
        <v>4.5</v>
      </c>
      <c r="F70" s="264">
        <f t="shared" si="8"/>
        <v>2.835</v>
      </c>
      <c r="G70" s="264">
        <f t="shared" si="9"/>
        <v>2.835</v>
      </c>
      <c r="H70" s="264">
        <f t="shared" si="10"/>
        <v>2.835</v>
      </c>
      <c r="I70" s="189"/>
      <c r="J70" s="276"/>
      <c r="K70" s="8" t="str">
        <f>VLOOKUP(Tabelle1[[#This Row],[Ort]],$O$2:$P$138,2,0)</f>
        <v>M073511Kestenholz</v>
      </c>
      <c r="M70" s="1" t="s">
        <v>317</v>
      </c>
      <c r="N70" s="228" t="s">
        <v>316</v>
      </c>
      <c r="O70" s="172" t="s">
        <v>106</v>
      </c>
      <c r="P70" s="172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66">
        <v>4468</v>
      </c>
      <c r="B71" s="4" t="s">
        <v>70</v>
      </c>
      <c r="C71" s="264">
        <v>40.57</v>
      </c>
      <c r="D71" s="264">
        <v>36.090000000000003</v>
      </c>
      <c r="E71" s="264">
        <v>37.15</v>
      </c>
      <c r="F71" s="264">
        <f t="shared" si="8"/>
        <v>25.559100000000001</v>
      </c>
      <c r="G71" s="264">
        <f t="shared" si="9"/>
        <v>22.736700000000003</v>
      </c>
      <c r="H71" s="264">
        <f t="shared" si="10"/>
        <v>23.404499999999999</v>
      </c>
      <c r="I71" s="190" t="s">
        <v>70</v>
      </c>
      <c r="J71" s="276"/>
      <c r="K71" s="8" t="str">
        <f>VLOOKUP(Tabelle1[[#This Row],[Ort]],$O$2:$P$138,2,0)</f>
        <v>W795319Kienberg</v>
      </c>
      <c r="M71" s="1" t="s">
        <v>317</v>
      </c>
      <c r="N71" s="228" t="s">
        <v>316</v>
      </c>
      <c r="O71" s="24" t="s">
        <v>339</v>
      </c>
      <c r="P71" s="172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66">
        <v>4245</v>
      </c>
      <c r="B72" s="3" t="s">
        <v>71</v>
      </c>
      <c r="C72" s="264">
        <v>37.9</v>
      </c>
      <c r="D72" s="264">
        <v>35.6</v>
      </c>
      <c r="E72" s="264">
        <v>36.200000000000003</v>
      </c>
      <c r="F72" s="264">
        <f t="shared" si="8"/>
        <v>23.876999999999999</v>
      </c>
      <c r="G72" s="264">
        <f t="shared" si="9"/>
        <v>22.428000000000001</v>
      </c>
      <c r="H72" s="264">
        <f t="shared" si="10"/>
        <v>22.806000000000001</v>
      </c>
      <c r="I72" s="189"/>
      <c r="J72" s="276"/>
      <c r="K72" s="8" t="str">
        <f>VLOOKUP(Tabelle1[[#This Row],[Ort]],$O$2:$P$138,2,0)</f>
        <v>N756811Kleinlützel</v>
      </c>
      <c r="M72" s="172" t="s">
        <v>237</v>
      </c>
      <c r="N72" s="228" t="s">
        <v>324</v>
      </c>
      <c r="O72" s="1" t="s">
        <v>20</v>
      </c>
      <c r="P72" s="172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66">
        <v>4566</v>
      </c>
      <c r="B73" s="3" t="s">
        <v>72</v>
      </c>
      <c r="C73" s="264">
        <v>40.57</v>
      </c>
      <c r="D73" s="264">
        <v>36.090000000000003</v>
      </c>
      <c r="E73" s="264">
        <v>37.15</v>
      </c>
      <c r="F73" s="264">
        <f t="shared" si="8"/>
        <v>25.559100000000001</v>
      </c>
      <c r="G73" s="264">
        <f t="shared" si="9"/>
        <v>22.736700000000003</v>
      </c>
      <c r="H73" s="264">
        <f t="shared" si="10"/>
        <v>23.404499999999999</v>
      </c>
      <c r="I73" s="189"/>
      <c r="J73" s="276"/>
      <c r="K73" s="8" t="str">
        <f>VLOOKUP(Tabelle1[[#This Row],[Ort]],$O$2:$P$138,2,0)</f>
        <v>A752911Kriegstetten</v>
      </c>
      <c r="M73" s="172" t="s">
        <v>237</v>
      </c>
      <c r="N73" s="228" t="s">
        <v>324</v>
      </c>
      <c r="O73" s="172" t="s">
        <v>258</v>
      </c>
      <c r="P73" s="172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67">
        <v>4581</v>
      </c>
      <c r="B74" s="174" t="s">
        <v>218</v>
      </c>
      <c r="C74" s="264">
        <v>39.35</v>
      </c>
      <c r="D74" s="264">
        <v>35.01</v>
      </c>
      <c r="E74" s="264">
        <v>36.04</v>
      </c>
      <c r="F74" s="264">
        <f t="shared" si="8"/>
        <v>24.790500000000002</v>
      </c>
      <c r="G74" s="264">
        <f t="shared" si="9"/>
        <v>22.0563</v>
      </c>
      <c r="H74" s="264">
        <f t="shared" si="10"/>
        <v>22.705200000000001</v>
      </c>
      <c r="I74" s="190" t="s">
        <v>211</v>
      </c>
      <c r="J74" s="276"/>
      <c r="K74" s="8" t="str">
        <f>VLOOKUP(Tabelle1[[#This Row],[Ort]],$O$2:$P$138,2,0)</f>
        <v>J750611Küttigkofen</v>
      </c>
      <c r="M74" s="172" t="s">
        <v>237</v>
      </c>
      <c r="N74" s="228" t="s">
        <v>324</v>
      </c>
      <c r="O74" s="172" t="s">
        <v>62</v>
      </c>
      <c r="P74" s="172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67">
        <v>4586</v>
      </c>
      <c r="B75" s="174" t="s">
        <v>205</v>
      </c>
      <c r="C75" s="264">
        <v>39.35</v>
      </c>
      <c r="D75" s="264">
        <v>35.01</v>
      </c>
      <c r="E75" s="264">
        <v>36.04</v>
      </c>
      <c r="F75" s="264">
        <f t="shared" si="8"/>
        <v>24.790500000000002</v>
      </c>
      <c r="G75" s="264">
        <f t="shared" si="9"/>
        <v>22.0563</v>
      </c>
      <c r="H75" s="264">
        <f t="shared" si="10"/>
        <v>22.705200000000001</v>
      </c>
      <c r="I75" s="190" t="s">
        <v>211</v>
      </c>
      <c r="J75" s="276"/>
      <c r="K75" s="8" t="str">
        <f>VLOOKUP(Tabelle1[[#This Row],[Ort]],$O$2:$P$138,2,0)</f>
        <v>J750611Kyburg-Buchegg</v>
      </c>
      <c r="M75" s="172" t="s">
        <v>237</v>
      </c>
      <c r="N75" s="228" t="s">
        <v>324</v>
      </c>
      <c r="O75" s="172" t="s">
        <v>238</v>
      </c>
      <c r="P75" s="172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66">
        <v>4513</v>
      </c>
      <c r="B76" s="3" t="s">
        <v>73</v>
      </c>
      <c r="C76" s="264">
        <v>40.57</v>
      </c>
      <c r="D76" s="264">
        <v>36.090000000000003</v>
      </c>
      <c r="E76" s="264">
        <v>37.15</v>
      </c>
      <c r="F76" s="264">
        <f t="shared" si="8"/>
        <v>25.559100000000001</v>
      </c>
      <c r="G76" s="264">
        <f t="shared" si="9"/>
        <v>22.736700000000003</v>
      </c>
      <c r="H76" s="264">
        <f t="shared" si="10"/>
        <v>23.404499999999999</v>
      </c>
      <c r="I76" s="189"/>
      <c r="J76" s="276"/>
      <c r="K76" s="8" t="str">
        <f>VLOOKUP(Tabelle1[[#This Row],[Ort]],$O$2:$P$138,2,0)</f>
        <v>J106111Langendorf</v>
      </c>
      <c r="M76" s="172" t="s">
        <v>237</v>
      </c>
      <c r="N76" s="228" t="s">
        <v>324</v>
      </c>
      <c r="O76" s="275" t="s">
        <v>239</v>
      </c>
      <c r="P76" s="172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66">
        <v>4712</v>
      </c>
      <c r="B77" s="3" t="s">
        <v>74</v>
      </c>
      <c r="C77" s="264">
        <v>40.57</v>
      </c>
      <c r="D77" s="264">
        <v>36.090000000000003</v>
      </c>
      <c r="E77" s="264">
        <v>37.15</v>
      </c>
      <c r="F77" s="264">
        <f t="shared" si="8"/>
        <v>25.559100000000001</v>
      </c>
      <c r="G77" s="264">
        <f t="shared" si="9"/>
        <v>22.736700000000003</v>
      </c>
      <c r="H77" s="264">
        <f t="shared" si="10"/>
        <v>23.404499999999999</v>
      </c>
      <c r="I77" s="189"/>
      <c r="J77" s="276"/>
      <c r="K77" s="8" t="str">
        <f>VLOOKUP(Tabelle1[[#This Row],[Ort]],$O$2:$P$138,2,0)</f>
        <v>L072611Laupersdorf</v>
      </c>
      <c r="M77" s="172" t="s">
        <v>237</v>
      </c>
      <c r="N77" s="228" t="s">
        <v>324</v>
      </c>
      <c r="O77" s="172" t="s">
        <v>85</v>
      </c>
      <c r="P77" s="172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66">
        <v>4573</v>
      </c>
      <c r="B78" s="3" t="s">
        <v>75</v>
      </c>
      <c r="C78" s="264">
        <v>40.57</v>
      </c>
      <c r="D78" s="264">
        <v>36.090000000000003</v>
      </c>
      <c r="E78" s="264">
        <v>37.15</v>
      </c>
      <c r="F78" s="264">
        <f t="shared" si="8"/>
        <v>25.559100000000001</v>
      </c>
      <c r="G78" s="264">
        <f t="shared" si="9"/>
        <v>22.736700000000003</v>
      </c>
      <c r="H78" s="264">
        <f t="shared" si="10"/>
        <v>23.404499999999999</v>
      </c>
      <c r="I78" s="189"/>
      <c r="J78" s="276"/>
      <c r="K78" s="8" t="str">
        <f>VLOOKUP(Tabelle1[[#This Row],[Ort]],$O$2:$P$138,2,0)</f>
        <v>J750611Lohn-Ammannsegg</v>
      </c>
      <c r="M78" s="172" t="s">
        <v>237</v>
      </c>
      <c r="N78" s="228" t="s">
        <v>324</v>
      </c>
      <c r="O78" s="172" t="s">
        <v>102</v>
      </c>
      <c r="P78" s="172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66">
        <v>4514</v>
      </c>
      <c r="B79" s="175" t="s">
        <v>76</v>
      </c>
      <c r="C79" s="264">
        <v>40.57</v>
      </c>
      <c r="D79" s="264">
        <v>36.090000000000003</v>
      </c>
      <c r="E79" s="264">
        <v>37.15</v>
      </c>
      <c r="F79" s="264">
        <f t="shared" si="8"/>
        <v>25.559100000000001</v>
      </c>
      <c r="G79" s="264">
        <f t="shared" si="9"/>
        <v>22.736700000000003</v>
      </c>
      <c r="H79" s="264">
        <f t="shared" si="10"/>
        <v>23.404499999999999</v>
      </c>
      <c r="I79" s="189"/>
      <c r="J79" s="276"/>
      <c r="K79" s="8" t="str">
        <f>VLOOKUP(Tabelle1[[#This Row],[Ort]],$O$2:$P$138,2,0)</f>
        <v>J106111Lommiswil</v>
      </c>
      <c r="M79" s="172" t="s">
        <v>237</v>
      </c>
      <c r="N79" s="228" t="s">
        <v>324</v>
      </c>
      <c r="O79" s="172" t="s">
        <v>119</v>
      </c>
      <c r="P79" s="172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66">
        <v>4654</v>
      </c>
      <c r="B80" s="3" t="s">
        <v>77</v>
      </c>
      <c r="C80" s="264">
        <v>40.57</v>
      </c>
      <c r="D80" s="264">
        <v>36.090000000000003</v>
      </c>
      <c r="E80" s="264">
        <v>37.15</v>
      </c>
      <c r="F80" s="264">
        <f t="shared" si="8"/>
        <v>25.559100000000001</v>
      </c>
      <c r="G80" s="264">
        <f t="shared" si="9"/>
        <v>22.736700000000003</v>
      </c>
      <c r="H80" s="264">
        <f t="shared" si="10"/>
        <v>23.404499999999999</v>
      </c>
      <c r="I80" s="189"/>
      <c r="J80" s="276"/>
      <c r="K80" s="8" t="str">
        <f>VLOOKUP(Tabelle1[[#This Row],[Ort]],$O$2:$P$138,2,0)</f>
        <v>V753611Lostorf</v>
      </c>
      <c r="M80" s="172" t="s">
        <v>240</v>
      </c>
      <c r="N80" s="228" t="s">
        <v>325</v>
      </c>
      <c r="O80" s="172" t="s">
        <v>15</v>
      </c>
      <c r="P80" s="172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67">
        <v>4574</v>
      </c>
      <c r="B81" s="174" t="s">
        <v>209</v>
      </c>
      <c r="C81" s="264">
        <v>39.35</v>
      </c>
      <c r="D81" s="264">
        <v>35.01</v>
      </c>
      <c r="E81" s="264">
        <v>36.04</v>
      </c>
      <c r="F81" s="264">
        <f t="shared" si="8"/>
        <v>24.790500000000002</v>
      </c>
      <c r="G81" s="264">
        <f t="shared" si="9"/>
        <v>22.0563</v>
      </c>
      <c r="H81" s="264">
        <f t="shared" si="10"/>
        <v>22.705200000000001</v>
      </c>
      <c r="I81" s="190" t="s">
        <v>267</v>
      </c>
      <c r="J81" s="276"/>
      <c r="K81" s="8" t="str">
        <f>VLOOKUP(Tabelle1[[#This Row],[Ort]],$O$2:$P$138,2,0)</f>
        <v>J750611Lüsslingen</v>
      </c>
      <c r="M81" s="172" t="s">
        <v>240</v>
      </c>
      <c r="N81" s="228" t="s">
        <v>325</v>
      </c>
      <c r="O81" s="172" t="s">
        <v>18</v>
      </c>
      <c r="P81" s="172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66">
        <v>4542</v>
      </c>
      <c r="B82" s="3" t="s">
        <v>79</v>
      </c>
      <c r="C82" s="264">
        <v>26</v>
      </c>
      <c r="D82" s="264">
        <v>26</v>
      </c>
      <c r="E82" s="264">
        <v>26</v>
      </c>
      <c r="F82" s="264">
        <f t="shared" si="8"/>
        <v>16.38</v>
      </c>
      <c r="G82" s="264">
        <f t="shared" si="9"/>
        <v>16.38</v>
      </c>
      <c r="H82" s="264">
        <f t="shared" si="10"/>
        <v>16.38</v>
      </c>
      <c r="I82" s="189"/>
      <c r="J82" s="276"/>
      <c r="K82" s="8" t="str">
        <f>VLOOKUP(Tabelle1[[#This Row],[Ort]],$O$2:$P$138,2,0)</f>
        <v>V106511Luterbach</v>
      </c>
      <c r="M82" s="172" t="s">
        <v>240</v>
      </c>
      <c r="N82" s="228" t="s">
        <v>325</v>
      </c>
      <c r="O82" s="172" t="s">
        <v>47</v>
      </c>
      <c r="P82" s="172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0">
        <v>4571</v>
      </c>
      <c r="B83" s="283" t="s">
        <v>80</v>
      </c>
      <c r="C83" s="264">
        <v>39.35</v>
      </c>
      <c r="D83" s="264">
        <v>35.01</v>
      </c>
      <c r="E83" s="264">
        <v>36.04</v>
      </c>
      <c r="F83" s="264">
        <f t="shared" si="8"/>
        <v>24.790500000000002</v>
      </c>
      <c r="G83" s="264">
        <f t="shared" si="9"/>
        <v>22.0563</v>
      </c>
      <c r="H83" s="264">
        <f t="shared" si="10"/>
        <v>22.705200000000001</v>
      </c>
      <c r="I83" s="189"/>
      <c r="J83" s="276"/>
      <c r="K83" s="8" t="str">
        <f>VLOOKUP(Tabelle1[[#This Row],[Ort]],$O$2:$P$138,2,0)</f>
        <v>J750611Lüterkofen</v>
      </c>
      <c r="M83" s="172" t="s">
        <v>240</v>
      </c>
      <c r="N83" s="228" t="s">
        <v>325</v>
      </c>
      <c r="O83" s="172" t="s">
        <v>59</v>
      </c>
      <c r="P83" s="172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66">
        <v>4584</v>
      </c>
      <c r="B84" s="175" t="s">
        <v>81</v>
      </c>
      <c r="C84" s="264">
        <v>39.35</v>
      </c>
      <c r="D84" s="264">
        <v>35.01</v>
      </c>
      <c r="E84" s="264">
        <v>36.04</v>
      </c>
      <c r="F84" s="264">
        <f t="shared" si="8"/>
        <v>24.790500000000002</v>
      </c>
      <c r="G84" s="264">
        <f t="shared" si="9"/>
        <v>22.0563</v>
      </c>
      <c r="H84" s="264">
        <f t="shared" si="10"/>
        <v>22.705200000000001</v>
      </c>
      <c r="I84" s="189"/>
      <c r="J84" s="276"/>
      <c r="K84" s="8" t="str">
        <f>VLOOKUP(Tabelle1[[#This Row],[Ort]],$O$2:$P$138,2,0)</f>
        <v>J750611Lüterswil</v>
      </c>
      <c r="M84" s="172" t="s">
        <v>240</v>
      </c>
      <c r="N84" s="228" t="s">
        <v>325</v>
      </c>
      <c r="O84" s="172" t="s">
        <v>63</v>
      </c>
      <c r="P84" s="172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66">
        <v>4654</v>
      </c>
      <c r="B85" s="3" t="s">
        <v>249</v>
      </c>
      <c r="C85" s="264">
        <v>40.57</v>
      </c>
      <c r="D85" s="264">
        <v>36.090000000000003</v>
      </c>
      <c r="E85" s="264">
        <v>37.15</v>
      </c>
      <c r="F85" s="274">
        <f t="shared" si="8"/>
        <v>25.559100000000001</v>
      </c>
      <c r="G85" s="274">
        <f t="shared" si="9"/>
        <v>22.736700000000003</v>
      </c>
      <c r="H85" s="274">
        <f t="shared" si="10"/>
        <v>23.404499999999999</v>
      </c>
      <c r="I85" s="190" t="s">
        <v>77</v>
      </c>
      <c r="J85" s="276"/>
      <c r="K85" s="8" t="str">
        <f>VLOOKUP(Tabelle1[[#This Row],[Ort]],$O$2:$P$138,2,0)</f>
        <v>V753611Mahren</v>
      </c>
      <c r="M85" s="172" t="s">
        <v>240</v>
      </c>
      <c r="N85" s="228" t="s">
        <v>325</v>
      </c>
      <c r="O85" s="172" t="s">
        <v>74</v>
      </c>
      <c r="P85" s="172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1" t="s">
        <v>239</v>
      </c>
      <c r="C86" s="264">
        <v>40.57</v>
      </c>
      <c r="D86" s="264">
        <v>36.090000000000003</v>
      </c>
      <c r="E86" s="264">
        <v>37.15</v>
      </c>
      <c r="F86" s="274">
        <f t="shared" si="8"/>
        <v>25.559100000000001</v>
      </c>
      <c r="G86" s="274">
        <f t="shared" si="9"/>
        <v>22.736700000000003</v>
      </c>
      <c r="H86" s="274">
        <f t="shared" si="10"/>
        <v>23.404499999999999</v>
      </c>
      <c r="I86" s="190" t="s">
        <v>340</v>
      </c>
      <c r="J86" s="276"/>
      <c r="K86" s="8" t="str">
        <f>VLOOKUP(Tabelle1[[#This Row],[Ort]],$O$2:$P$138,2,0)</f>
        <v>M753311Mariastein</v>
      </c>
      <c r="M86" s="172" t="s">
        <v>240</v>
      </c>
      <c r="N86" s="228" t="s">
        <v>325</v>
      </c>
      <c r="O86" s="172" t="s">
        <v>82</v>
      </c>
      <c r="P86" s="172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1">
        <v>4713</v>
      </c>
      <c r="B87" s="280" t="s">
        <v>82</v>
      </c>
      <c r="C87" s="264">
        <v>40.57</v>
      </c>
      <c r="D87" s="264">
        <v>36.090000000000003</v>
      </c>
      <c r="E87" s="264">
        <v>37.15</v>
      </c>
      <c r="F87" s="264">
        <f t="shared" si="8"/>
        <v>25.559100000000001</v>
      </c>
      <c r="G87" s="264">
        <f t="shared" si="9"/>
        <v>22.736700000000003</v>
      </c>
      <c r="H87" s="264">
        <f t="shared" si="10"/>
        <v>23.404499999999999</v>
      </c>
      <c r="I87" s="189"/>
      <c r="J87" s="276"/>
      <c r="K87" s="8" t="str">
        <f>VLOOKUP(Tabelle1[[#This Row],[Ort]],$O$2:$P$138,2,0)</f>
        <v>L072611Matzendorf</v>
      </c>
      <c r="M87" s="172" t="s">
        <v>240</v>
      </c>
      <c r="N87" s="228" t="s">
        <v>325</v>
      </c>
      <c r="O87" s="172" t="s">
        <v>86</v>
      </c>
      <c r="P87" s="172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66">
        <v>4233</v>
      </c>
      <c r="B88" s="4" t="s">
        <v>83</v>
      </c>
      <c r="C88" s="264">
        <v>37.9</v>
      </c>
      <c r="D88" s="264">
        <v>35.6</v>
      </c>
      <c r="E88" s="264">
        <v>36.200000000000003</v>
      </c>
      <c r="F88" s="264">
        <f t="shared" si="8"/>
        <v>23.876999999999999</v>
      </c>
      <c r="G88" s="264">
        <f t="shared" si="9"/>
        <v>22.428000000000001</v>
      </c>
      <c r="H88" s="264">
        <f t="shared" si="10"/>
        <v>22.806000000000001</v>
      </c>
      <c r="I88" s="189"/>
      <c r="J88" s="276"/>
      <c r="K88" s="8" t="str">
        <f>VLOOKUP(Tabelle1[[#This Row],[Ort]],$O$2:$P$138,2,0)</f>
        <v>N756811Meltingen</v>
      </c>
      <c r="M88" s="172" t="s">
        <v>240</v>
      </c>
      <c r="N88" s="228" t="s">
        <v>325</v>
      </c>
      <c r="O88" s="172" t="s">
        <v>241</v>
      </c>
      <c r="P88" s="172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66">
        <v>3254</v>
      </c>
      <c r="B89" s="175" t="s">
        <v>84</v>
      </c>
      <c r="C89" s="264">
        <v>39.35</v>
      </c>
      <c r="D89" s="264">
        <v>35.01</v>
      </c>
      <c r="E89" s="264">
        <v>36.04</v>
      </c>
      <c r="F89" s="264">
        <f t="shared" si="8"/>
        <v>24.790500000000002</v>
      </c>
      <c r="G89" s="264">
        <f t="shared" si="9"/>
        <v>22.0563</v>
      </c>
      <c r="H89" s="264">
        <f t="shared" si="10"/>
        <v>22.705200000000001</v>
      </c>
      <c r="I89" s="190" t="s">
        <v>84</v>
      </c>
      <c r="J89" s="276"/>
      <c r="K89" s="8" t="str">
        <f>VLOOKUP(Tabelle1[[#This Row],[Ort]],$O$2:$P$138,2,0)</f>
        <v>J750611Messen</v>
      </c>
      <c r="M89" s="172" t="s">
        <v>240</v>
      </c>
      <c r="N89" s="228" t="s">
        <v>325</v>
      </c>
      <c r="O89" s="172" t="s">
        <v>116</v>
      </c>
      <c r="P89" s="172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66">
        <v>4116</v>
      </c>
      <c r="B90" s="3" t="s">
        <v>85</v>
      </c>
      <c r="C90" s="264">
        <v>40.57</v>
      </c>
      <c r="D90" s="264">
        <v>36.090000000000003</v>
      </c>
      <c r="E90" s="264">
        <v>37.15</v>
      </c>
      <c r="F90" s="264">
        <f t="shared" si="8"/>
        <v>25.559100000000001</v>
      </c>
      <c r="G90" s="264">
        <f t="shared" si="9"/>
        <v>22.736700000000003</v>
      </c>
      <c r="H90" s="264">
        <f t="shared" si="10"/>
        <v>23.404499999999999</v>
      </c>
      <c r="I90" s="189" t="s">
        <v>340</v>
      </c>
      <c r="J90" s="276"/>
      <c r="K90" s="8" t="str">
        <f>VLOOKUP(Tabelle1[[#This Row],[Ort]],$O$2:$P$138,2,0)</f>
        <v>M753311Metzerlen</v>
      </c>
      <c r="M90" s="172" t="s">
        <v>242</v>
      </c>
      <c r="N90" s="228" t="s">
        <v>326</v>
      </c>
      <c r="O90" s="172" t="s">
        <v>19</v>
      </c>
      <c r="P90" s="172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67">
        <v>4583</v>
      </c>
      <c r="B91" s="174" t="s">
        <v>29</v>
      </c>
      <c r="C91" s="264">
        <v>39.35</v>
      </c>
      <c r="D91" s="264">
        <v>35.01</v>
      </c>
      <c r="E91" s="264">
        <v>36.04</v>
      </c>
      <c r="F91" s="264">
        <f t="shared" si="8"/>
        <v>24.790500000000002</v>
      </c>
      <c r="G91" s="264">
        <f t="shared" si="9"/>
        <v>22.0563</v>
      </c>
      <c r="H91" s="264">
        <f t="shared" si="10"/>
        <v>22.705200000000001</v>
      </c>
      <c r="I91" s="190" t="s">
        <v>211</v>
      </c>
      <c r="J91" s="276"/>
      <c r="K91" s="8" t="str">
        <f>VLOOKUP(Tabelle1[[#This Row],[Ort]],$O$2:$P$138,2,0)</f>
        <v>J750611Mühledorf</v>
      </c>
      <c r="M91" s="172" t="s">
        <v>242</v>
      </c>
      <c r="N91" s="228" t="s">
        <v>326</v>
      </c>
      <c r="O91" s="172" t="s">
        <v>21</v>
      </c>
      <c r="P91" s="172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66">
        <v>4717</v>
      </c>
      <c r="B92" s="3" t="s">
        <v>86</v>
      </c>
      <c r="C92" s="264">
        <v>40.57</v>
      </c>
      <c r="D92" s="264">
        <v>36.090000000000003</v>
      </c>
      <c r="E92" s="264">
        <v>37.15</v>
      </c>
      <c r="F92" s="264">
        <f t="shared" si="8"/>
        <v>25.559100000000001</v>
      </c>
      <c r="G92" s="264">
        <f t="shared" si="9"/>
        <v>22.736700000000003</v>
      </c>
      <c r="H92" s="264">
        <f t="shared" si="10"/>
        <v>23.404499999999999</v>
      </c>
      <c r="I92" s="190" t="s">
        <v>259</v>
      </c>
      <c r="J92" s="276"/>
      <c r="K92" s="8" t="str">
        <f>VLOOKUP(Tabelle1[[#This Row],[Ort]],$O$2:$P$138,2,0)</f>
        <v>L072611Mümliswil</v>
      </c>
      <c r="M92" s="172" t="s">
        <v>242</v>
      </c>
      <c r="N92" s="228" t="s">
        <v>326</v>
      </c>
      <c r="O92" s="172" t="s">
        <v>28</v>
      </c>
      <c r="P92" s="172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66">
        <v>4574</v>
      </c>
      <c r="B93" s="175" t="s">
        <v>78</v>
      </c>
      <c r="C93" s="264">
        <v>39.35</v>
      </c>
      <c r="D93" s="264">
        <v>35.01</v>
      </c>
      <c r="E93" s="264">
        <v>36.04</v>
      </c>
      <c r="F93" s="264">
        <f t="shared" si="8"/>
        <v>24.790500000000002</v>
      </c>
      <c r="G93" s="264">
        <f t="shared" si="9"/>
        <v>22.0563</v>
      </c>
      <c r="H93" s="264">
        <f t="shared" si="10"/>
        <v>22.705200000000001</v>
      </c>
      <c r="I93" s="190" t="s">
        <v>267</v>
      </c>
      <c r="J93" s="276"/>
      <c r="K93" s="8" t="str">
        <f>VLOOKUP(Tabelle1[[#This Row],[Ort]],$O$2:$P$138,2,0)</f>
        <v>J750611Nennigkofen</v>
      </c>
      <c r="M93" s="172" t="s">
        <v>242</v>
      </c>
      <c r="N93" s="228" t="s">
        <v>326</v>
      </c>
      <c r="O93" s="1" t="s">
        <v>30</v>
      </c>
      <c r="P93" s="172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66">
        <v>4623</v>
      </c>
      <c r="B94" s="3" t="s">
        <v>87</v>
      </c>
      <c r="C94" s="264">
        <v>40.57</v>
      </c>
      <c r="D94" s="264">
        <v>36.090000000000003</v>
      </c>
      <c r="E94" s="264">
        <v>37.15</v>
      </c>
      <c r="F94" s="264">
        <f t="shared" si="8"/>
        <v>25.559100000000001</v>
      </c>
      <c r="G94" s="264">
        <f t="shared" si="9"/>
        <v>22.736700000000003</v>
      </c>
      <c r="H94" s="264">
        <f t="shared" si="10"/>
        <v>23.404499999999999</v>
      </c>
      <c r="I94" s="189"/>
      <c r="J94" s="276"/>
      <c r="K94" s="8" t="str">
        <f>VLOOKUP(Tabelle1[[#This Row],[Ort]],$O$2:$P$138,2,0)</f>
        <v>E751311Neuendorf</v>
      </c>
      <c r="M94" s="172" t="s">
        <v>242</v>
      </c>
      <c r="N94" s="228" t="s">
        <v>326</v>
      </c>
      <c r="O94" s="172" t="s">
        <v>31</v>
      </c>
      <c r="P94" s="172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66">
        <v>4626</v>
      </c>
      <c r="B95" s="3" t="s">
        <v>88</v>
      </c>
      <c r="C95" s="264">
        <v>40.57</v>
      </c>
      <c r="D95" s="264">
        <v>36.090000000000003</v>
      </c>
      <c r="E95" s="264">
        <v>37.15</v>
      </c>
      <c r="F95" s="264">
        <f t="shared" si="8"/>
        <v>25.559100000000001</v>
      </c>
      <c r="G95" s="264">
        <f t="shared" si="9"/>
        <v>22.736700000000003</v>
      </c>
      <c r="H95" s="264">
        <f t="shared" si="10"/>
        <v>23.404499999999999</v>
      </c>
      <c r="I95" s="189"/>
      <c r="J95" s="276"/>
      <c r="K95" s="8" t="str">
        <f>VLOOKUP(Tabelle1[[#This Row],[Ort]],$O$2:$P$138,2,0)</f>
        <v>E751311Niederbuchsiten</v>
      </c>
      <c r="M95" s="172" t="s">
        <v>242</v>
      </c>
      <c r="N95" s="228" t="s">
        <v>326</v>
      </c>
      <c r="O95" s="172" t="s">
        <v>43</v>
      </c>
      <c r="P95" s="172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66">
        <v>5013</v>
      </c>
      <c r="B96" s="3" t="s">
        <v>89</v>
      </c>
      <c r="C96" s="264">
        <v>40.57</v>
      </c>
      <c r="D96" s="264">
        <v>36.090000000000003</v>
      </c>
      <c r="E96" s="264">
        <v>37.15</v>
      </c>
      <c r="F96" s="264">
        <f t="shared" si="8"/>
        <v>25.559100000000001</v>
      </c>
      <c r="G96" s="264">
        <f t="shared" si="9"/>
        <v>22.736700000000003</v>
      </c>
      <c r="H96" s="264">
        <f t="shared" si="10"/>
        <v>23.404499999999999</v>
      </c>
      <c r="I96" s="189"/>
      <c r="J96" s="276"/>
      <c r="K96" s="8" t="str">
        <f>VLOOKUP(Tabelle1[[#This Row],[Ort]],$O$2:$P$138,2,0)</f>
        <v>C644211Niedergösgen</v>
      </c>
      <c r="M96" s="1" t="s">
        <v>242</v>
      </c>
      <c r="N96" s="277" t="s">
        <v>326</v>
      </c>
      <c r="O96" s="1" t="s">
        <v>52</v>
      </c>
      <c r="P96" s="1" t="str">
        <f t="shared" si="11"/>
        <v>N756811Grindel</v>
      </c>
      <c r="Q96" s="278" t="str">
        <f>VLOOKUP(Tabelle2[[#This Row],[VertragsOrt]],Tabelle1[[Ort]:[RK KLV A]],1,)</f>
        <v>Grindel</v>
      </c>
    </row>
    <row r="97" spans="1:17">
      <c r="A97" s="267">
        <v>4523</v>
      </c>
      <c r="B97" s="171" t="s">
        <v>228</v>
      </c>
      <c r="C97" s="264">
        <v>40.57</v>
      </c>
      <c r="D97" s="264">
        <v>36.090000000000003</v>
      </c>
      <c r="E97" s="264">
        <v>37.15</v>
      </c>
      <c r="F97" s="264">
        <f t="shared" si="8"/>
        <v>25.559100000000001</v>
      </c>
      <c r="G97" s="264">
        <f t="shared" si="9"/>
        <v>22.736700000000003</v>
      </c>
      <c r="H97" s="264">
        <f t="shared" si="10"/>
        <v>23.404499999999999</v>
      </c>
      <c r="I97" s="190" t="s">
        <v>101</v>
      </c>
      <c r="J97" s="276"/>
      <c r="K97" s="8" t="str">
        <f>VLOOKUP(Tabelle1[[#This Row],[Ort]],$O$2:$P$138,2,0)</f>
        <v>J106111Niederwil SO</v>
      </c>
      <c r="M97" s="172" t="s">
        <v>242</v>
      </c>
      <c r="N97" s="228" t="s">
        <v>326</v>
      </c>
      <c r="O97" s="172" t="s">
        <v>71</v>
      </c>
      <c r="P97" s="172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69">
        <v>4412</v>
      </c>
      <c r="B98" s="5" t="s">
        <v>90</v>
      </c>
      <c r="C98" s="264">
        <v>37.9</v>
      </c>
      <c r="D98" s="264">
        <v>35.6</v>
      </c>
      <c r="E98" s="264">
        <v>36.200000000000003</v>
      </c>
      <c r="F98" s="264">
        <f t="shared" ref="F98:F129" si="12">IF(C98&lt;=40.57,C98*0.63,25.56)</f>
        <v>23.876999999999999</v>
      </c>
      <c r="G98" s="264">
        <f t="shared" ref="G98:G129" si="13">IF(D98&lt;=36.09,D98*0.63,22.74)</f>
        <v>22.428000000000001</v>
      </c>
      <c r="H98" s="264">
        <f t="shared" ref="H98:H129" si="14">IF(E98&lt;=37.15,E98*0.63,23.4)</f>
        <v>22.806000000000001</v>
      </c>
      <c r="I98" s="189" t="s">
        <v>341</v>
      </c>
      <c r="J98" s="276"/>
      <c r="K98" s="8" t="str">
        <f>VLOOKUP(Tabelle1[[#This Row],[Ort]],$O$2:$P$138,2,0)</f>
        <v>N756811Nuglar</v>
      </c>
      <c r="M98" s="172" t="s">
        <v>242</v>
      </c>
      <c r="N98" s="228" t="s">
        <v>326</v>
      </c>
      <c r="O98" s="172" t="s">
        <v>83</v>
      </c>
      <c r="P98" s="172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66">
        <v>4208</v>
      </c>
      <c r="B99" s="3" t="s">
        <v>91</v>
      </c>
      <c r="C99" s="264">
        <v>37.9</v>
      </c>
      <c r="D99" s="264">
        <v>35.6</v>
      </c>
      <c r="E99" s="264">
        <v>36.200000000000003</v>
      </c>
      <c r="F99" s="264">
        <f t="shared" si="12"/>
        <v>23.876999999999999</v>
      </c>
      <c r="G99" s="264">
        <f t="shared" si="13"/>
        <v>22.428000000000001</v>
      </c>
      <c r="H99" s="264">
        <f t="shared" si="14"/>
        <v>22.806000000000001</v>
      </c>
      <c r="I99" s="189"/>
      <c r="J99" s="276"/>
      <c r="K99" s="8" t="str">
        <f>VLOOKUP(Tabelle1[[#This Row],[Ort]],$O$2:$P$138,2,0)</f>
        <v>N756811Nunningen</v>
      </c>
      <c r="M99" s="172" t="s">
        <v>242</v>
      </c>
      <c r="N99" s="228" t="s">
        <v>326</v>
      </c>
      <c r="O99" s="172" t="s">
        <v>90</v>
      </c>
      <c r="P99" s="172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66">
        <v>4625</v>
      </c>
      <c r="B100" s="4" t="s">
        <v>92</v>
      </c>
      <c r="C100" s="264">
        <v>40.57</v>
      </c>
      <c r="D100" s="264">
        <v>36.090000000000003</v>
      </c>
      <c r="E100" s="264">
        <v>37.15</v>
      </c>
      <c r="F100" s="264">
        <f t="shared" si="12"/>
        <v>25.559100000000001</v>
      </c>
      <c r="G100" s="264">
        <f t="shared" si="13"/>
        <v>22.736700000000003</v>
      </c>
      <c r="H100" s="264">
        <f t="shared" si="14"/>
        <v>23.404499999999999</v>
      </c>
      <c r="I100" s="189"/>
      <c r="J100" s="276"/>
      <c r="K100" s="8" t="str">
        <f>VLOOKUP(Tabelle1[[#This Row],[Ort]],$O$2:$P$138,2,0)</f>
        <v>E751311Oberbuchsiten</v>
      </c>
      <c r="M100" s="172" t="s">
        <v>242</v>
      </c>
      <c r="N100" s="228" t="s">
        <v>326</v>
      </c>
      <c r="O100" s="172" t="s">
        <v>91</v>
      </c>
      <c r="P100" s="172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66">
        <v>4515</v>
      </c>
      <c r="B101" s="3" t="s">
        <v>93</v>
      </c>
      <c r="C101" s="264">
        <v>40.57</v>
      </c>
      <c r="D101" s="264">
        <v>36.090000000000003</v>
      </c>
      <c r="E101" s="264">
        <v>37.15</v>
      </c>
      <c r="F101" s="264">
        <f t="shared" si="12"/>
        <v>25.559100000000001</v>
      </c>
      <c r="G101" s="264">
        <f t="shared" si="13"/>
        <v>22.736700000000003</v>
      </c>
      <c r="H101" s="264">
        <f t="shared" si="14"/>
        <v>23.404499999999999</v>
      </c>
      <c r="I101" s="189"/>
      <c r="J101" s="276"/>
      <c r="K101" s="8" t="str">
        <f>VLOOKUP(Tabelle1[[#This Row],[Ort]],$O$2:$P$138,2,0)</f>
        <v>J106111Oberdorf</v>
      </c>
      <c r="M101" s="172" t="s">
        <v>242</v>
      </c>
      <c r="N101" s="228" t="s">
        <v>326</v>
      </c>
      <c r="O101" s="172" t="s">
        <v>107</v>
      </c>
      <c r="P101" s="172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66">
        <v>4564</v>
      </c>
      <c r="B102" s="3" t="s">
        <v>94</v>
      </c>
      <c r="C102" s="264">
        <v>40.57</v>
      </c>
      <c r="D102" s="264">
        <v>36.090000000000003</v>
      </c>
      <c r="E102" s="264">
        <v>37.15</v>
      </c>
      <c r="F102" s="264">
        <f t="shared" si="12"/>
        <v>25.559100000000001</v>
      </c>
      <c r="G102" s="264">
        <f t="shared" si="13"/>
        <v>22.736700000000003</v>
      </c>
      <c r="H102" s="264">
        <f t="shared" si="14"/>
        <v>23.404499999999999</v>
      </c>
      <c r="I102" s="189"/>
      <c r="J102" s="276"/>
      <c r="K102" s="8" t="str">
        <f>VLOOKUP(Tabelle1[[#This Row],[Ort]],$O$2:$P$138,2,0)</f>
        <v>A752911Obergerlafingen</v>
      </c>
      <c r="M102" s="172" t="s">
        <v>242</v>
      </c>
      <c r="N102" s="228" t="s">
        <v>326</v>
      </c>
      <c r="O102" s="275" t="s">
        <v>243</v>
      </c>
      <c r="P102" s="172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66">
        <v>4653</v>
      </c>
      <c r="B103" s="3" t="s">
        <v>95</v>
      </c>
      <c r="C103" s="264">
        <v>40.57</v>
      </c>
      <c r="D103" s="264">
        <v>36.090000000000003</v>
      </c>
      <c r="E103" s="264">
        <v>37.15</v>
      </c>
      <c r="F103" s="264">
        <f t="shared" si="12"/>
        <v>25.559100000000001</v>
      </c>
      <c r="G103" s="264">
        <f t="shared" si="13"/>
        <v>22.736700000000003</v>
      </c>
      <c r="H103" s="264">
        <f t="shared" si="14"/>
        <v>23.404499999999999</v>
      </c>
      <c r="I103" s="189"/>
      <c r="J103" s="276"/>
      <c r="K103" s="8" t="str">
        <f>VLOOKUP(Tabelle1[[#This Row],[Ort]],$O$2:$P$138,2,0)</f>
        <v>B751211Obergösgen</v>
      </c>
      <c r="M103" s="172" t="s">
        <v>242</v>
      </c>
      <c r="N103" s="228" t="s">
        <v>326</v>
      </c>
      <c r="O103" s="172" t="s">
        <v>122</v>
      </c>
      <c r="P103" s="172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66">
        <v>4588</v>
      </c>
      <c r="B104" s="3" t="s">
        <v>229</v>
      </c>
      <c r="C104" s="264">
        <v>39.35</v>
      </c>
      <c r="D104" s="264">
        <v>35.01</v>
      </c>
      <c r="E104" s="264">
        <v>36.04</v>
      </c>
      <c r="F104" s="264">
        <f t="shared" si="12"/>
        <v>24.790500000000002</v>
      </c>
      <c r="G104" s="264">
        <f t="shared" si="13"/>
        <v>22.0563</v>
      </c>
      <c r="H104" s="264">
        <f t="shared" si="14"/>
        <v>22.705200000000001</v>
      </c>
      <c r="I104" s="190" t="s">
        <v>84</v>
      </c>
      <c r="J104" s="276"/>
      <c r="K104" s="8" t="str">
        <f>VLOOKUP(Tabelle1[[#This Row],[Ort]],$O$2:$P$138,2,0)</f>
        <v>J750611Oberramsern</v>
      </c>
      <c r="M104" s="172" t="s">
        <v>244</v>
      </c>
      <c r="N104" s="228" t="s">
        <v>327</v>
      </c>
      <c r="O104" s="172" t="s">
        <v>113</v>
      </c>
      <c r="P104" s="172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66">
        <v>4566</v>
      </c>
      <c r="B105" s="3" t="s">
        <v>96</v>
      </c>
      <c r="C105" s="264">
        <v>40.57</v>
      </c>
      <c r="D105" s="264">
        <v>36.090000000000003</v>
      </c>
      <c r="E105" s="264">
        <v>37.15</v>
      </c>
      <c r="F105" s="264">
        <f t="shared" si="12"/>
        <v>25.559100000000001</v>
      </c>
      <c r="G105" s="264">
        <f t="shared" si="13"/>
        <v>22.736700000000003</v>
      </c>
      <c r="H105" s="264">
        <f t="shared" si="14"/>
        <v>23.404499999999999</v>
      </c>
      <c r="I105" s="189"/>
      <c r="J105" s="276"/>
      <c r="K105" s="8" t="str">
        <f>VLOOKUP(Tabelle1[[#This Row],[Ort]],$O$2:$P$138,2,0)</f>
        <v>A752911Oekingen</v>
      </c>
      <c r="M105" s="172" t="s">
        <v>245</v>
      </c>
      <c r="N105" s="228" t="s">
        <v>328</v>
      </c>
      <c r="O105" s="275" t="s">
        <v>246</v>
      </c>
      <c r="P105" s="172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66">
        <v>4702</v>
      </c>
      <c r="B106" s="3" t="s">
        <v>97</v>
      </c>
      <c r="C106" s="264">
        <v>40.57</v>
      </c>
      <c r="D106" s="264">
        <v>36.090000000000003</v>
      </c>
      <c r="E106" s="264">
        <v>37.15</v>
      </c>
      <c r="F106" s="264">
        <f t="shared" si="12"/>
        <v>25.559100000000001</v>
      </c>
      <c r="G106" s="264">
        <f t="shared" si="13"/>
        <v>22.736700000000003</v>
      </c>
      <c r="H106" s="264">
        <f t="shared" si="14"/>
        <v>23.404499999999999</v>
      </c>
      <c r="I106" s="189"/>
      <c r="J106" s="276"/>
      <c r="K106" s="8" t="str">
        <f>VLOOKUP(Tabelle1[[#This Row],[Ort]],$O$2:$P$138,2,0)</f>
        <v>E751311Oensingen</v>
      </c>
      <c r="M106" s="172" t="s">
        <v>245</v>
      </c>
      <c r="N106" s="228" t="s">
        <v>328</v>
      </c>
      <c r="O106" s="172" t="s">
        <v>55</v>
      </c>
      <c r="P106" s="172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66">
        <v>4600</v>
      </c>
      <c r="B107" s="175" t="s">
        <v>98</v>
      </c>
      <c r="C107" s="264">
        <v>40.57</v>
      </c>
      <c r="D107" s="264">
        <v>36.090000000000003</v>
      </c>
      <c r="E107" s="264">
        <v>37.15</v>
      </c>
      <c r="F107" s="264">
        <f t="shared" si="12"/>
        <v>25.559100000000001</v>
      </c>
      <c r="G107" s="264">
        <f t="shared" si="13"/>
        <v>22.736700000000003</v>
      </c>
      <c r="H107" s="264">
        <f t="shared" si="14"/>
        <v>23.404499999999999</v>
      </c>
      <c r="I107" s="189"/>
      <c r="J107" s="276"/>
      <c r="K107" s="8" t="str">
        <f>VLOOKUP(Tabelle1[[#This Row],[Ort]],$O$2:$P$138,2,0)</f>
        <v>W093511Olten</v>
      </c>
      <c r="M107" s="172" t="s">
        <v>245</v>
      </c>
      <c r="N107" s="228" t="s">
        <v>328</v>
      </c>
      <c r="O107" s="172" t="s">
        <v>100</v>
      </c>
      <c r="P107" s="172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67">
        <v>4719</v>
      </c>
      <c r="B108" s="171" t="s">
        <v>241</v>
      </c>
      <c r="C108" s="264">
        <v>40.57</v>
      </c>
      <c r="D108" s="264">
        <v>36.090000000000003</v>
      </c>
      <c r="E108" s="264">
        <v>37.15</v>
      </c>
      <c r="F108" s="264">
        <f t="shared" si="12"/>
        <v>25.559100000000001</v>
      </c>
      <c r="G108" s="264">
        <f t="shared" si="13"/>
        <v>22.736700000000003</v>
      </c>
      <c r="H108" s="264">
        <f t="shared" si="14"/>
        <v>23.404499999999999</v>
      </c>
      <c r="I108" s="190" t="s">
        <v>259</v>
      </c>
      <c r="J108" s="276"/>
      <c r="K108" s="8" t="str">
        <f>VLOOKUP(Tabelle1[[#This Row],[Ort]],$O$2:$P$138,2,0)</f>
        <v>L072611Ramiswil</v>
      </c>
      <c r="M108" s="172" t="s">
        <v>245</v>
      </c>
      <c r="N108" s="228" t="s">
        <v>328</v>
      </c>
      <c r="O108" s="172" t="s">
        <v>247</v>
      </c>
      <c r="P108" s="172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66">
        <v>4565</v>
      </c>
      <c r="B109" s="3" t="s">
        <v>99</v>
      </c>
      <c r="C109" s="264">
        <v>40.57</v>
      </c>
      <c r="D109" s="264">
        <v>36.090000000000003</v>
      </c>
      <c r="E109" s="264">
        <v>37.15</v>
      </c>
      <c r="F109" s="264">
        <f t="shared" si="12"/>
        <v>25.559100000000001</v>
      </c>
      <c r="G109" s="264">
        <f t="shared" si="13"/>
        <v>22.736700000000003</v>
      </c>
      <c r="H109" s="264">
        <f t="shared" si="14"/>
        <v>23.404499999999999</v>
      </c>
      <c r="I109" s="189"/>
      <c r="J109" s="276"/>
      <c r="K109" s="8" t="str">
        <f>VLOOKUP(Tabelle1[[#This Row],[Ort]],$O$2:$P$138,2,0)</f>
        <v>A752911Recherswil</v>
      </c>
      <c r="M109" s="172" t="s">
        <v>248</v>
      </c>
      <c r="N109" s="228" t="s">
        <v>329</v>
      </c>
      <c r="O109" s="172" t="s">
        <v>77</v>
      </c>
      <c r="P109" s="172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66">
        <v>4613</v>
      </c>
      <c r="B110" s="4" t="s">
        <v>100</v>
      </c>
      <c r="C110" s="264">
        <v>40.57</v>
      </c>
      <c r="D110" s="264">
        <v>36.090000000000003</v>
      </c>
      <c r="E110" s="264">
        <v>37.15</v>
      </c>
      <c r="F110" s="264">
        <f t="shared" si="12"/>
        <v>25.559100000000001</v>
      </c>
      <c r="G110" s="264">
        <f t="shared" si="13"/>
        <v>22.736700000000003</v>
      </c>
      <c r="H110" s="264">
        <f t="shared" si="14"/>
        <v>23.404499999999999</v>
      </c>
      <c r="I110" s="284"/>
      <c r="J110" s="276"/>
      <c r="K110" s="8" t="str">
        <f>VLOOKUP(Tabelle1[[#This Row],[Ort]],$O$2:$P$138,2,0)</f>
        <v>O105411Rickenbach</v>
      </c>
      <c r="M110" s="172" t="s">
        <v>248</v>
      </c>
      <c r="N110" s="228" t="s">
        <v>329</v>
      </c>
      <c r="O110" s="275" t="s">
        <v>249</v>
      </c>
      <c r="P110" s="172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66">
        <v>4533</v>
      </c>
      <c r="B111" s="3" t="s">
        <v>101</v>
      </c>
      <c r="C111" s="264">
        <v>40.57</v>
      </c>
      <c r="D111" s="264">
        <v>36.090000000000003</v>
      </c>
      <c r="E111" s="264">
        <v>37.15</v>
      </c>
      <c r="F111" s="264">
        <f t="shared" si="12"/>
        <v>25.559100000000001</v>
      </c>
      <c r="G111" s="264">
        <f t="shared" si="13"/>
        <v>22.736700000000003</v>
      </c>
      <c r="H111" s="264">
        <f t="shared" si="14"/>
        <v>23.404499999999999</v>
      </c>
      <c r="I111" s="190" t="s">
        <v>101</v>
      </c>
      <c r="J111" s="276"/>
      <c r="K111" s="8" t="str">
        <f>VLOOKUP(Tabelle1[[#This Row],[Ort]],$O$2:$P$138,2,0)</f>
        <v>J106111Riedholz</v>
      </c>
      <c r="M111" s="172" t="s">
        <v>248</v>
      </c>
      <c r="N111" s="228" t="s">
        <v>329</v>
      </c>
      <c r="O111" s="1" t="s">
        <v>103</v>
      </c>
      <c r="P111" s="172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66">
        <v>4118</v>
      </c>
      <c r="B112" s="3" t="s">
        <v>102</v>
      </c>
      <c r="C112" s="264">
        <v>40.57</v>
      </c>
      <c r="D112" s="264">
        <v>36.090000000000003</v>
      </c>
      <c r="E112" s="264">
        <v>37.15</v>
      </c>
      <c r="F112" s="264">
        <f t="shared" si="12"/>
        <v>25.559100000000001</v>
      </c>
      <c r="G112" s="264">
        <f t="shared" si="13"/>
        <v>22.736700000000003</v>
      </c>
      <c r="H112" s="264">
        <f t="shared" si="14"/>
        <v>23.404499999999999</v>
      </c>
      <c r="I112" s="189"/>
      <c r="J112" s="276"/>
      <c r="K112" s="8" t="str">
        <f>VLOOKUP(Tabelle1[[#This Row],[Ort]],$O$2:$P$138,2,0)</f>
        <v>M753311Rodersdorf</v>
      </c>
      <c r="M112" s="172" t="s">
        <v>248</v>
      </c>
      <c r="N112" s="228" t="s">
        <v>329</v>
      </c>
      <c r="O112" s="172" t="s">
        <v>111</v>
      </c>
      <c r="P112" s="172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66">
        <v>4655</v>
      </c>
      <c r="B113" s="3" t="s">
        <v>103</v>
      </c>
      <c r="C113" s="264">
        <v>40.57</v>
      </c>
      <c r="D113" s="264">
        <v>36.090000000000003</v>
      </c>
      <c r="E113" s="264">
        <v>37.15</v>
      </c>
      <c r="F113" s="264">
        <f t="shared" si="12"/>
        <v>25.559100000000001</v>
      </c>
      <c r="G113" s="264">
        <f t="shared" si="13"/>
        <v>22.736700000000003</v>
      </c>
      <c r="H113" s="264">
        <f t="shared" si="14"/>
        <v>23.404499999999999</v>
      </c>
      <c r="I113" s="189"/>
      <c r="J113" s="276"/>
      <c r="K113" s="8" t="str">
        <f>VLOOKUP(Tabelle1[[#This Row],[Ort]],$O$2:$P$138,2,0)</f>
        <v>V753611Rohr</v>
      </c>
      <c r="M113" s="172" t="s">
        <v>250</v>
      </c>
      <c r="N113" s="228" t="s">
        <v>330</v>
      </c>
      <c r="O113" s="172" t="s">
        <v>16</v>
      </c>
      <c r="P113" s="172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66">
        <v>4522</v>
      </c>
      <c r="B114" s="3" t="s">
        <v>104</v>
      </c>
      <c r="C114" s="264">
        <v>38.54</v>
      </c>
      <c r="D114" s="264">
        <v>34.29</v>
      </c>
      <c r="E114" s="264">
        <v>35.29</v>
      </c>
      <c r="F114" s="264">
        <f t="shared" si="12"/>
        <v>24.280200000000001</v>
      </c>
      <c r="G114" s="264">
        <f t="shared" si="13"/>
        <v>21.602699999999999</v>
      </c>
      <c r="H114" s="264">
        <f t="shared" si="14"/>
        <v>22.232700000000001</v>
      </c>
      <c r="I114" s="189"/>
      <c r="J114" s="276"/>
      <c r="K114" s="8" t="str">
        <f>VLOOKUP(Tabelle1[[#This Row],[Ort]],$O$2:$P$138,2,0)</f>
        <v>J750611Rüttenen</v>
      </c>
      <c r="M114" s="172" t="s">
        <v>250</v>
      </c>
      <c r="N114" s="228" t="s">
        <v>330</v>
      </c>
      <c r="O114" s="172" t="s">
        <v>26</v>
      </c>
      <c r="P114" s="172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66">
        <v>3253</v>
      </c>
      <c r="B115" s="175" t="s">
        <v>105</v>
      </c>
      <c r="C115" s="264">
        <v>39.35</v>
      </c>
      <c r="D115" s="264">
        <v>35.01</v>
      </c>
      <c r="E115" s="264">
        <v>36.04</v>
      </c>
      <c r="F115" s="264">
        <f t="shared" si="12"/>
        <v>24.790500000000002</v>
      </c>
      <c r="G115" s="264">
        <f t="shared" si="13"/>
        <v>22.0563</v>
      </c>
      <c r="H115" s="264">
        <f t="shared" si="14"/>
        <v>22.705200000000001</v>
      </c>
      <c r="I115" s="189"/>
      <c r="J115" s="276"/>
      <c r="K115" s="8" t="str">
        <f>VLOOKUP(Tabelle1[[#This Row],[Ort]],$O$2:$P$138,2,0)</f>
        <v>J750611Schnottwil</v>
      </c>
      <c r="M115" s="1" t="s">
        <v>250</v>
      </c>
      <c r="N115" s="228" t="s">
        <v>330</v>
      </c>
      <c r="O115" s="1" t="s">
        <v>36</v>
      </c>
      <c r="P115" s="1" t="str">
        <f t="shared" si="15"/>
        <v>A752911Winistorf</v>
      </c>
      <c r="Q115" s="278" t="str">
        <f>VLOOKUP(Tabelle2[[#This Row],[VertragsOrt]],Tabelle1[[Ort]:[RK KLV A]],1,)</f>
        <v>Winistorf</v>
      </c>
    </row>
    <row r="116" spans="1:17">
      <c r="A116" s="266">
        <v>5012</v>
      </c>
      <c r="B116" s="3" t="s">
        <v>106</v>
      </c>
      <c r="C116" s="264">
        <v>40.57</v>
      </c>
      <c r="D116" s="264">
        <v>36.090000000000003</v>
      </c>
      <c r="E116" s="264">
        <v>37.15</v>
      </c>
      <c r="F116" s="264">
        <f t="shared" si="12"/>
        <v>25.559100000000001</v>
      </c>
      <c r="G116" s="264">
        <f t="shared" si="13"/>
        <v>22.736700000000003</v>
      </c>
      <c r="H116" s="264">
        <f t="shared" si="14"/>
        <v>23.404499999999999</v>
      </c>
      <c r="I116" s="189"/>
      <c r="J116" s="276"/>
      <c r="K116" s="8" t="str">
        <f>VLOOKUP(Tabelle1[[#This Row],[Ort]],$O$2:$P$138,2,0)</f>
        <v>C644211Schönenwerd</v>
      </c>
      <c r="M116" s="172" t="s">
        <v>250</v>
      </c>
      <c r="N116" s="228" t="s">
        <v>330</v>
      </c>
      <c r="O116" s="172" t="s">
        <v>42</v>
      </c>
      <c r="P116" s="172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66">
        <v>4206</v>
      </c>
      <c r="B117" s="3" t="s">
        <v>107</v>
      </c>
      <c r="C117" s="264">
        <v>37.9</v>
      </c>
      <c r="D117" s="264">
        <v>35.6</v>
      </c>
      <c r="E117" s="264">
        <v>36.200000000000003</v>
      </c>
      <c r="F117" s="264">
        <f t="shared" si="12"/>
        <v>23.876999999999999</v>
      </c>
      <c r="G117" s="264">
        <f t="shared" si="13"/>
        <v>22.428000000000001</v>
      </c>
      <c r="H117" s="264">
        <f t="shared" si="14"/>
        <v>22.806000000000001</v>
      </c>
      <c r="I117" s="189"/>
      <c r="J117" s="276"/>
      <c r="K117" s="8" t="str">
        <f>VLOOKUP(Tabelle1[[#This Row],[Ort]],$O$2:$P$138,2,0)</f>
        <v>N756811Seewen</v>
      </c>
      <c r="M117" s="172" t="s">
        <v>250</v>
      </c>
      <c r="N117" s="228" t="s">
        <v>330</v>
      </c>
      <c r="O117" s="172" t="s">
        <v>49</v>
      </c>
      <c r="P117" s="172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66">
        <v>2545</v>
      </c>
      <c r="B118" s="3" t="s">
        <v>108</v>
      </c>
      <c r="C118" s="264">
        <v>38.54</v>
      </c>
      <c r="D118" s="264">
        <v>34.29</v>
      </c>
      <c r="E118" s="264">
        <v>35.29</v>
      </c>
      <c r="F118" s="264">
        <f t="shared" si="12"/>
        <v>24.280200000000001</v>
      </c>
      <c r="G118" s="264">
        <f t="shared" si="13"/>
        <v>21.602699999999999</v>
      </c>
      <c r="H118" s="264">
        <f t="shared" si="14"/>
        <v>22.232700000000001</v>
      </c>
      <c r="I118" s="189"/>
      <c r="J118" s="276"/>
      <c r="K118" s="8" t="str">
        <f>VLOOKUP(Tabelle1[[#This Row],[Ort]],$O$2:$P$138,2,0)</f>
        <v>J750611Selzach</v>
      </c>
      <c r="M118" s="172" t="s">
        <v>250</v>
      </c>
      <c r="N118" s="228" t="s">
        <v>330</v>
      </c>
      <c r="O118" s="172" t="s">
        <v>56</v>
      </c>
      <c r="P118" s="172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66">
        <v>4500</v>
      </c>
      <c r="B119" s="175" t="s">
        <v>109</v>
      </c>
      <c r="C119" s="264">
        <v>40.57</v>
      </c>
      <c r="D119" s="264">
        <v>36.090000000000003</v>
      </c>
      <c r="E119" s="264">
        <v>37.15</v>
      </c>
      <c r="F119" s="264">
        <f t="shared" si="12"/>
        <v>25.559100000000001</v>
      </c>
      <c r="G119" s="264">
        <f t="shared" si="13"/>
        <v>22.736700000000003</v>
      </c>
      <c r="H119" s="264">
        <f t="shared" si="14"/>
        <v>23.404499999999999</v>
      </c>
      <c r="I119" s="189"/>
      <c r="J119" s="276"/>
      <c r="K119" s="8" t="str">
        <f>VLOOKUP(Tabelle1[[#This Row],[Ort]],$O$2:$P$138,2,0)</f>
        <v>J106111Solothurn</v>
      </c>
      <c r="M119" s="172" t="s">
        <v>250</v>
      </c>
      <c r="N119" s="228" t="s">
        <v>330</v>
      </c>
      <c r="O119" s="172" t="s">
        <v>223</v>
      </c>
      <c r="P119" s="172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264">
        <v>37.9</v>
      </c>
      <c r="D120" s="264">
        <v>35.6</v>
      </c>
      <c r="E120" s="264">
        <v>36.200000000000003</v>
      </c>
      <c r="F120" s="274">
        <f t="shared" si="12"/>
        <v>23.876999999999999</v>
      </c>
      <c r="G120" s="274">
        <f t="shared" si="13"/>
        <v>22.428000000000001</v>
      </c>
      <c r="H120" s="274">
        <f t="shared" si="14"/>
        <v>22.806000000000001</v>
      </c>
      <c r="I120" s="190" t="s">
        <v>341</v>
      </c>
      <c r="J120" s="276"/>
      <c r="K120" s="8" t="str">
        <f>VLOOKUP(Tabelle1[[#This Row],[Ort]],$O$2:$P$138,2,0)</f>
        <v>N756811St. Pantaleon</v>
      </c>
      <c r="M120" s="172" t="s">
        <v>250</v>
      </c>
      <c r="N120" s="228" t="s">
        <v>330</v>
      </c>
      <c r="O120" s="172" t="s">
        <v>221</v>
      </c>
      <c r="P120" s="172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66">
        <v>4656</v>
      </c>
      <c r="B121" s="3" t="s">
        <v>110</v>
      </c>
      <c r="C121" s="264">
        <v>40.57</v>
      </c>
      <c r="D121" s="264">
        <v>36.090000000000003</v>
      </c>
      <c r="E121" s="264">
        <v>37.15</v>
      </c>
      <c r="F121" s="264">
        <f t="shared" si="12"/>
        <v>25.559100000000001</v>
      </c>
      <c r="G121" s="264">
        <f t="shared" si="13"/>
        <v>22.736700000000003</v>
      </c>
      <c r="H121" s="264">
        <f t="shared" si="14"/>
        <v>23.404499999999999</v>
      </c>
      <c r="I121" s="189"/>
      <c r="J121" s="276"/>
      <c r="K121" s="8" t="str">
        <f>VLOOKUP(Tabelle1[[#This Row],[Ort]],$O$2:$P$138,2,0)</f>
        <v>B751211Starrkirch-Wil</v>
      </c>
      <c r="M121" s="172" t="s">
        <v>250</v>
      </c>
      <c r="N121" s="228" t="s">
        <v>330</v>
      </c>
      <c r="O121" s="172" t="s">
        <v>64</v>
      </c>
      <c r="P121" s="172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66">
        <v>4556</v>
      </c>
      <c r="B122" s="3" t="s">
        <v>265</v>
      </c>
      <c r="C122" s="264">
        <v>40.57</v>
      </c>
      <c r="D122" s="264">
        <v>36.090000000000003</v>
      </c>
      <c r="E122" s="264">
        <v>37.15</v>
      </c>
      <c r="F122" s="264">
        <f t="shared" si="12"/>
        <v>25.559100000000001</v>
      </c>
      <c r="G122" s="264">
        <f t="shared" si="13"/>
        <v>22.736700000000003</v>
      </c>
      <c r="H122" s="264">
        <f t="shared" si="14"/>
        <v>23.404499999999999</v>
      </c>
      <c r="I122" s="190" t="s">
        <v>16</v>
      </c>
      <c r="J122" s="276"/>
      <c r="K122" s="8" t="str">
        <f>VLOOKUP(Tabelle1[[#This Row],[Ort]],$O$2:$P$138,2,0)</f>
        <v>A752911Steinhof SO</v>
      </c>
      <c r="M122" s="172" t="s">
        <v>250</v>
      </c>
      <c r="N122" s="228" t="s">
        <v>330</v>
      </c>
      <c r="O122" s="172" t="s">
        <v>66</v>
      </c>
      <c r="P122" s="172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66">
        <v>4655</v>
      </c>
      <c r="B123" s="3" t="s">
        <v>111</v>
      </c>
      <c r="C123" s="264">
        <v>40.57</v>
      </c>
      <c r="D123" s="264">
        <v>36.090000000000003</v>
      </c>
      <c r="E123" s="264">
        <v>37.15</v>
      </c>
      <c r="F123" s="264">
        <f t="shared" si="12"/>
        <v>25.559100000000001</v>
      </c>
      <c r="G123" s="264">
        <f t="shared" si="13"/>
        <v>22.736700000000003</v>
      </c>
      <c r="H123" s="264">
        <f t="shared" si="14"/>
        <v>23.404499999999999</v>
      </c>
      <c r="I123" s="189"/>
      <c r="J123" s="276"/>
      <c r="K123" s="8" t="str">
        <f>VLOOKUP(Tabelle1[[#This Row],[Ort]],$O$2:$P$138,2,0)</f>
        <v>V753611Stüsslingen</v>
      </c>
      <c r="M123" s="172" t="s">
        <v>250</v>
      </c>
      <c r="N123" s="228" t="s">
        <v>330</v>
      </c>
      <c r="O123" s="172" t="s">
        <v>72</v>
      </c>
      <c r="P123" s="172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66">
        <v>4553</v>
      </c>
      <c r="B124" s="3" t="s">
        <v>112</v>
      </c>
      <c r="C124" s="264">
        <v>40.57</v>
      </c>
      <c r="D124" s="264">
        <v>36.090000000000003</v>
      </c>
      <c r="E124" s="264">
        <v>37.15</v>
      </c>
      <c r="F124" s="264">
        <f t="shared" si="12"/>
        <v>25.559100000000001</v>
      </c>
      <c r="G124" s="264">
        <f t="shared" si="13"/>
        <v>22.736700000000003</v>
      </c>
      <c r="H124" s="264">
        <f t="shared" si="14"/>
        <v>23.404499999999999</v>
      </c>
      <c r="I124" s="189"/>
      <c r="J124" s="276"/>
      <c r="K124" s="8" t="str">
        <f>VLOOKUP(Tabelle1[[#This Row],[Ort]],$O$2:$P$138,2,0)</f>
        <v>A752911Subingen</v>
      </c>
      <c r="M124" s="172" t="s">
        <v>250</v>
      </c>
      <c r="N124" s="228" t="s">
        <v>330</v>
      </c>
      <c r="O124" s="172" t="s">
        <v>94</v>
      </c>
      <c r="P124" s="172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66">
        <v>4632</v>
      </c>
      <c r="B125" s="3" t="s">
        <v>113</v>
      </c>
      <c r="C125" s="264">
        <v>39</v>
      </c>
      <c r="D125" s="264">
        <v>31</v>
      </c>
      <c r="E125" s="264">
        <v>32</v>
      </c>
      <c r="F125" s="264">
        <f t="shared" si="12"/>
        <v>24.57</v>
      </c>
      <c r="G125" s="264">
        <f t="shared" si="13"/>
        <v>19.53</v>
      </c>
      <c r="H125" s="264">
        <f t="shared" si="14"/>
        <v>20.16</v>
      </c>
      <c r="I125" s="189"/>
      <c r="J125" s="276"/>
      <c r="K125" s="8" t="str">
        <f>VLOOKUP(Tabelle1[[#This Row],[Ort]],$O$2:$P$138,2,0)</f>
        <v>D755611Trimbach</v>
      </c>
      <c r="M125" s="172" t="s">
        <v>250</v>
      </c>
      <c r="N125" s="228" t="s">
        <v>330</v>
      </c>
      <c r="O125" s="172" t="s">
        <v>96</v>
      </c>
      <c r="P125" s="172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67">
        <v>4576</v>
      </c>
      <c r="B126" s="174" t="s">
        <v>219</v>
      </c>
      <c r="C126" s="264">
        <v>39.35</v>
      </c>
      <c r="D126" s="264">
        <v>35.01</v>
      </c>
      <c r="E126" s="264">
        <v>36.04</v>
      </c>
      <c r="F126" s="264">
        <f t="shared" si="12"/>
        <v>24.790500000000002</v>
      </c>
      <c r="G126" s="264">
        <f t="shared" si="13"/>
        <v>22.0563</v>
      </c>
      <c r="H126" s="264">
        <f t="shared" si="14"/>
        <v>22.705200000000001</v>
      </c>
      <c r="I126" s="190" t="s">
        <v>211</v>
      </c>
      <c r="J126" s="276"/>
      <c r="K126" s="8" t="str">
        <f>VLOOKUP(Tabelle1[[#This Row],[Ort]],$O$2:$P$138,2,0)</f>
        <v>J750611Tscheppach</v>
      </c>
      <c r="M126" s="172" t="s">
        <v>250</v>
      </c>
      <c r="N126" s="228" t="s">
        <v>330</v>
      </c>
      <c r="O126" s="172" t="s">
        <v>99</v>
      </c>
      <c r="P126" s="172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79">
        <v>4588</v>
      </c>
      <c r="B127" s="282" t="s">
        <v>208</v>
      </c>
      <c r="C127" s="264">
        <v>39.35</v>
      </c>
      <c r="D127" s="264">
        <v>35.01</v>
      </c>
      <c r="E127" s="264">
        <v>36.04</v>
      </c>
      <c r="F127" s="264">
        <f t="shared" si="12"/>
        <v>24.790500000000002</v>
      </c>
      <c r="G127" s="264">
        <f t="shared" si="13"/>
        <v>22.0563</v>
      </c>
      <c r="H127" s="264">
        <f t="shared" si="14"/>
        <v>22.705200000000001</v>
      </c>
      <c r="I127" s="189"/>
      <c r="J127" s="276"/>
      <c r="K127" s="8" t="str">
        <f>VLOOKUP(Tabelle1[[#This Row],[Ort]],$O$2:$P$138,2,0)</f>
        <v>J750611Unterramsern</v>
      </c>
      <c r="M127" s="172" t="s">
        <v>250</v>
      </c>
      <c r="N127" s="228" t="s">
        <v>330</v>
      </c>
      <c r="O127" s="1" t="s">
        <v>265</v>
      </c>
      <c r="P127" s="172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0">
        <v>5746</v>
      </c>
      <c r="B128" s="271" t="s">
        <v>115</v>
      </c>
      <c r="C128" s="264">
        <v>36</v>
      </c>
      <c r="D128" s="264">
        <v>36</v>
      </c>
      <c r="E128" s="264">
        <v>36</v>
      </c>
      <c r="F128" s="264">
        <f t="shared" si="12"/>
        <v>22.68</v>
      </c>
      <c r="G128" s="264">
        <f t="shared" si="13"/>
        <v>22.68</v>
      </c>
      <c r="H128" s="264">
        <f t="shared" si="14"/>
        <v>22.68</v>
      </c>
      <c r="I128" s="189"/>
      <c r="J128" s="276"/>
      <c r="K128" s="8" t="str">
        <f>VLOOKUP(Tabelle1[[#This Row],[Ort]],$O$2:$P$138,2,0)</f>
        <v>C167219Walterswil</v>
      </c>
      <c r="M128" s="172" t="s">
        <v>250</v>
      </c>
      <c r="N128" s="228" t="s">
        <v>330</v>
      </c>
      <c r="O128" s="172" t="s">
        <v>112</v>
      </c>
      <c r="P128" s="172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0">
        <v>4612</v>
      </c>
      <c r="B129" s="271" t="s">
        <v>247</v>
      </c>
      <c r="C129" s="264">
        <v>40.57</v>
      </c>
      <c r="D129" s="264">
        <v>36.090000000000003</v>
      </c>
      <c r="E129" s="264">
        <v>37.15</v>
      </c>
      <c r="F129" s="264">
        <f t="shared" si="12"/>
        <v>25.559100000000001</v>
      </c>
      <c r="G129" s="264">
        <f t="shared" si="13"/>
        <v>22.736700000000003</v>
      </c>
      <c r="H129" s="264">
        <f t="shared" si="14"/>
        <v>23.404499999999999</v>
      </c>
      <c r="I129" s="189"/>
      <c r="J129" s="276"/>
      <c r="K129" s="8" t="str">
        <f>VLOOKUP(Tabelle1[[#This Row],[Ort]],$O$2:$P$138,2,0)</f>
        <v>O105411Wangen b. Olten</v>
      </c>
      <c r="M129" s="172" t="s">
        <v>251</v>
      </c>
      <c r="N129" s="228" t="s">
        <v>331</v>
      </c>
      <c r="O129" s="172" t="s">
        <v>46</v>
      </c>
      <c r="P129" s="172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1">
        <v>4716</v>
      </c>
      <c r="B130" s="271" t="s">
        <v>116</v>
      </c>
      <c r="C130" s="264">
        <v>40.57</v>
      </c>
      <c r="D130" s="264">
        <v>36.090000000000003</v>
      </c>
      <c r="E130" s="264">
        <v>37.15</v>
      </c>
      <c r="F130" s="264">
        <f t="shared" ref="F130:F138" si="16">IF(C130&lt;=40.57,C130*0.63,25.56)</f>
        <v>25.559100000000001</v>
      </c>
      <c r="G130" s="264">
        <f t="shared" ref="G130:G138" si="17">IF(D130&lt;=36.09,D130*0.63,22.74)</f>
        <v>22.736700000000003</v>
      </c>
      <c r="H130" s="264">
        <f t="shared" ref="H130:H138" si="18">IF(E130&lt;=37.15,E130*0.63,23.4)</f>
        <v>23.404499999999999</v>
      </c>
      <c r="I130" s="189"/>
      <c r="J130" s="276"/>
      <c r="K130" s="8" t="str">
        <f>VLOOKUP(Tabelle1[[#This Row],[Ort]],$O$2:$P$138,2,0)</f>
        <v>L072611Welschenrohr</v>
      </c>
      <c r="M130" s="172" t="s">
        <v>251</v>
      </c>
      <c r="N130" s="228" t="s">
        <v>331</v>
      </c>
      <c r="O130" s="172" t="s">
        <v>69</v>
      </c>
      <c r="P130" s="172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0">
        <v>4558</v>
      </c>
      <c r="B131" s="271" t="s">
        <v>36</v>
      </c>
      <c r="C131" s="264">
        <v>40.57</v>
      </c>
      <c r="D131" s="264">
        <v>36.090000000000003</v>
      </c>
      <c r="E131" s="264">
        <v>37.15</v>
      </c>
      <c r="F131" s="264">
        <f t="shared" si="16"/>
        <v>25.559100000000001</v>
      </c>
      <c r="G131" s="264">
        <f t="shared" si="17"/>
        <v>22.736700000000003</v>
      </c>
      <c r="H131" s="264">
        <f t="shared" si="18"/>
        <v>23.404499999999999</v>
      </c>
      <c r="I131" s="190" t="s">
        <v>222</v>
      </c>
      <c r="J131" s="276"/>
      <c r="K131" s="8" t="str">
        <f>VLOOKUP(Tabelle1[[#This Row],[Ort]],$O$2:$P$138,2,0)</f>
        <v>A752911Winistorf</v>
      </c>
      <c r="M131" s="172" t="s">
        <v>251</v>
      </c>
      <c r="N131" s="228" t="s">
        <v>331</v>
      </c>
      <c r="O131" s="172" t="s">
        <v>120</v>
      </c>
      <c r="P131" s="172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66">
        <v>4652</v>
      </c>
      <c r="B132" s="3" t="s">
        <v>117</v>
      </c>
      <c r="C132" s="264">
        <v>40.57</v>
      </c>
      <c r="D132" s="264">
        <v>36.090000000000003</v>
      </c>
      <c r="E132" s="264">
        <v>37.15</v>
      </c>
      <c r="F132" s="264">
        <f t="shared" si="16"/>
        <v>25.559100000000001</v>
      </c>
      <c r="G132" s="264">
        <f t="shared" si="17"/>
        <v>22.736700000000003</v>
      </c>
      <c r="H132" s="264">
        <f t="shared" si="18"/>
        <v>23.404499999999999</v>
      </c>
      <c r="I132" s="189"/>
      <c r="J132" s="276"/>
      <c r="K132" s="8" t="str">
        <f>VLOOKUP(Tabelle1[[#This Row],[Ort]],$O$2:$P$138,2,0)</f>
        <v>W093511Winznau</v>
      </c>
      <c r="M132" s="172" t="s">
        <v>252</v>
      </c>
      <c r="N132" s="228" t="s">
        <v>332</v>
      </c>
      <c r="O132" s="172" t="s">
        <v>22</v>
      </c>
      <c r="P132" s="172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264">
        <v>40.57</v>
      </c>
      <c r="D133" s="264">
        <v>36.090000000000003</v>
      </c>
      <c r="E133" s="264">
        <v>37.15</v>
      </c>
      <c r="F133" s="264">
        <f t="shared" si="16"/>
        <v>25.559100000000001</v>
      </c>
      <c r="G133" s="264">
        <f t="shared" si="17"/>
        <v>22.736700000000003</v>
      </c>
      <c r="H133" s="264">
        <f t="shared" si="18"/>
        <v>23.404499999999999</v>
      </c>
      <c r="I133" s="189"/>
      <c r="J133" s="276"/>
      <c r="K133" s="8" t="str">
        <f>VLOOKUP(Tabelle1[[#This Row],[Ort]],$O$2:$P$138,2,0)</f>
        <v>W093511Wisen</v>
      </c>
      <c r="M133" s="172" t="s">
        <v>253</v>
      </c>
      <c r="N133" s="228" t="s">
        <v>333</v>
      </c>
      <c r="O133" s="172" t="s">
        <v>121</v>
      </c>
      <c r="P133" s="172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66">
        <v>4108</v>
      </c>
      <c r="B134" s="3" t="s">
        <v>119</v>
      </c>
      <c r="C134" s="264">
        <v>40.57</v>
      </c>
      <c r="D134" s="264">
        <v>36.090000000000003</v>
      </c>
      <c r="E134" s="264">
        <v>37.15</v>
      </c>
      <c r="F134" s="264">
        <f t="shared" si="16"/>
        <v>25.559100000000001</v>
      </c>
      <c r="G134" s="264">
        <f t="shared" si="17"/>
        <v>22.736700000000003</v>
      </c>
      <c r="H134" s="264">
        <f t="shared" si="18"/>
        <v>23.404499999999999</v>
      </c>
      <c r="I134" s="189"/>
      <c r="J134" s="276"/>
      <c r="K134" s="8" t="str">
        <f>VLOOKUP(Tabelle1[[#This Row],[Ort]],$O$2:$P$138,2,0)</f>
        <v>M753311Witterswil</v>
      </c>
      <c r="M134" s="172" t="s">
        <v>254</v>
      </c>
      <c r="N134" s="228" t="s">
        <v>334</v>
      </c>
      <c r="O134" s="172" t="s">
        <v>23</v>
      </c>
      <c r="P134" s="172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69">
        <v>4628</v>
      </c>
      <c r="B135" s="5" t="s">
        <v>120</v>
      </c>
      <c r="C135" s="264">
        <v>4.5</v>
      </c>
      <c r="D135" s="264">
        <v>4.5</v>
      </c>
      <c r="E135" s="264">
        <v>4.5</v>
      </c>
      <c r="F135" s="264">
        <f t="shared" si="16"/>
        <v>2.835</v>
      </c>
      <c r="G135" s="264">
        <f t="shared" si="17"/>
        <v>2.835</v>
      </c>
      <c r="H135" s="264">
        <f t="shared" si="18"/>
        <v>2.835</v>
      </c>
      <c r="I135" s="272"/>
      <c r="J135" s="276"/>
      <c r="K135" s="8" t="str">
        <f>VLOOKUP(Tabelle1[[#This Row],[Ort]],$O$2:$P$138,2,0)</f>
        <v>M073511Wolfwil</v>
      </c>
      <c r="M135" s="172" t="s">
        <v>255</v>
      </c>
      <c r="N135" s="228" t="s">
        <v>335</v>
      </c>
      <c r="O135" s="172" t="s">
        <v>37</v>
      </c>
      <c r="P135" s="172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0">
        <v>5012</v>
      </c>
      <c r="B136" s="273" t="s">
        <v>339</v>
      </c>
      <c r="C136" s="264">
        <v>40.57</v>
      </c>
      <c r="D136" s="264">
        <v>36.090000000000003</v>
      </c>
      <c r="E136" s="264">
        <v>37.15</v>
      </c>
      <c r="F136" s="274">
        <f t="shared" si="16"/>
        <v>25.559100000000001</v>
      </c>
      <c r="G136" s="274">
        <f t="shared" si="17"/>
        <v>22.736700000000003</v>
      </c>
      <c r="H136" s="274">
        <f t="shared" si="18"/>
        <v>23.404499999999999</v>
      </c>
      <c r="I136" s="190" t="s">
        <v>236</v>
      </c>
      <c r="J136" s="276"/>
      <c r="K136" s="8" t="str">
        <f>VLOOKUP(Tabelle1[[#This Row],[Ort]],$O$2:$P$138,2,0)</f>
        <v>C644211Wöschnau</v>
      </c>
      <c r="M136" s="172" t="s">
        <v>255</v>
      </c>
      <c r="N136" s="228" t="s">
        <v>335</v>
      </c>
      <c r="O136" s="172" t="s">
        <v>95</v>
      </c>
      <c r="P136" s="172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0">
        <v>4528</v>
      </c>
      <c r="B137" s="273" t="s">
        <v>121</v>
      </c>
      <c r="C137" s="264">
        <v>40.57</v>
      </c>
      <c r="D137" s="264">
        <v>36.090000000000003</v>
      </c>
      <c r="E137" s="264">
        <v>37.15</v>
      </c>
      <c r="F137" s="264">
        <f t="shared" si="16"/>
        <v>25.559100000000001</v>
      </c>
      <c r="G137" s="264">
        <f t="shared" si="17"/>
        <v>22.736700000000003</v>
      </c>
      <c r="H137" s="264">
        <f t="shared" si="18"/>
        <v>23.404499999999999</v>
      </c>
      <c r="I137" s="189"/>
      <c r="J137" s="276"/>
      <c r="K137" s="8" t="str">
        <f>VLOOKUP(Tabelle1[[#This Row],[Ort]],$O$2:$P$138,2,0)</f>
        <v>H756611Zuchwil</v>
      </c>
      <c r="M137" s="172" t="s">
        <v>255</v>
      </c>
      <c r="N137" s="228" t="s">
        <v>335</v>
      </c>
      <c r="O137" s="172" t="s">
        <v>110</v>
      </c>
      <c r="P137" s="172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0">
        <v>4234</v>
      </c>
      <c r="B138" s="273" t="s">
        <v>122</v>
      </c>
      <c r="C138" s="264">
        <v>37.9</v>
      </c>
      <c r="D138" s="264">
        <v>35.6</v>
      </c>
      <c r="E138" s="264">
        <v>36.200000000000003</v>
      </c>
      <c r="F138" s="264">
        <f t="shared" si="16"/>
        <v>23.876999999999999</v>
      </c>
      <c r="G138" s="264">
        <f t="shared" si="17"/>
        <v>22.428000000000001</v>
      </c>
      <c r="H138" s="264">
        <f t="shared" si="18"/>
        <v>22.806000000000001</v>
      </c>
      <c r="I138" s="189"/>
      <c r="J138" s="276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78" t="str">
        <f>VLOOKUP(Tabelle2[[#This Row],[VertragsOrt]],Tabelle1[[Ort]:[RK KLV A]],1,)</f>
        <v>Kienberg</v>
      </c>
    </row>
  </sheetData>
  <sheetProtection password="D46B" sheet="1" objects="1" scenarios="1"/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2022-01-31T08:05:19Z</cp:lastPrinted>
  <dcterms:created xsi:type="dcterms:W3CDTF">2011-06-07T13:38:34Z</dcterms:created>
  <dcterms:modified xsi:type="dcterms:W3CDTF">2022-02-23T14:46:44Z</dcterms:modified>
</cp:coreProperties>
</file>