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F2" i="3" l="1"/>
  <c r="G2" i="3"/>
  <c r="H2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S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10" i="2"/>
  <c r="S210" i="2" s="1"/>
  <c r="P226" i="2"/>
  <c r="S226" i="2" s="1"/>
  <c r="P235" i="2"/>
  <c r="S235" i="2" s="1"/>
  <c r="P250" i="2"/>
  <c r="S250" i="2" s="1"/>
  <c r="P257" i="2"/>
  <c r="S257" i="2" s="1"/>
  <c r="P261" i="2"/>
  <c r="S261" i="2" s="1"/>
  <c r="P278" i="2"/>
  <c r="S278" i="2" s="1"/>
  <c r="P282" i="2"/>
  <c r="S282" i="2" s="1"/>
  <c r="P293" i="2"/>
  <c r="S293" i="2" s="1"/>
  <c r="P303" i="2"/>
  <c r="S303" i="2" s="1"/>
  <c r="P314" i="2"/>
  <c r="S314" i="2" s="1"/>
  <c r="P321" i="2"/>
  <c r="S321" i="2" s="1"/>
  <c r="P335" i="2"/>
  <c r="S335" i="2" s="1"/>
  <c r="P342" i="2"/>
  <c r="S342" i="2" s="1"/>
  <c r="P345" i="2"/>
  <c r="S345" i="2" s="1"/>
  <c r="P354" i="2"/>
  <c r="S354" i="2" s="1"/>
  <c r="P355" i="2"/>
  <c r="S355" i="2" s="1"/>
  <c r="P358" i="2"/>
  <c r="S358" i="2" s="1"/>
  <c r="P362" i="2"/>
  <c r="S362" i="2" s="1"/>
  <c r="P363" i="2"/>
  <c r="S363" i="2" s="1"/>
  <c r="P366" i="2"/>
  <c r="S366" i="2" s="1"/>
  <c r="P370" i="2"/>
  <c r="S370" i="2" s="1"/>
  <c r="P371" i="2"/>
  <c r="S371" i="2" s="1"/>
  <c r="P374" i="2"/>
  <c r="S374" i="2" s="1"/>
  <c r="P378" i="2"/>
  <c r="S378" i="2" s="1"/>
  <c r="P379" i="2"/>
  <c r="S379" i="2" s="1"/>
  <c r="P382" i="2"/>
  <c r="S382" i="2" s="1"/>
  <c r="P386" i="2"/>
  <c r="S386" i="2" s="1"/>
  <c r="P387" i="2"/>
  <c r="S387" i="2" s="1"/>
  <c r="P390" i="2"/>
  <c r="S390" i="2" s="1"/>
  <c r="P391" i="2"/>
  <c r="S391" i="2" s="1"/>
  <c r="P394" i="2"/>
  <c r="S394" i="2" s="1"/>
  <c r="P395" i="2"/>
  <c r="S395" i="2" s="1"/>
  <c r="P398" i="2"/>
  <c r="S398" i="2" s="1"/>
  <c r="P399" i="2"/>
  <c r="S399" i="2" s="1"/>
  <c r="P402" i="2"/>
  <c r="S402" i="2" s="1"/>
  <c r="P403" i="2"/>
  <c r="S403" i="2" s="1"/>
  <c r="P406" i="2"/>
  <c r="S406" i="2" s="1"/>
  <c r="P407" i="2"/>
  <c r="S407" i="2" s="1"/>
  <c r="P410" i="2"/>
  <c r="S410" i="2" s="1"/>
  <c r="P411" i="2"/>
  <c r="S411" i="2" s="1"/>
  <c r="P414" i="2"/>
  <c r="S414" i="2" s="1"/>
  <c r="P415" i="2"/>
  <c r="S415" i="2" s="1"/>
  <c r="P418" i="2"/>
  <c r="S418" i="2" s="1"/>
  <c r="P419" i="2"/>
  <c r="S419" i="2" s="1"/>
  <c r="P422" i="2"/>
  <c r="S422" i="2" s="1"/>
  <c r="P423" i="2"/>
  <c r="S423" i="2" s="1"/>
  <c r="P426" i="2"/>
  <c r="S426" i="2" s="1"/>
  <c r="P427" i="2"/>
  <c r="S427" i="2" s="1"/>
  <c r="P430" i="2"/>
  <c r="S430" i="2" s="1"/>
  <c r="P431" i="2"/>
  <c r="S431" i="2" s="1"/>
  <c r="P434" i="2"/>
  <c r="S434" i="2" s="1"/>
  <c r="P435" i="2"/>
  <c r="S435" i="2" s="1"/>
  <c r="P438" i="2"/>
  <c r="S438" i="2" s="1"/>
  <c r="P439" i="2"/>
  <c r="S439" i="2" s="1"/>
  <c r="P442" i="2"/>
  <c r="S442" i="2" s="1"/>
  <c r="P443" i="2"/>
  <c r="S443" i="2" s="1"/>
  <c r="P446" i="2"/>
  <c r="S446" i="2" s="1"/>
  <c r="P447" i="2"/>
  <c r="S447" i="2" s="1"/>
  <c r="P450" i="2"/>
  <c r="S450" i="2" s="1"/>
  <c r="P451" i="2"/>
  <c r="S451" i="2" s="1"/>
  <c r="P454" i="2"/>
  <c r="S454" i="2" s="1"/>
  <c r="P455" i="2"/>
  <c r="S455" i="2" s="1"/>
  <c r="P458" i="2"/>
  <c r="S458" i="2" s="1"/>
  <c r="P459" i="2"/>
  <c r="S459" i="2" s="1"/>
  <c r="P462" i="2"/>
  <c r="S462" i="2" s="1"/>
  <c r="P463" i="2"/>
  <c r="S463" i="2" s="1"/>
  <c r="P466" i="2"/>
  <c r="S466" i="2" s="1"/>
  <c r="P467" i="2"/>
  <c r="S467" i="2" s="1"/>
  <c r="P470" i="2"/>
  <c r="S470" i="2" s="1"/>
  <c r="P471" i="2"/>
  <c r="S471" i="2" s="1"/>
  <c r="P474" i="2"/>
  <c r="S474" i="2" s="1"/>
  <c r="P475" i="2"/>
  <c r="S475" i="2" s="1"/>
  <c r="P478" i="2"/>
  <c r="S478" i="2" s="1"/>
  <c r="P479" i="2"/>
  <c r="S479" i="2" s="1"/>
  <c r="P482" i="2"/>
  <c r="S482" i="2" s="1"/>
  <c r="P483" i="2"/>
  <c r="S483" i="2" s="1"/>
  <c r="P486" i="2"/>
  <c r="S486" i="2" s="1"/>
  <c r="P487" i="2"/>
  <c r="S487" i="2" s="1"/>
  <c r="P490" i="2"/>
  <c r="S490" i="2" s="1"/>
  <c r="P491" i="2"/>
  <c r="S491" i="2" s="1"/>
  <c r="P494" i="2"/>
  <c r="S494" i="2" s="1"/>
  <c r="P495" i="2"/>
  <c r="S495" i="2" s="1"/>
  <c r="P498" i="2"/>
  <c r="S498" i="2" s="1"/>
  <c r="P499" i="2"/>
  <c r="S499" i="2" s="1"/>
  <c r="P502" i="2"/>
  <c r="S502" i="2" s="1"/>
  <c r="O18" i="2"/>
  <c r="R18" i="2" s="1"/>
  <c r="O19" i="2"/>
  <c r="R19" i="2" s="1"/>
  <c r="O22" i="2"/>
  <c r="R22" i="2" s="1"/>
  <c r="O23" i="2"/>
  <c r="R23" i="2" s="1"/>
  <c r="O26" i="2"/>
  <c r="R26" i="2" s="1"/>
  <c r="O27" i="2"/>
  <c r="R27" i="2" s="1"/>
  <c r="O30" i="2"/>
  <c r="R30" i="2" s="1"/>
  <c r="O31" i="2"/>
  <c r="R31" i="2" s="1"/>
  <c r="O34" i="2"/>
  <c r="R34" i="2" s="1"/>
  <c r="O35" i="2"/>
  <c r="R35" i="2" s="1"/>
  <c r="O38" i="2"/>
  <c r="R38" i="2" s="1"/>
  <c r="O39" i="2"/>
  <c r="R39" i="2" s="1"/>
  <c r="O41" i="2"/>
  <c r="R41" i="2" s="1"/>
  <c r="O42" i="2"/>
  <c r="R42" i="2" s="1"/>
  <c r="O43" i="2"/>
  <c r="R43" i="2" s="1"/>
  <c r="O45" i="2"/>
  <c r="R45" i="2" s="1"/>
  <c r="O46" i="2"/>
  <c r="R46" i="2" s="1"/>
  <c r="O47" i="2"/>
  <c r="R47" i="2" s="1"/>
  <c r="O49" i="2"/>
  <c r="R49" i="2" s="1"/>
  <c r="O50" i="2"/>
  <c r="R50" i="2" s="1"/>
  <c r="O51" i="2"/>
  <c r="R51" i="2" s="1"/>
  <c r="O53" i="2"/>
  <c r="R53" i="2" s="1"/>
  <c r="O54" i="2"/>
  <c r="R54" i="2" s="1"/>
  <c r="O55" i="2"/>
  <c r="R55" i="2" s="1"/>
  <c r="O57" i="2"/>
  <c r="R57" i="2" s="1"/>
  <c r="O58" i="2"/>
  <c r="R58" i="2" s="1"/>
  <c r="O59" i="2"/>
  <c r="R59" i="2" s="1"/>
  <c r="O61" i="2"/>
  <c r="R61" i="2" s="1"/>
  <c r="O62" i="2"/>
  <c r="R62" i="2" s="1"/>
  <c r="O63" i="2"/>
  <c r="R63" i="2" s="1"/>
  <c r="O65" i="2"/>
  <c r="R65" i="2" s="1"/>
  <c r="O66" i="2"/>
  <c r="R66" i="2" s="1"/>
  <c r="O67" i="2"/>
  <c r="R67" i="2" s="1"/>
  <c r="O69" i="2"/>
  <c r="R69" i="2" s="1"/>
  <c r="O70" i="2"/>
  <c r="R70" i="2" s="1"/>
  <c r="O71" i="2"/>
  <c r="R71" i="2" s="1"/>
  <c r="O73" i="2"/>
  <c r="R73" i="2" s="1"/>
  <c r="O74" i="2"/>
  <c r="R74" i="2" s="1"/>
  <c r="O75" i="2"/>
  <c r="R75" i="2" s="1"/>
  <c r="O77" i="2"/>
  <c r="R77" i="2" s="1"/>
  <c r="O78" i="2"/>
  <c r="R78" i="2" s="1"/>
  <c r="O79" i="2"/>
  <c r="R79" i="2" s="1"/>
  <c r="O81" i="2"/>
  <c r="R81" i="2" s="1"/>
  <c r="O82" i="2"/>
  <c r="R82" i="2" s="1"/>
  <c r="O83" i="2"/>
  <c r="R83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67" i="2" l="1"/>
  <c r="S67" i="2" s="1"/>
  <c r="R41" i="7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P349" i="2"/>
  <c r="S349" i="2" s="1"/>
  <c r="R25" i="7"/>
  <c r="Q24" i="7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P27" i="7"/>
  <c r="Q44" i="7"/>
  <c r="R61" i="7"/>
  <c r="R29" i="7"/>
  <c r="P99" i="2"/>
  <c r="S99" i="2" s="1"/>
  <c r="P35" i="2"/>
  <c r="S35" i="2" s="1"/>
  <c r="P55" i="7"/>
  <c r="P23" i="7"/>
  <c r="Q40" i="7"/>
  <c r="R57" i="7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R33" i="7"/>
  <c r="R49" i="7"/>
  <c r="Q16" i="7"/>
  <c r="Q32" i="7"/>
  <c r="Q48" i="7"/>
  <c r="P31" i="7"/>
  <c r="P47" i="7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R37" i="7"/>
  <c r="R53" i="7"/>
  <c r="Q20" i="7"/>
  <c r="Q36" i="7"/>
  <c r="Q52" i="7"/>
  <c r="P19" i="7"/>
  <c r="P35" i="7"/>
  <c r="P51" i="7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N14" i="2" l="1"/>
  <c r="Q14" i="2" s="1"/>
  <c r="O14" i="2"/>
  <c r="R14" i="2" s="1"/>
  <c r="P14" i="2"/>
  <c r="S14" i="2" s="1"/>
  <c r="J27" i="4"/>
  <c r="J28" i="4"/>
  <c r="J29" i="4"/>
  <c r="P14" i="7"/>
  <c r="Q14" i="7"/>
  <c r="R14" i="7"/>
  <c r="R15" i="7" l="1"/>
  <c r="P15" i="2"/>
  <c r="S15" i="2" s="1"/>
  <c r="O15" i="2"/>
  <c r="R15" i="2" s="1"/>
  <c r="Q15" i="7"/>
  <c r="P15" i="7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H36" i="1" l="1"/>
  <c r="F36" i="1"/>
  <c r="G36" i="1"/>
  <c r="F42" i="1"/>
  <c r="G42" i="1"/>
  <c r="H42" i="1"/>
  <c r="F26" i="1"/>
  <c r="G26" i="1"/>
  <c r="H26" i="1"/>
  <c r="G27" i="1"/>
  <c r="H27" i="1"/>
  <c r="F27" i="1"/>
  <c r="F37" i="1"/>
  <c r="G37" i="1"/>
  <c r="H37" i="1"/>
  <c r="H21" i="1"/>
  <c r="F21" i="1"/>
  <c r="G21" i="1"/>
  <c r="H44" i="1"/>
  <c r="F44" i="1"/>
  <c r="G44" i="1"/>
  <c r="H28" i="1"/>
  <c r="F28" i="1"/>
  <c r="G28" i="1"/>
  <c r="H40" i="1"/>
  <c r="F40" i="1"/>
  <c r="G40" i="1"/>
  <c r="H24" i="1"/>
  <c r="F24" i="1"/>
  <c r="G24" i="1"/>
  <c r="F38" i="1"/>
  <c r="G38" i="1"/>
  <c r="H38" i="1"/>
  <c r="F22" i="1"/>
  <c r="G22" i="1"/>
  <c r="H22" i="1"/>
  <c r="F20" i="1"/>
  <c r="G20" i="1"/>
  <c r="H20" i="1"/>
  <c r="F33" i="1"/>
  <c r="G33" i="1"/>
  <c r="H33" i="1"/>
  <c r="F34" i="1"/>
  <c r="G34" i="1"/>
  <c r="H34" i="1"/>
  <c r="G43" i="1"/>
  <c r="H43" i="1"/>
  <c r="F43" i="1"/>
  <c r="G45" i="1"/>
  <c r="F45" i="1"/>
  <c r="H45" i="1"/>
  <c r="G29" i="1"/>
  <c r="F29" i="1"/>
  <c r="H29" i="1"/>
  <c r="G35" i="1"/>
  <c r="H35" i="1"/>
  <c r="F35" i="1"/>
  <c r="G39" i="1"/>
  <c r="H39" i="1"/>
  <c r="F39" i="1"/>
  <c r="H32" i="1"/>
  <c r="F32" i="1"/>
  <c r="G32" i="1"/>
  <c r="G23" i="1"/>
  <c r="H23" i="1"/>
  <c r="F23" i="1"/>
  <c r="F30" i="1"/>
  <c r="G30" i="1"/>
  <c r="H30" i="1"/>
  <c r="G31" i="1"/>
  <c r="H31" i="1"/>
  <c r="F31" i="1"/>
  <c r="F41" i="1"/>
  <c r="G41" i="1"/>
  <c r="H41" i="1"/>
  <c r="F25" i="1"/>
  <c r="G25" i="1"/>
  <c r="H25" i="1"/>
  <c r="L40" i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<sst xmlns="http://schemas.openxmlformats.org/spreadsheetml/2006/main" count="949" uniqueCount="369">
  <si>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</si>
  <si>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</si>
  <si>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</si>
  <si>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</si>
  <si>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</si>
  <si>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</si>
  <si>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</si>
  <si>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</si>
  <si>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</si>
  <si>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</si>
  <si>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</si>
  <si>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</si>
  <si>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</si>
  <si>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</si>
  <si>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</si>
  <si>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</si>
  <si>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</si>
  <si>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</si>
  <si>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</si>
  <si>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</si>
  <si>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</si>
  <si>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</si>
  <si>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</si>
  <si>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</si>
  <si>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</si>
  <si>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</si>
  <si>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</si>
  <si>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</si>
  <si>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</si>
  <si>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</si>
  <si>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</si>
  <si>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</si>
  <si>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</si>
  <si>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</si>
  <si>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</si>
  <si>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</si>
  <si>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</si>
  <si>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</si>
  <si>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</si>
  <si>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</si>
  <si>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</si>
  <si>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</si>
  <si>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</si>
  <si>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</si>
  <si>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</si>
  <si>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</si>
  <si>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</si>
  <si>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</si>
  <si>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</si>
  <si>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</si>
  <si>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</si>
  <si>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</si>
  <si>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</si>
  <si>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</si>
  <si>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</si>
  <si>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</si>
  <si>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</si>
  <si>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</si>
  <si>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</si>
  <si>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</si>
  <si>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</si>
  <si>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</si>
  <si>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</si>
  <si>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</si>
  <si>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</si>
  <si>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</si>
  <si>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</si>
  <si>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</si>
  <si>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</si>
  <si>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</si>
  <si>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</si>
  <si>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</si>
  <si>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</si>
  <si>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</si>
  <si>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</si>
  <si>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</si>
  <si>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</si>
  <si>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</si>
  <si>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</si>
  <si>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</si>
  <si>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</si>
  <si>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</si>
  <si>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</si>
  <si>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</si>
  <si>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</si>
  <si>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</si>
  <si>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</si>
  <si>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</si>
  <si>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</si>
  <si>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</si>
  <si>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</si>
  <si>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</si>
  <si>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</si>
  <si>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</si>
  <si>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</si>
  <si>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</si>
  <si>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</si>
  <si>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</si>
  <si>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</si>
  <si>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</si>
  <si>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</si>
  <si>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</si>
  <si>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</si>
  <si>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</si>
  <si>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</si>
  <si>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</si>
  <si>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</si>
  <si>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</si>
  <si>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</si>
  <si>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</si>
  <si>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</si>
  <si>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</si>
  <si>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</si>
  <si>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</si>
  <si>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</si>
  <si>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</si>
  <si>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</si>
  <si>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</si>
  <si>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</si>
  <si>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</si>
  <si>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</si>
  <si>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</si>
  <si>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</si>
  <si>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</si>
  <si>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</si>
  <si>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</si>
  <si>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</si>
  <si>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</si>
  <si>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</si>
  <si>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</si>
  <si>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</si>
  <si>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</si>
  <si>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</si>
  <si>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</si>
  <si>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</si>
  <si>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</si>
  <si>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</si>
  <si>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</si>
  <si>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</si>
  <si>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</si>
  <si>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</si>
  <si>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</si>
  <si>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</si>
  <si>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</si>
  <si>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</si>
  <si>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</si>
  <si>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</si>
  <si>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</si>
  <si>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</si>
  <si>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</si>
  <si>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</si>
  <si>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</si>
  <si>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</si>
  <si>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</si>
  <si>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</si>
  <si>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</si>
  <si>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</si>
  <si>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</si>
  <si>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</si>
  <si>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</si>
  <si>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</si>
  <si>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</si>
  <si>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</si>
  <si>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</si>
  <si>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</si>
  <si>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</si>
  <si>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</si>
  <si>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</si>
  <si>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</si>
  <si>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</si>
  <si>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</si>
  <si>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</si>
  <si>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</si>
  <si>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</si>
  <si>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</si>
  <si>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</si>
  <si>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</si>
  <si>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</si>
  <si>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</si>
  <si>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</si>
  <si>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</si>
  <si>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</si>
  <si>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</si>
  <si>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</si>
  <si>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</si>
  <si>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</si>
  <si>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</si>
  <si>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</si>
  <si>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</si>
  <si>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</si>
  <si>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</si>
  <si>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</si>
  <si>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</si>
  <si>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</si>
  <si>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</si>
  <si>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</si>
  <si>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</si>
  <si>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</si>
  <si>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</si>
  <si>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</si>
  <si>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</si>
  <si>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</si>
  <si>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</si>
  <si>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</si>
  <si>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</si>
  <si>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</si>
  <si>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</si>
  <si>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</si>
  <si>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</si>
  <si>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</si>
  <si>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</si>
  <si>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</si>
  <si>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</si>
  <si>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</si>
  <si>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</si>
  <si>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</si>
  <si>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</si>
  <si>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</si>
  <si>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</si>
  <si>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</si>
  <si>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</si>
  <si>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</si>
  <si>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</si>
  <si>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</si>
  <si>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</si>
  <si>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</si>
  <si>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</si>
  <si>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</si>
  <si>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</si>
  <si>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</si>
  <si>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</si>
  <si>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</si>
  <si>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</si>
  <si>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</si>
  <si>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</si>
  <si>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</si>
  <si>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</si>
  <si>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</si>
  <si>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</si>
  <si>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</si>
  <si>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</si>
  <si>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</si>
  <si>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</si>
  <si>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</si>
  <si>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</si>
  <si>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</si>
  <si>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</si>
  <si>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</si>
  <si>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</si>
  <si>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</si>
  <si>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</si>
  <si>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</si>
  <si>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</si>
  <si>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</si>
  <si>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</si>
  <si>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</si>
  <si>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</si>
  <si>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</si>
  <si>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</si>
  <si>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</si>
  <si>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</si>
  <si>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</si>
  <si>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</si>
  <si>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</si>
  <si>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</si>
  <si>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</si>
  <si>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</si>
  <si>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</si>
  <si>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</si>
  <si>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</si>
  <si>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</si>
  <si>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</si>
  <si>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</si>
  <si>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</si>
  <si>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</si>
  <si>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</si>
  <si>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</si>
  <si>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</si>
  <si>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</si>
  <si>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</si>
  <si>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</si>
  <si>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</si>
  <si>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</si>
  <si>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</si>
  <si>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</si>
  <si>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</si>
  <si>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</si>
  <si>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</si>
  <si>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</si>
  <si>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</si>
  <si>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</si>
  <si>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</si>
  <si>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</si>
  <si>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</si>
  <si>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</si>
  <si>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</si>
  <si>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</si>
  <si>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</si>
  <si>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</si>
  <si>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</si>
  <si>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</si>
  <si>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</si>
  <si>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</si>
  <si>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</si>
  <si>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</si>
  <si>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</si>
  <si>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</si>
  <si>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</si>
  <si>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</si>
  <si>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</si>
  <si>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</si>
  <si>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</si>
  <si>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</si>
  <si>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</si>
  <si>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</si>
  <si>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</si>
  <si>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</si>
  <si>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</si>
  <si>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</si>
  <si>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</si>
  <si>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</si>
  <si>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</si>
  <si>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</si>
  <si>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</si>
  <si>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</si>
  <si>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</si>
  <si>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</si>
  <si>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</si>
  <si>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</si>
  <si>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</si>
  <si>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</si>
  <si>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</si>
  <si>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</si>
  <si>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</si>
  <si>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</si>
  <si>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</si>
  <si>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</si>
  <si>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</si>
  <si>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</si>
  <si>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</si>
  <si>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</si>
  <si>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</si>
  <si>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</si>
  <si>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</si>
  <si>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</si>
  <si>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</si>
  <si>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</si>
  <si>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</si>
  <si>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</si>
  <si>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</si>
  <si>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</si>
  <si>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</si>
  <si>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</si>
  <si>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</si>
  <si>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</si>
  <si>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</si>
  <si>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</si>
  <si>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</si>
  <si>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</si>
  <si>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</si>
  <si>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</si>
  <si>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</si>
  <si>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</si>
  <si>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</si>
  <si>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</si>
  <si>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</si>
  <si>
    <t>Inhouse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</si>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</sst>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9" fillId="0" borderId="0" xfId="0" applyFont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2" fontId="17" fillId="19" borderId="0" xfId="0" applyNumberFormat="1" applyFont="1" applyFill="1" applyBorder="1"/>
    <xf numFmtId="2" fontId="17" fillId="20" borderId="0" xfId="0" applyNumberFormat="1" applyFont="1" applyFill="1" applyBorder="1"/>
    <xf numFmtId="2" fontId="17" fillId="0" borderId="0" xfId="0" applyNumberFormat="1" applyFont="1" applyFill="1" applyBorder="1"/>
    <xf numFmtId="0" fontId="3" fillId="16" borderId="11" xfId="0" applyFont="1" applyFill="1" applyBorder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3" fillId="21" borderId="0" xfId="0" applyFont="1" applyFill="1" applyAlignment="1" applyProtection="1">
      <alignment horizontal="center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13" sqref="C13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2023</v>
      </c>
      <c r="I1" s="440" t="s">
        <v>366</v>
      </c>
      <c r="J1" s="440"/>
    </row>
    <row r="3" spans="1:26" ht="18.75">
      <c r="A3" s="201" t="str">
        <f>"Leistungserbringer "&amp;$A$4</f>
        <v xml:space="preserve">Leistungserbringer </v>
      </c>
      <c r="C3" s="83"/>
      <c r="D3" s="83"/>
      <c r="E3" s="83"/>
      <c r="J3" s="221" t="s">
        <v>142</v>
      </c>
      <c r="X3" s="85"/>
      <c r="Y3" s="85"/>
      <c r="Z3" s="85"/>
    </row>
    <row r="4" spans="1:26" ht="15.75" thickBot="1">
      <c r="A4" s="222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0" t="s">
        <v>309</v>
      </c>
      <c r="D5" s="320"/>
      <c r="E5" s="86" t="s">
        <v>4</v>
      </c>
      <c r="F5" s="320" t="s">
        <v>274</v>
      </c>
      <c r="G5" s="320"/>
      <c r="H5" s="320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4" t="s">
        <v>133</v>
      </c>
      <c r="R5" s="325"/>
      <c r="S5" s="326"/>
    </row>
    <row r="6" spans="1:26" ht="15.75" customHeight="1" thickBot="1">
      <c r="A6" s="86" t="s">
        <v>2</v>
      </c>
      <c r="C6" s="320" t="s">
        <v>349</v>
      </c>
      <c r="D6" s="320"/>
      <c r="E6" s="86" t="s">
        <v>5</v>
      </c>
      <c r="F6" s="320" t="s">
        <v>275</v>
      </c>
      <c r="G6" s="320"/>
      <c r="H6" s="320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0" t="s">
        <v>350</v>
      </c>
      <c r="D7" s="320"/>
      <c r="E7" s="86" t="s">
        <v>6</v>
      </c>
      <c r="F7" s="320" t="s">
        <v>109</v>
      </c>
      <c r="G7" s="320"/>
      <c r="H7" s="320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0" t="s">
        <v>360</v>
      </c>
      <c r="D8" s="320"/>
      <c r="E8" s="86" t="s">
        <v>7</v>
      </c>
      <c r="F8" s="320" t="s">
        <v>276</v>
      </c>
      <c r="G8" s="320"/>
      <c r="H8" s="320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0" t="s">
        <v>348</v>
      </c>
      <c r="D9" s="320"/>
      <c r="E9" s="86" t="s">
        <v>144</v>
      </c>
      <c r="F9" s="321" t="s">
        <v>277</v>
      </c>
      <c r="G9" s="320"/>
      <c r="H9" s="320"/>
      <c r="N9" s="336" t="s">
        <v>132</v>
      </c>
      <c r="O9" s="337"/>
      <c r="P9" s="337"/>
      <c r="Q9" s="337"/>
      <c r="R9" s="337"/>
      <c r="S9" s="337"/>
      <c r="T9" s="337"/>
      <c r="U9" s="337"/>
      <c r="V9" s="338"/>
    </row>
    <row r="10" spans="1:26" ht="15" customHeight="1">
      <c r="E10" s="86" t="s">
        <v>8</v>
      </c>
      <c r="F10" s="320" t="s">
        <v>362</v>
      </c>
      <c r="G10" s="320"/>
      <c r="H10" s="320"/>
      <c r="J10" s="327" t="s">
        <v>363</v>
      </c>
      <c r="K10" s="328"/>
      <c r="L10" s="328"/>
      <c r="M10" s="329"/>
      <c r="N10" s="339" t="s">
        <v>351</v>
      </c>
      <c r="O10" s="340"/>
      <c r="P10" s="341"/>
      <c r="Q10" s="348" t="s">
        <v>204</v>
      </c>
      <c r="R10" s="349"/>
      <c r="S10" s="349"/>
      <c r="T10" s="174"/>
      <c r="U10" s="95"/>
      <c r="V10" s="223"/>
    </row>
    <row r="11" spans="1:26" ht="30" customHeight="1">
      <c r="A11" s="322" t="s">
        <v>345</v>
      </c>
      <c r="B11" s="323"/>
      <c r="C11" s="288" t="s">
        <v>367</v>
      </c>
      <c r="E11" s="86"/>
      <c r="F11" s="286"/>
      <c r="G11" s="286"/>
      <c r="H11" s="286"/>
      <c r="J11" s="330"/>
      <c r="K11" s="331"/>
      <c r="L11" s="331"/>
      <c r="M11" s="332"/>
      <c r="N11" s="342"/>
      <c r="O11" s="343"/>
      <c r="P11" s="344"/>
      <c r="Q11" s="350"/>
      <c r="R11" s="351"/>
      <c r="S11" s="351"/>
      <c r="T11" s="284"/>
      <c r="U11" s="96"/>
      <c r="V11" s="285"/>
    </row>
    <row r="12" spans="1:26" ht="32.25" customHeight="1" thickBot="1">
      <c r="A12" s="319" t="s">
        <v>344</v>
      </c>
      <c r="B12" s="319"/>
      <c r="C12" s="289" t="s">
        <v>368</v>
      </c>
      <c r="D12" s="287"/>
      <c r="E12" s="287"/>
      <c r="J12" s="333"/>
      <c r="K12" s="334"/>
      <c r="L12" s="334"/>
      <c r="M12" s="335"/>
      <c r="N12" s="345"/>
      <c r="O12" s="346"/>
      <c r="P12" s="347"/>
      <c r="Q12" s="352"/>
      <c r="R12" s="353"/>
      <c r="S12" s="353"/>
      <c r="T12" s="224">
        <f>SUM(tbl_WohnsitzSO[Total])</f>
        <v>0</v>
      </c>
      <c r="U12" s="96"/>
      <c r="V12" s="225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298" t="s">
        <v>191</v>
      </c>
      <c r="K13" s="299" t="s">
        <v>192</v>
      </c>
      <c r="L13" s="300" t="s">
        <v>193</v>
      </c>
      <c r="M13" s="301" t="s">
        <v>186</v>
      </c>
      <c r="N13" s="302" t="s">
        <v>197</v>
      </c>
      <c r="O13" s="303" t="s">
        <v>198</v>
      </c>
      <c r="P13" s="304" t="s">
        <v>199</v>
      </c>
      <c r="Q13" s="305" t="s">
        <v>200</v>
      </c>
      <c r="R13" s="306" t="s">
        <v>201</v>
      </c>
      <c r="S13" s="307" t="s">
        <v>202</v>
      </c>
      <c r="T13" s="308" t="s">
        <v>11</v>
      </c>
      <c r="U13" s="309" t="s">
        <v>173</v>
      </c>
      <c r="V13" s="169" t="s">
        <v>190</v>
      </c>
    </row>
    <row r="14" spans="1:26">
      <c r="A14" s="98">
        <v>1</v>
      </c>
      <c r="B14" s="153"/>
      <c r="C14" s="153"/>
      <c r="D14" s="226"/>
      <c r="E14" s="154"/>
      <c r="F14" s="226"/>
      <c r="G14" s="153"/>
      <c r="H14" s="155"/>
      <c r="I14" s="159"/>
      <c r="J14" s="153"/>
      <c r="K14" s="153"/>
      <c r="L14" s="153"/>
      <c r="M14" s="294">
        <f>SUM(tbl_WohnsitzSO[[#This Row],[KLV A]:[KLV C]])</f>
        <v>0</v>
      </c>
      <c r="N14" s="295" t="str">
        <f>IFERROR(IF(IFERROR(MATCH($C$8&amp;$H14,Tabelle2[Codierung],0),0)&gt;0,VLOOKUP(H14,Tabelle1[[Ort]:[RK KLV C üD]],2,),VLOOKUP(H14,Tabelle1[[Ort]:[RK KLV C üD]],5)),"")</f>
        <v/>
      </c>
      <c r="O14" s="295" t="str">
        <f>IFERROR(IF(IFERROR(MATCH($C$8&amp;$H14,Tabelle2[Codierung],0),0)&gt;0,VLOOKUP(H14,Tabelle1[[Ort]:[RK KLV C üD]],3,),VLOOKUP(H14,Tabelle1[[Ort]:[RK KLV C üD]],6)),"")</f>
        <v/>
      </c>
      <c r="P14" s="295" t="str">
        <f>IFERROR(IF(IFERROR(MATCH($C$8&amp;$H14,Tabelle2[Codierung],0),0)&gt;0,VLOOKUP(H14,Tabelle1[[Ort]:[RK KLV C üD]],4,),VLOOKUP(H14,Tabelle1[[Ort]:[RK KLV C üD]],7)),"")</f>
        <v/>
      </c>
      <c r="Q14" s="296" t="str">
        <f>IFERROR(tbl_WohnsitzSO[[#This Row],[KLV A]]*tbl_WohnsitzSO[[#This Row],[KLV A Ansatz]],"")</f>
        <v/>
      </c>
      <c r="R14" s="297" t="str">
        <f>IFERROR(tbl_WohnsitzSO[[#This Row],[KLV B]]*tbl_WohnsitzSO[[#This Row],[KLV B Ansatz]],"")</f>
        <v/>
      </c>
      <c r="S14" s="297" t="str">
        <f>IFERROR(tbl_WohnsitzSO[[#This Row],[KLV C]]*tbl_WohnsitzSO[[#This Row],[KLV C Ansatz]],"")</f>
        <v/>
      </c>
      <c r="T14" s="297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27"/>
      <c r="E15" s="158"/>
      <c r="F15" s="227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Ansatz]],"")</f>
        <v/>
      </c>
      <c r="R15" s="104" t="str">
        <f>IFERROR(tbl_WohnsitzSO[[#This Row],[KLV B]]*tbl_WohnsitzSO[[#This Row],[KLV B Ansatz]],"")</f>
        <v/>
      </c>
      <c r="S15" s="104" t="str">
        <f>IFERROR(tbl_WohnsitzSO[[#This Row],[KLV C]]*tbl_WohnsitzSO[[#This Row],[KLV C Ansatz]],"")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27"/>
      <c r="E16" s="158"/>
      <c r="F16" s="227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Ansatz]],"")</f>
        <v/>
      </c>
      <c r="R16" s="104" t="str">
        <f>IFERROR(tbl_WohnsitzSO[[#This Row],[KLV B]]*tbl_WohnsitzSO[[#This Row],[KLV B Ansatz]],"")</f>
        <v/>
      </c>
      <c r="S16" s="104" t="str">
        <f>IFERROR(tbl_WohnsitzSO[[#This Row],[KLV C]]*tbl_WohnsitzSO[[#This Row],[KLV C Ansatz]],"")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27"/>
      <c r="E17" s="158"/>
      <c r="F17" s="227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Ansatz]],"")</f>
        <v/>
      </c>
      <c r="R17" s="104" t="str">
        <f>IFERROR(tbl_WohnsitzSO[[#This Row],[KLV B]]*tbl_WohnsitzSO[[#This Row],[KLV B Ansatz]],"")</f>
        <v/>
      </c>
      <c r="S17" s="104" t="str">
        <f>IFERROR(tbl_WohnsitzSO[[#This Row],[KLV C]]*tbl_WohnsitzSO[[#This Row],[KLV C Ansatz]],"")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27"/>
      <c r="E18" s="158"/>
      <c r="F18" s="227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Ansatz]],"")</f>
        <v/>
      </c>
      <c r="R18" s="104" t="str">
        <f>IFERROR(tbl_WohnsitzSO[[#This Row],[KLV B]]*tbl_WohnsitzSO[[#This Row],[KLV B Ansatz]],"")</f>
        <v/>
      </c>
      <c r="S18" s="104" t="str">
        <f>IFERROR(tbl_WohnsitzSO[[#This Row],[KLV C]]*tbl_WohnsitzSO[[#This Row],[KLV C Ansatz]],"")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27"/>
      <c r="E19" s="158"/>
      <c r="F19" s="227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Ansatz]],"")</f>
        <v/>
      </c>
      <c r="R19" s="104" t="str">
        <f>IFERROR(tbl_WohnsitzSO[[#This Row],[KLV B]]*tbl_WohnsitzSO[[#This Row],[KLV B Ansatz]],"")</f>
        <v/>
      </c>
      <c r="S19" s="104" t="str">
        <f>IFERROR(tbl_WohnsitzSO[[#This Row],[KLV C]]*tbl_WohnsitzSO[[#This Row],[KLV C Ansatz]],"")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27"/>
      <c r="E20" s="158"/>
      <c r="F20" s="227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Ansatz]],"")</f>
        <v/>
      </c>
      <c r="R20" s="104" t="str">
        <f>IFERROR(tbl_WohnsitzSO[[#This Row],[KLV B]]*tbl_WohnsitzSO[[#This Row],[KLV B Ansatz]],"")</f>
        <v/>
      </c>
      <c r="S20" s="104" t="str">
        <f>IFERROR(tbl_WohnsitzSO[[#This Row],[KLV C]]*tbl_WohnsitzSO[[#This Row],[KLV C Ansatz]],"")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27"/>
      <c r="E21" s="158"/>
      <c r="F21" s="227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Ansatz]],"")</f>
        <v/>
      </c>
      <c r="R21" s="104" t="str">
        <f>IFERROR(tbl_WohnsitzSO[[#This Row],[KLV B]]*tbl_WohnsitzSO[[#This Row],[KLV B Ansatz]],"")</f>
        <v/>
      </c>
      <c r="S21" s="104" t="str">
        <f>IFERROR(tbl_WohnsitzSO[[#This Row],[KLV C]]*tbl_WohnsitzSO[[#This Row],[KLV C Ansatz]],"")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27"/>
      <c r="E22" s="158"/>
      <c r="F22" s="227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Ansatz]],"")</f>
        <v/>
      </c>
      <c r="R22" s="104" t="str">
        <f>IFERROR(tbl_WohnsitzSO[[#This Row],[KLV B]]*tbl_WohnsitzSO[[#This Row],[KLV B Ansatz]],"")</f>
        <v/>
      </c>
      <c r="S22" s="104" t="str">
        <f>IFERROR(tbl_WohnsitzSO[[#This Row],[KLV C]]*tbl_WohnsitzSO[[#This Row],[KLV C Ansatz]],"")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27"/>
      <c r="E23" s="158"/>
      <c r="F23" s="227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Ansatz]],"")</f>
        <v/>
      </c>
      <c r="R23" s="104" t="str">
        <f>IFERROR(tbl_WohnsitzSO[[#This Row],[KLV B]]*tbl_WohnsitzSO[[#This Row],[KLV B Ansatz]],"")</f>
        <v/>
      </c>
      <c r="S23" s="104" t="str">
        <f>IFERROR(tbl_WohnsitzSO[[#This Row],[KLV C]]*tbl_WohnsitzSO[[#This Row],[KLV C Ansatz]],"")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27"/>
      <c r="E24" s="158"/>
      <c r="F24" s="227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Ansatz]],"")</f>
        <v/>
      </c>
      <c r="R24" s="104" t="str">
        <f>IFERROR(tbl_WohnsitzSO[[#This Row],[KLV B]]*tbl_WohnsitzSO[[#This Row],[KLV B Ansatz]],"")</f>
        <v/>
      </c>
      <c r="S24" s="104" t="str">
        <f>IFERROR(tbl_WohnsitzSO[[#This Row],[KLV C]]*tbl_WohnsitzSO[[#This Row],[KLV C Ansatz]],"")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27"/>
      <c r="E25" s="158"/>
      <c r="F25" s="227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Ansatz]],"")</f>
        <v/>
      </c>
      <c r="R25" s="104" t="str">
        <f>IFERROR(tbl_WohnsitzSO[[#This Row],[KLV B]]*tbl_WohnsitzSO[[#This Row],[KLV B Ansatz]],"")</f>
        <v/>
      </c>
      <c r="S25" s="104" t="str">
        <f>IFERROR(tbl_WohnsitzSO[[#This Row],[KLV C]]*tbl_WohnsitzSO[[#This Row],[KLV C Ansatz]],"")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27"/>
      <c r="E26" s="158"/>
      <c r="F26" s="227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Ansatz]],"")</f>
        <v/>
      </c>
      <c r="R26" s="104" t="str">
        <f>IFERROR(tbl_WohnsitzSO[[#This Row],[KLV B]]*tbl_WohnsitzSO[[#This Row],[KLV B Ansatz]],"")</f>
        <v/>
      </c>
      <c r="S26" s="104" t="str">
        <f>IFERROR(tbl_WohnsitzSO[[#This Row],[KLV C]]*tbl_WohnsitzSO[[#This Row],[KLV C Ansatz]],"")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27"/>
      <c r="E27" s="158"/>
      <c r="F27" s="227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Ansatz]],"")</f>
        <v/>
      </c>
      <c r="R27" s="104" t="str">
        <f>IFERROR(tbl_WohnsitzSO[[#This Row],[KLV B]]*tbl_WohnsitzSO[[#This Row],[KLV B Ansatz]],"")</f>
        <v/>
      </c>
      <c r="S27" s="104" t="str">
        <f>IFERROR(tbl_WohnsitzSO[[#This Row],[KLV C]]*tbl_WohnsitzSO[[#This Row],[KLV C Ansatz]],"")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27"/>
      <c r="E28" s="158"/>
      <c r="F28" s="227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Ansatz]],"")</f>
        <v/>
      </c>
      <c r="R28" s="104" t="str">
        <f>IFERROR(tbl_WohnsitzSO[[#This Row],[KLV B]]*tbl_WohnsitzSO[[#This Row],[KLV B Ansatz]],"")</f>
        <v/>
      </c>
      <c r="S28" s="104" t="str">
        <f>IFERROR(tbl_WohnsitzSO[[#This Row],[KLV C]]*tbl_WohnsitzSO[[#This Row],[KLV C Ansatz]],"")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27"/>
      <c r="E29" s="158"/>
      <c r="F29" s="227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Ansatz]],"")</f>
        <v/>
      </c>
      <c r="R29" s="104" t="str">
        <f>IFERROR(tbl_WohnsitzSO[[#This Row],[KLV B]]*tbl_WohnsitzSO[[#This Row],[KLV B Ansatz]],"")</f>
        <v/>
      </c>
      <c r="S29" s="104" t="str">
        <f>IFERROR(tbl_WohnsitzSO[[#This Row],[KLV C]]*tbl_WohnsitzSO[[#This Row],[KLV C Ansatz]],"")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27"/>
      <c r="E30" s="158"/>
      <c r="F30" s="227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Ansatz]],"")</f>
        <v/>
      </c>
      <c r="R30" s="104" t="str">
        <f>IFERROR(tbl_WohnsitzSO[[#This Row],[KLV B]]*tbl_WohnsitzSO[[#This Row],[KLV B Ansatz]],"")</f>
        <v/>
      </c>
      <c r="S30" s="104" t="str">
        <f>IFERROR(tbl_WohnsitzSO[[#This Row],[KLV C]]*tbl_WohnsitzSO[[#This Row],[KLV C Ansatz]],"")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27"/>
      <c r="E31" s="158"/>
      <c r="F31" s="227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Ansatz]],"")</f>
        <v/>
      </c>
      <c r="R31" s="104" t="str">
        <f>IFERROR(tbl_WohnsitzSO[[#This Row],[KLV B]]*tbl_WohnsitzSO[[#This Row],[KLV B Ansatz]],"")</f>
        <v/>
      </c>
      <c r="S31" s="104" t="str">
        <f>IFERROR(tbl_WohnsitzSO[[#This Row],[KLV C]]*tbl_WohnsitzSO[[#This Row],[KLV C Ansatz]],"")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27"/>
      <c r="E32" s="158"/>
      <c r="F32" s="227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Ansatz]],"")</f>
        <v/>
      </c>
      <c r="R32" s="104" t="str">
        <f>IFERROR(tbl_WohnsitzSO[[#This Row],[KLV B]]*tbl_WohnsitzSO[[#This Row],[KLV B Ansatz]],"")</f>
        <v/>
      </c>
      <c r="S32" s="104" t="str">
        <f>IFERROR(tbl_WohnsitzSO[[#This Row],[KLV C]]*tbl_WohnsitzSO[[#This Row],[KLV C Ansatz]],"")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27"/>
      <c r="E33" s="158"/>
      <c r="F33" s="227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Ansatz]],"")</f>
        <v/>
      </c>
      <c r="R33" s="104" t="str">
        <f>IFERROR(tbl_WohnsitzSO[[#This Row],[KLV B]]*tbl_WohnsitzSO[[#This Row],[KLV B Ansatz]],"")</f>
        <v/>
      </c>
      <c r="S33" s="104" t="str">
        <f>IFERROR(tbl_WohnsitzSO[[#This Row],[KLV C]]*tbl_WohnsitzSO[[#This Row],[KLV C Ansatz]],"")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27"/>
      <c r="E34" s="158"/>
      <c r="F34" s="227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Ansatz]],"")</f>
        <v/>
      </c>
      <c r="R34" s="104" t="str">
        <f>IFERROR(tbl_WohnsitzSO[[#This Row],[KLV B]]*tbl_WohnsitzSO[[#This Row],[KLV B Ansatz]],"")</f>
        <v/>
      </c>
      <c r="S34" s="104" t="str">
        <f>IFERROR(tbl_WohnsitzSO[[#This Row],[KLV C]]*tbl_WohnsitzSO[[#This Row],[KLV C Ansatz]],"")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27"/>
      <c r="E35" s="158"/>
      <c r="F35" s="227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Ansatz]],"")</f>
        <v/>
      </c>
      <c r="R35" s="104" t="str">
        <f>IFERROR(tbl_WohnsitzSO[[#This Row],[KLV B]]*tbl_WohnsitzSO[[#This Row],[KLV B Ansatz]],"")</f>
        <v/>
      </c>
      <c r="S35" s="104" t="str">
        <f>IFERROR(tbl_WohnsitzSO[[#This Row],[KLV C]]*tbl_WohnsitzSO[[#This Row],[KLV C Ansatz]],"")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27"/>
      <c r="E36" s="158"/>
      <c r="F36" s="227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Ansatz]],"")</f>
        <v/>
      </c>
      <c r="R36" s="104" t="str">
        <f>IFERROR(tbl_WohnsitzSO[[#This Row],[KLV B]]*tbl_WohnsitzSO[[#This Row],[KLV B Ansatz]],"")</f>
        <v/>
      </c>
      <c r="S36" s="104" t="str">
        <f>IFERROR(tbl_WohnsitzSO[[#This Row],[KLV C]]*tbl_WohnsitzSO[[#This Row],[KLV C Ansatz]],"")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27"/>
      <c r="E37" s="158"/>
      <c r="F37" s="227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Ansatz]],"")</f>
        <v/>
      </c>
      <c r="R37" s="104" t="str">
        <f>IFERROR(tbl_WohnsitzSO[[#This Row],[KLV B]]*tbl_WohnsitzSO[[#This Row],[KLV B Ansatz]],"")</f>
        <v/>
      </c>
      <c r="S37" s="104" t="str">
        <f>IFERROR(tbl_WohnsitzSO[[#This Row],[KLV C]]*tbl_WohnsitzSO[[#This Row],[KLV C Ansatz]],"")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27"/>
      <c r="E38" s="158"/>
      <c r="F38" s="227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Ansatz]],"")</f>
        <v/>
      </c>
      <c r="R38" s="104" t="str">
        <f>IFERROR(tbl_WohnsitzSO[[#This Row],[KLV B]]*tbl_WohnsitzSO[[#This Row],[KLV B Ansatz]],"")</f>
        <v/>
      </c>
      <c r="S38" s="104" t="str">
        <f>IFERROR(tbl_WohnsitzSO[[#This Row],[KLV C]]*tbl_WohnsitzSO[[#This Row],[KLV C Ansatz]],"")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27"/>
      <c r="E39" s="158"/>
      <c r="F39" s="227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Ansatz]],"")</f>
        <v/>
      </c>
      <c r="R39" s="104" t="str">
        <f>IFERROR(tbl_WohnsitzSO[[#This Row],[KLV B]]*tbl_WohnsitzSO[[#This Row],[KLV B Ansatz]],"")</f>
        <v/>
      </c>
      <c r="S39" s="104" t="str">
        <f>IFERROR(tbl_WohnsitzSO[[#This Row],[KLV C]]*tbl_WohnsitzSO[[#This Row],[KLV C Ansatz]],"")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27"/>
      <c r="E40" s="158"/>
      <c r="F40" s="227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Ansatz]],"")</f>
        <v/>
      </c>
      <c r="R40" s="104" t="str">
        <f>IFERROR(tbl_WohnsitzSO[[#This Row],[KLV B]]*tbl_WohnsitzSO[[#This Row],[KLV B Ansatz]],"")</f>
        <v/>
      </c>
      <c r="S40" s="104" t="str">
        <f>IFERROR(tbl_WohnsitzSO[[#This Row],[KLV C]]*tbl_WohnsitzSO[[#This Row],[KLV C Ansatz]],"")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27"/>
      <c r="E41" s="158"/>
      <c r="F41" s="227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Ansatz]],"")</f>
        <v/>
      </c>
      <c r="R41" s="104" t="str">
        <f>IFERROR(tbl_WohnsitzSO[[#This Row],[KLV B]]*tbl_WohnsitzSO[[#This Row],[KLV B Ansatz]],"")</f>
        <v/>
      </c>
      <c r="S41" s="104" t="str">
        <f>IFERROR(tbl_WohnsitzSO[[#This Row],[KLV C]]*tbl_WohnsitzSO[[#This Row],[KLV C Ansatz]],"")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27"/>
      <c r="E42" s="158"/>
      <c r="F42" s="227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Ansatz]],"")</f>
        <v/>
      </c>
      <c r="R42" s="104" t="str">
        <f>IFERROR(tbl_WohnsitzSO[[#This Row],[KLV B]]*tbl_WohnsitzSO[[#This Row],[KLV B Ansatz]],"")</f>
        <v/>
      </c>
      <c r="S42" s="104" t="str">
        <f>IFERROR(tbl_WohnsitzSO[[#This Row],[KLV C]]*tbl_WohnsitzSO[[#This Row],[KLV C Ansatz]],"")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27"/>
      <c r="E43" s="158"/>
      <c r="F43" s="227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Ansatz]],"")</f>
        <v/>
      </c>
      <c r="R43" s="104" t="str">
        <f>IFERROR(tbl_WohnsitzSO[[#This Row],[KLV B]]*tbl_WohnsitzSO[[#This Row],[KLV B Ansatz]],"")</f>
        <v/>
      </c>
      <c r="S43" s="104" t="str">
        <f>IFERROR(tbl_WohnsitzSO[[#This Row],[KLV C]]*tbl_WohnsitzSO[[#This Row],[KLV C Ansatz]],"")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27"/>
      <c r="E44" s="158"/>
      <c r="F44" s="227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Ansatz]],"")</f>
        <v/>
      </c>
      <c r="R44" s="104" t="str">
        <f>IFERROR(tbl_WohnsitzSO[[#This Row],[KLV B]]*tbl_WohnsitzSO[[#This Row],[KLV B Ansatz]],"")</f>
        <v/>
      </c>
      <c r="S44" s="104" t="str">
        <f>IFERROR(tbl_WohnsitzSO[[#This Row],[KLV C]]*tbl_WohnsitzSO[[#This Row],[KLV C Ansatz]],"")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27"/>
      <c r="E45" s="158"/>
      <c r="F45" s="227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Ansatz]],"")</f>
        <v/>
      </c>
      <c r="R45" s="104" t="str">
        <f>IFERROR(tbl_WohnsitzSO[[#This Row],[KLV B]]*tbl_WohnsitzSO[[#This Row],[KLV B Ansatz]],"")</f>
        <v/>
      </c>
      <c r="S45" s="104" t="str">
        <f>IFERROR(tbl_WohnsitzSO[[#This Row],[KLV C]]*tbl_WohnsitzSO[[#This Row],[KLV C Ansatz]],"")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27"/>
      <c r="E46" s="158"/>
      <c r="F46" s="227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Ansatz]],"")</f>
        <v/>
      </c>
      <c r="R46" s="104" t="str">
        <f>IFERROR(tbl_WohnsitzSO[[#This Row],[KLV B]]*tbl_WohnsitzSO[[#This Row],[KLV B Ansatz]],"")</f>
        <v/>
      </c>
      <c r="S46" s="104" t="str">
        <f>IFERROR(tbl_WohnsitzSO[[#This Row],[KLV C]]*tbl_WohnsitzSO[[#This Row],[KLV C Ansatz]],"")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27"/>
      <c r="E47" s="158"/>
      <c r="F47" s="227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Ansatz]],"")</f>
        <v/>
      </c>
      <c r="R47" s="104" t="str">
        <f>IFERROR(tbl_WohnsitzSO[[#This Row],[KLV B]]*tbl_WohnsitzSO[[#This Row],[KLV B Ansatz]],"")</f>
        <v/>
      </c>
      <c r="S47" s="104" t="str">
        <f>IFERROR(tbl_WohnsitzSO[[#This Row],[KLV C]]*tbl_WohnsitzSO[[#This Row],[KLV C Ansatz]],"")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27"/>
      <c r="E48" s="158"/>
      <c r="F48" s="227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Ansatz]],"")</f>
        <v/>
      </c>
      <c r="R48" s="104" t="str">
        <f>IFERROR(tbl_WohnsitzSO[[#This Row],[KLV B]]*tbl_WohnsitzSO[[#This Row],[KLV B Ansatz]],"")</f>
        <v/>
      </c>
      <c r="S48" s="104" t="str">
        <f>IFERROR(tbl_WohnsitzSO[[#This Row],[KLV C]]*tbl_WohnsitzSO[[#This Row],[KLV C Ansatz]],"")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27"/>
      <c r="E49" s="158"/>
      <c r="F49" s="227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Ansatz]],"")</f>
        <v/>
      </c>
      <c r="R49" s="104" t="str">
        <f>IFERROR(tbl_WohnsitzSO[[#This Row],[KLV B]]*tbl_WohnsitzSO[[#This Row],[KLV B Ansatz]],"")</f>
        <v/>
      </c>
      <c r="S49" s="104" t="str">
        <f>IFERROR(tbl_WohnsitzSO[[#This Row],[KLV C]]*tbl_WohnsitzSO[[#This Row],[KLV C Ansatz]],"")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27"/>
      <c r="E50" s="158"/>
      <c r="F50" s="227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Ansatz]],"")</f>
        <v/>
      </c>
      <c r="R50" s="104" t="str">
        <f>IFERROR(tbl_WohnsitzSO[[#This Row],[KLV B]]*tbl_WohnsitzSO[[#This Row],[KLV B Ansatz]],"")</f>
        <v/>
      </c>
      <c r="S50" s="104" t="str">
        <f>IFERROR(tbl_WohnsitzSO[[#This Row],[KLV C]]*tbl_WohnsitzSO[[#This Row],[KLV C Ansatz]],"")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27"/>
      <c r="E51" s="158"/>
      <c r="F51" s="227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Ansatz]],"")</f>
        <v/>
      </c>
      <c r="R51" s="104" t="str">
        <f>IFERROR(tbl_WohnsitzSO[[#This Row],[KLV B]]*tbl_WohnsitzSO[[#This Row],[KLV B Ansatz]],"")</f>
        <v/>
      </c>
      <c r="S51" s="104" t="str">
        <f>IFERROR(tbl_WohnsitzSO[[#This Row],[KLV C]]*tbl_WohnsitzSO[[#This Row],[KLV C Ansatz]],"")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27"/>
      <c r="E52" s="158"/>
      <c r="F52" s="227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Ansatz]],"")</f>
        <v/>
      </c>
      <c r="R52" s="104" t="str">
        <f>IFERROR(tbl_WohnsitzSO[[#This Row],[KLV B]]*tbl_WohnsitzSO[[#This Row],[KLV B Ansatz]],"")</f>
        <v/>
      </c>
      <c r="S52" s="104" t="str">
        <f>IFERROR(tbl_WohnsitzSO[[#This Row],[KLV C]]*tbl_WohnsitzSO[[#This Row],[KLV C Ansatz]],"")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27"/>
      <c r="E53" s="158"/>
      <c r="F53" s="227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Ansatz]],"")</f>
        <v/>
      </c>
      <c r="R53" s="104" t="str">
        <f>IFERROR(tbl_WohnsitzSO[[#This Row],[KLV B]]*tbl_WohnsitzSO[[#This Row],[KLV B Ansatz]],"")</f>
        <v/>
      </c>
      <c r="S53" s="104" t="str">
        <f>IFERROR(tbl_WohnsitzSO[[#This Row],[KLV C]]*tbl_WohnsitzSO[[#This Row],[KLV C Ansatz]],"")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27"/>
      <c r="E54" s="158"/>
      <c r="F54" s="227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Ansatz]],"")</f>
        <v/>
      </c>
      <c r="R54" s="104" t="str">
        <f>IFERROR(tbl_WohnsitzSO[[#This Row],[KLV B]]*tbl_WohnsitzSO[[#This Row],[KLV B Ansatz]],"")</f>
        <v/>
      </c>
      <c r="S54" s="104" t="str">
        <f>IFERROR(tbl_WohnsitzSO[[#This Row],[KLV C]]*tbl_WohnsitzSO[[#This Row],[KLV C Ansatz]],"")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27"/>
      <c r="E55" s="158"/>
      <c r="F55" s="227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Ansatz]],"")</f>
        <v/>
      </c>
      <c r="R55" s="104" t="str">
        <f>IFERROR(tbl_WohnsitzSO[[#This Row],[KLV B]]*tbl_WohnsitzSO[[#This Row],[KLV B Ansatz]],"")</f>
        <v/>
      </c>
      <c r="S55" s="104" t="str">
        <f>IFERROR(tbl_WohnsitzSO[[#This Row],[KLV C]]*tbl_WohnsitzSO[[#This Row],[KLV C Ansatz]],"")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27"/>
      <c r="E56" s="158"/>
      <c r="F56" s="227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Ansatz]],"")</f>
        <v/>
      </c>
      <c r="R56" s="104" t="str">
        <f>IFERROR(tbl_WohnsitzSO[[#This Row],[KLV B]]*tbl_WohnsitzSO[[#This Row],[KLV B Ansatz]],"")</f>
        <v/>
      </c>
      <c r="S56" s="104" t="str">
        <f>IFERROR(tbl_WohnsitzSO[[#This Row],[KLV C]]*tbl_WohnsitzSO[[#This Row],[KLV C Ansatz]],"")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27"/>
      <c r="E57" s="158"/>
      <c r="F57" s="227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Ansatz]],"")</f>
        <v/>
      </c>
      <c r="R57" s="104" t="str">
        <f>IFERROR(tbl_WohnsitzSO[[#This Row],[KLV B]]*tbl_WohnsitzSO[[#This Row],[KLV B Ansatz]],"")</f>
        <v/>
      </c>
      <c r="S57" s="104" t="str">
        <f>IFERROR(tbl_WohnsitzSO[[#This Row],[KLV C]]*tbl_WohnsitzSO[[#This Row],[KLV C Ansatz]],"")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27"/>
      <c r="E58" s="158"/>
      <c r="F58" s="227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Ansatz]],"")</f>
        <v/>
      </c>
      <c r="R58" s="104" t="str">
        <f>IFERROR(tbl_WohnsitzSO[[#This Row],[KLV B]]*tbl_WohnsitzSO[[#This Row],[KLV B Ansatz]],"")</f>
        <v/>
      </c>
      <c r="S58" s="104" t="str">
        <f>IFERROR(tbl_WohnsitzSO[[#This Row],[KLV C]]*tbl_WohnsitzSO[[#This Row],[KLV C Ansatz]],"")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27"/>
      <c r="E59" s="158"/>
      <c r="F59" s="227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Ansatz]],"")</f>
        <v/>
      </c>
      <c r="R59" s="104" t="str">
        <f>IFERROR(tbl_WohnsitzSO[[#This Row],[KLV B]]*tbl_WohnsitzSO[[#This Row],[KLV B Ansatz]],"")</f>
        <v/>
      </c>
      <c r="S59" s="104" t="str">
        <f>IFERROR(tbl_WohnsitzSO[[#This Row],[KLV C]]*tbl_WohnsitzSO[[#This Row],[KLV C Ansatz]],"")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27"/>
      <c r="E60" s="158"/>
      <c r="F60" s="227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Ansatz]],"")</f>
        <v/>
      </c>
      <c r="R60" s="104" t="str">
        <f>IFERROR(tbl_WohnsitzSO[[#This Row],[KLV B]]*tbl_WohnsitzSO[[#This Row],[KLV B Ansatz]],"")</f>
        <v/>
      </c>
      <c r="S60" s="104" t="str">
        <f>IFERROR(tbl_WohnsitzSO[[#This Row],[KLV C]]*tbl_WohnsitzSO[[#This Row],[KLV C Ansatz]],"")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27"/>
      <c r="E61" s="158"/>
      <c r="F61" s="227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Ansatz]],"")</f>
        <v/>
      </c>
      <c r="R61" s="104" t="str">
        <f>IFERROR(tbl_WohnsitzSO[[#This Row],[KLV B]]*tbl_WohnsitzSO[[#This Row],[KLV B Ansatz]],"")</f>
        <v/>
      </c>
      <c r="S61" s="104" t="str">
        <f>IFERROR(tbl_WohnsitzSO[[#This Row],[KLV C]]*tbl_WohnsitzSO[[#This Row],[KLV C Ansatz]],"")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27"/>
      <c r="E62" s="158"/>
      <c r="F62" s="227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Ansatz]],"")</f>
        <v/>
      </c>
      <c r="R62" s="104" t="str">
        <f>IFERROR(tbl_WohnsitzSO[[#This Row],[KLV B]]*tbl_WohnsitzSO[[#This Row],[KLV B Ansatz]],"")</f>
        <v/>
      </c>
      <c r="S62" s="104" t="str">
        <f>IFERROR(tbl_WohnsitzSO[[#This Row],[KLV C]]*tbl_WohnsitzSO[[#This Row],[KLV C Ansatz]],"")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27"/>
      <c r="E63" s="158"/>
      <c r="F63" s="227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Ansatz]],"")</f>
        <v/>
      </c>
      <c r="R63" s="104" t="str">
        <f>IFERROR(tbl_WohnsitzSO[[#This Row],[KLV B]]*tbl_WohnsitzSO[[#This Row],[KLV B Ansatz]],"")</f>
        <v/>
      </c>
      <c r="S63" s="104" t="str">
        <f>IFERROR(tbl_WohnsitzSO[[#This Row],[KLV C]]*tbl_WohnsitzSO[[#This Row],[KLV C Ansatz]],"")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27"/>
      <c r="E64" s="158"/>
      <c r="F64" s="227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Ansatz]],"")</f>
        <v/>
      </c>
      <c r="R64" s="104" t="str">
        <f>IFERROR(tbl_WohnsitzSO[[#This Row],[KLV B]]*tbl_WohnsitzSO[[#This Row],[KLV B Ansatz]],"")</f>
        <v/>
      </c>
      <c r="S64" s="104" t="str">
        <f>IFERROR(tbl_WohnsitzSO[[#This Row],[KLV C]]*tbl_WohnsitzSO[[#This Row],[KLV C Ansatz]],"")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27"/>
      <c r="E65" s="158"/>
      <c r="F65" s="227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Ansatz]],"")</f>
        <v/>
      </c>
      <c r="R65" s="104" t="str">
        <f>IFERROR(tbl_WohnsitzSO[[#This Row],[KLV B]]*tbl_WohnsitzSO[[#This Row],[KLV B Ansatz]],"")</f>
        <v/>
      </c>
      <c r="S65" s="104" t="str">
        <f>IFERROR(tbl_WohnsitzSO[[#This Row],[KLV C]]*tbl_WohnsitzSO[[#This Row],[KLV C Ansatz]],"")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27"/>
      <c r="E66" s="158"/>
      <c r="F66" s="227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Ansatz]],"")</f>
        <v/>
      </c>
      <c r="R66" s="104" t="str">
        <f>IFERROR(tbl_WohnsitzSO[[#This Row],[KLV B]]*tbl_WohnsitzSO[[#This Row],[KLV B Ansatz]],"")</f>
        <v/>
      </c>
      <c r="S66" s="104" t="str">
        <f>IFERROR(tbl_WohnsitzSO[[#This Row],[KLV C]]*tbl_WohnsitzSO[[#This Row],[KLV C Ansatz]],"")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27"/>
      <c r="E67" s="158"/>
      <c r="F67" s="227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Ansatz]],"")</f>
        <v/>
      </c>
      <c r="R67" s="104" t="str">
        <f>IFERROR(tbl_WohnsitzSO[[#This Row],[KLV B]]*tbl_WohnsitzSO[[#This Row],[KLV B Ansatz]],"")</f>
        <v/>
      </c>
      <c r="S67" s="104" t="str">
        <f>IFERROR(tbl_WohnsitzSO[[#This Row],[KLV C]]*tbl_WohnsitzSO[[#This Row],[KLV C Ansatz]],"")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27"/>
      <c r="E68" s="158"/>
      <c r="F68" s="227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Ansatz]],"")</f>
        <v/>
      </c>
      <c r="R68" s="104" t="str">
        <f>IFERROR(tbl_WohnsitzSO[[#This Row],[KLV B]]*tbl_WohnsitzSO[[#This Row],[KLV B Ansatz]],"")</f>
        <v/>
      </c>
      <c r="S68" s="104" t="str">
        <f>IFERROR(tbl_WohnsitzSO[[#This Row],[KLV C]]*tbl_WohnsitzSO[[#This Row],[KLV C Ansatz]],"")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27"/>
      <c r="E69" s="158"/>
      <c r="F69" s="227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Ansatz]],"")</f>
        <v/>
      </c>
      <c r="R69" s="104" t="str">
        <f>IFERROR(tbl_WohnsitzSO[[#This Row],[KLV B]]*tbl_WohnsitzSO[[#This Row],[KLV B Ansatz]],"")</f>
        <v/>
      </c>
      <c r="S69" s="104" t="str">
        <f>IFERROR(tbl_WohnsitzSO[[#This Row],[KLV C]]*tbl_WohnsitzSO[[#This Row],[KLV C Ansatz]],"")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27"/>
      <c r="E70" s="158"/>
      <c r="F70" s="227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Ansatz]],"")</f>
        <v/>
      </c>
      <c r="R70" s="104" t="str">
        <f>IFERROR(tbl_WohnsitzSO[[#This Row],[KLV B]]*tbl_WohnsitzSO[[#This Row],[KLV B Ansatz]],"")</f>
        <v/>
      </c>
      <c r="S70" s="104" t="str">
        <f>IFERROR(tbl_WohnsitzSO[[#This Row],[KLV C]]*tbl_WohnsitzSO[[#This Row],[KLV C Ansatz]],"")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27"/>
      <c r="E71" s="158"/>
      <c r="F71" s="227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Ansatz]],"")</f>
        <v/>
      </c>
      <c r="R71" s="104" t="str">
        <f>IFERROR(tbl_WohnsitzSO[[#This Row],[KLV B]]*tbl_WohnsitzSO[[#This Row],[KLV B Ansatz]],"")</f>
        <v/>
      </c>
      <c r="S71" s="104" t="str">
        <f>IFERROR(tbl_WohnsitzSO[[#This Row],[KLV C]]*tbl_WohnsitzSO[[#This Row],[KLV C Ansatz]],"")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27"/>
      <c r="E72" s="158"/>
      <c r="F72" s="227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Ansatz]],"")</f>
        <v/>
      </c>
      <c r="R72" s="104" t="str">
        <f>IFERROR(tbl_WohnsitzSO[[#This Row],[KLV B]]*tbl_WohnsitzSO[[#This Row],[KLV B Ansatz]],"")</f>
        <v/>
      </c>
      <c r="S72" s="104" t="str">
        <f>IFERROR(tbl_WohnsitzSO[[#This Row],[KLV C]]*tbl_WohnsitzSO[[#This Row],[KLV C Ansatz]],"")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27"/>
      <c r="E73" s="158"/>
      <c r="F73" s="227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Ansatz]],"")</f>
        <v/>
      </c>
      <c r="R73" s="104" t="str">
        <f>IFERROR(tbl_WohnsitzSO[[#This Row],[KLV B]]*tbl_WohnsitzSO[[#This Row],[KLV B Ansatz]],"")</f>
        <v/>
      </c>
      <c r="S73" s="104" t="str">
        <f>IFERROR(tbl_WohnsitzSO[[#This Row],[KLV C]]*tbl_WohnsitzSO[[#This Row],[KLV C Ansatz]],"")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27"/>
      <c r="E74" s="158"/>
      <c r="F74" s="227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Ansatz]],"")</f>
        <v/>
      </c>
      <c r="R74" s="104" t="str">
        <f>IFERROR(tbl_WohnsitzSO[[#This Row],[KLV B]]*tbl_WohnsitzSO[[#This Row],[KLV B Ansatz]],"")</f>
        <v/>
      </c>
      <c r="S74" s="104" t="str">
        <f>IFERROR(tbl_WohnsitzSO[[#This Row],[KLV C]]*tbl_WohnsitzSO[[#This Row],[KLV C Ansatz]],"")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27"/>
      <c r="E75" s="158"/>
      <c r="F75" s="227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Ansatz]],"")</f>
        <v/>
      </c>
      <c r="R75" s="104" t="str">
        <f>IFERROR(tbl_WohnsitzSO[[#This Row],[KLV B]]*tbl_WohnsitzSO[[#This Row],[KLV B Ansatz]],"")</f>
        <v/>
      </c>
      <c r="S75" s="104" t="str">
        <f>IFERROR(tbl_WohnsitzSO[[#This Row],[KLV C]]*tbl_WohnsitzSO[[#This Row],[KLV C Ansatz]],"")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27"/>
      <c r="E76" s="158"/>
      <c r="F76" s="227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Ansatz]],"")</f>
        <v/>
      </c>
      <c r="R76" s="104" t="str">
        <f>IFERROR(tbl_WohnsitzSO[[#This Row],[KLV B]]*tbl_WohnsitzSO[[#This Row],[KLV B Ansatz]],"")</f>
        <v/>
      </c>
      <c r="S76" s="104" t="str">
        <f>IFERROR(tbl_WohnsitzSO[[#This Row],[KLV C]]*tbl_WohnsitzSO[[#This Row],[KLV C Ansatz]],"")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27"/>
      <c r="E77" s="158"/>
      <c r="F77" s="227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Ansatz]],"")</f>
        <v/>
      </c>
      <c r="R77" s="104" t="str">
        <f>IFERROR(tbl_WohnsitzSO[[#This Row],[KLV B]]*tbl_WohnsitzSO[[#This Row],[KLV B Ansatz]],"")</f>
        <v/>
      </c>
      <c r="S77" s="104" t="str">
        <f>IFERROR(tbl_WohnsitzSO[[#This Row],[KLV C]]*tbl_WohnsitzSO[[#This Row],[KLV C Ansatz]],"")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27"/>
      <c r="E78" s="158"/>
      <c r="F78" s="227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Ansatz]],"")</f>
        <v/>
      </c>
      <c r="R78" s="104" t="str">
        <f>IFERROR(tbl_WohnsitzSO[[#This Row],[KLV B]]*tbl_WohnsitzSO[[#This Row],[KLV B Ansatz]],"")</f>
        <v/>
      </c>
      <c r="S78" s="104" t="str">
        <f>IFERROR(tbl_WohnsitzSO[[#This Row],[KLV C]]*tbl_WohnsitzSO[[#This Row],[KLV C Ansatz]],"")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27"/>
      <c r="E79" s="158"/>
      <c r="F79" s="227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Ansatz]],"")</f>
        <v/>
      </c>
      <c r="R79" s="104" t="str">
        <f>IFERROR(tbl_WohnsitzSO[[#This Row],[KLV B]]*tbl_WohnsitzSO[[#This Row],[KLV B Ansatz]],"")</f>
        <v/>
      </c>
      <c r="S79" s="104" t="str">
        <f>IFERROR(tbl_WohnsitzSO[[#This Row],[KLV C]]*tbl_WohnsitzSO[[#This Row],[KLV C Ansatz]],"")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27"/>
      <c r="E80" s="158"/>
      <c r="F80" s="227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Ansatz]],"")</f>
        <v/>
      </c>
      <c r="R80" s="104" t="str">
        <f>IFERROR(tbl_WohnsitzSO[[#This Row],[KLV B]]*tbl_WohnsitzSO[[#This Row],[KLV B Ansatz]],"")</f>
        <v/>
      </c>
      <c r="S80" s="104" t="str">
        <f>IFERROR(tbl_WohnsitzSO[[#This Row],[KLV C]]*tbl_WohnsitzSO[[#This Row],[KLV C Ansatz]],"")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27"/>
      <c r="E81" s="158"/>
      <c r="F81" s="227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Ansatz]],"")</f>
        <v/>
      </c>
      <c r="R81" s="104" t="str">
        <f>IFERROR(tbl_WohnsitzSO[[#This Row],[KLV B]]*tbl_WohnsitzSO[[#This Row],[KLV B Ansatz]],"")</f>
        <v/>
      </c>
      <c r="S81" s="104" t="str">
        <f>IFERROR(tbl_WohnsitzSO[[#This Row],[KLV C]]*tbl_WohnsitzSO[[#This Row],[KLV C Ansatz]],"")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27"/>
      <c r="E82" s="158"/>
      <c r="F82" s="227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Ansatz]],"")</f>
        <v/>
      </c>
      <c r="R82" s="104" t="str">
        <f>IFERROR(tbl_WohnsitzSO[[#This Row],[KLV B]]*tbl_WohnsitzSO[[#This Row],[KLV B Ansatz]],"")</f>
        <v/>
      </c>
      <c r="S82" s="104" t="str">
        <f>IFERROR(tbl_WohnsitzSO[[#This Row],[KLV C]]*tbl_WohnsitzSO[[#This Row],[KLV C Ansatz]],"")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27"/>
      <c r="E83" s="158"/>
      <c r="F83" s="227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Ansatz]],"")</f>
        <v/>
      </c>
      <c r="R83" s="104" t="str">
        <f>IFERROR(tbl_WohnsitzSO[[#This Row],[KLV B]]*tbl_WohnsitzSO[[#This Row],[KLV B Ansatz]],"")</f>
        <v/>
      </c>
      <c r="S83" s="104" t="str">
        <f>IFERROR(tbl_WohnsitzSO[[#This Row],[KLV C]]*tbl_WohnsitzSO[[#This Row],[KLV C Ansatz]],"")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27"/>
      <c r="E84" s="158"/>
      <c r="F84" s="227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Ansatz]],"")</f>
        <v/>
      </c>
      <c r="R84" s="104" t="str">
        <f>IFERROR(tbl_WohnsitzSO[[#This Row],[KLV B]]*tbl_WohnsitzSO[[#This Row],[KLV B Ansatz]],"")</f>
        <v/>
      </c>
      <c r="S84" s="104" t="str">
        <f>IFERROR(tbl_WohnsitzSO[[#This Row],[KLV C]]*tbl_WohnsitzSO[[#This Row],[KLV C Ansatz]],"")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27"/>
      <c r="E85" s="158"/>
      <c r="F85" s="227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Ansatz]],"")</f>
        <v/>
      </c>
      <c r="R85" s="104" t="str">
        <f>IFERROR(tbl_WohnsitzSO[[#This Row],[KLV B]]*tbl_WohnsitzSO[[#This Row],[KLV B Ansatz]],"")</f>
        <v/>
      </c>
      <c r="S85" s="104" t="str">
        <f>IFERROR(tbl_WohnsitzSO[[#This Row],[KLV C]]*tbl_WohnsitzSO[[#This Row],[KLV C Ansatz]],"")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27"/>
      <c r="E86" s="158"/>
      <c r="F86" s="227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Ansatz]],"")</f>
        <v/>
      </c>
      <c r="R86" s="104" t="str">
        <f>IFERROR(tbl_WohnsitzSO[[#This Row],[KLV B]]*tbl_WohnsitzSO[[#This Row],[KLV B Ansatz]],"")</f>
        <v/>
      </c>
      <c r="S86" s="104" t="str">
        <f>IFERROR(tbl_WohnsitzSO[[#This Row],[KLV C]]*tbl_WohnsitzSO[[#This Row],[KLV C Ansatz]],"")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27"/>
      <c r="E87" s="158"/>
      <c r="F87" s="227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Ansatz]],"")</f>
        <v/>
      </c>
      <c r="R87" s="104" t="str">
        <f>IFERROR(tbl_WohnsitzSO[[#This Row],[KLV B]]*tbl_WohnsitzSO[[#This Row],[KLV B Ansatz]],"")</f>
        <v/>
      </c>
      <c r="S87" s="104" t="str">
        <f>IFERROR(tbl_WohnsitzSO[[#This Row],[KLV C]]*tbl_WohnsitzSO[[#This Row],[KLV C Ansatz]],"")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27"/>
      <c r="E88" s="158"/>
      <c r="F88" s="227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Ansatz]],"")</f>
        <v/>
      </c>
      <c r="R88" s="104" t="str">
        <f>IFERROR(tbl_WohnsitzSO[[#This Row],[KLV B]]*tbl_WohnsitzSO[[#This Row],[KLV B Ansatz]],"")</f>
        <v/>
      </c>
      <c r="S88" s="104" t="str">
        <f>IFERROR(tbl_WohnsitzSO[[#This Row],[KLV C]]*tbl_WohnsitzSO[[#This Row],[KLV C Ansatz]],"")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27"/>
      <c r="E89" s="158"/>
      <c r="F89" s="227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Ansatz]],"")</f>
        <v/>
      </c>
      <c r="R89" s="104" t="str">
        <f>IFERROR(tbl_WohnsitzSO[[#This Row],[KLV B]]*tbl_WohnsitzSO[[#This Row],[KLV B Ansatz]],"")</f>
        <v/>
      </c>
      <c r="S89" s="104" t="str">
        <f>IFERROR(tbl_WohnsitzSO[[#This Row],[KLV C]]*tbl_WohnsitzSO[[#This Row],[KLV C Ansatz]],"")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27"/>
      <c r="E90" s="158"/>
      <c r="F90" s="227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Ansatz]],"")</f>
        <v/>
      </c>
      <c r="R90" s="104" t="str">
        <f>IFERROR(tbl_WohnsitzSO[[#This Row],[KLV B]]*tbl_WohnsitzSO[[#This Row],[KLV B Ansatz]],"")</f>
        <v/>
      </c>
      <c r="S90" s="104" t="str">
        <f>IFERROR(tbl_WohnsitzSO[[#This Row],[KLV C]]*tbl_WohnsitzSO[[#This Row],[KLV C Ansatz]],"")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27"/>
      <c r="E91" s="158"/>
      <c r="F91" s="227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Ansatz]],"")</f>
        <v/>
      </c>
      <c r="R91" s="104" t="str">
        <f>IFERROR(tbl_WohnsitzSO[[#This Row],[KLV B]]*tbl_WohnsitzSO[[#This Row],[KLV B Ansatz]],"")</f>
        <v/>
      </c>
      <c r="S91" s="104" t="str">
        <f>IFERROR(tbl_WohnsitzSO[[#This Row],[KLV C]]*tbl_WohnsitzSO[[#This Row],[KLV C Ansatz]],"")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27"/>
      <c r="E92" s="158"/>
      <c r="F92" s="227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Ansatz]],"")</f>
        <v/>
      </c>
      <c r="R92" s="104" t="str">
        <f>IFERROR(tbl_WohnsitzSO[[#This Row],[KLV B]]*tbl_WohnsitzSO[[#This Row],[KLV B Ansatz]],"")</f>
        <v/>
      </c>
      <c r="S92" s="104" t="str">
        <f>IFERROR(tbl_WohnsitzSO[[#This Row],[KLV C]]*tbl_WohnsitzSO[[#This Row],[KLV C Ansatz]],"")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27"/>
      <c r="E93" s="158"/>
      <c r="F93" s="227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Ansatz]],"")</f>
        <v/>
      </c>
      <c r="R93" s="104" t="str">
        <f>IFERROR(tbl_WohnsitzSO[[#This Row],[KLV B]]*tbl_WohnsitzSO[[#This Row],[KLV B Ansatz]],"")</f>
        <v/>
      </c>
      <c r="S93" s="104" t="str">
        <f>IFERROR(tbl_WohnsitzSO[[#This Row],[KLV C]]*tbl_WohnsitzSO[[#This Row],[KLV C Ansatz]],"")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27"/>
      <c r="E94" s="158"/>
      <c r="F94" s="227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Ansatz]],"")</f>
        <v/>
      </c>
      <c r="R94" s="104" t="str">
        <f>IFERROR(tbl_WohnsitzSO[[#This Row],[KLV B]]*tbl_WohnsitzSO[[#This Row],[KLV B Ansatz]],"")</f>
        <v/>
      </c>
      <c r="S94" s="104" t="str">
        <f>IFERROR(tbl_WohnsitzSO[[#This Row],[KLV C]]*tbl_WohnsitzSO[[#This Row],[KLV C Ansatz]],"")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27"/>
      <c r="E95" s="158"/>
      <c r="F95" s="227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Ansatz]],"")</f>
        <v/>
      </c>
      <c r="R95" s="104" t="str">
        <f>IFERROR(tbl_WohnsitzSO[[#This Row],[KLV B]]*tbl_WohnsitzSO[[#This Row],[KLV B Ansatz]],"")</f>
        <v/>
      </c>
      <c r="S95" s="104" t="str">
        <f>IFERROR(tbl_WohnsitzSO[[#This Row],[KLV C]]*tbl_WohnsitzSO[[#This Row],[KLV C Ansatz]],"")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27"/>
      <c r="E96" s="158"/>
      <c r="F96" s="227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Ansatz]],"")</f>
        <v/>
      </c>
      <c r="R96" s="104" t="str">
        <f>IFERROR(tbl_WohnsitzSO[[#This Row],[KLV B]]*tbl_WohnsitzSO[[#This Row],[KLV B Ansatz]],"")</f>
        <v/>
      </c>
      <c r="S96" s="104" t="str">
        <f>IFERROR(tbl_WohnsitzSO[[#This Row],[KLV C]]*tbl_WohnsitzSO[[#This Row],[KLV C Ansatz]],"")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27"/>
      <c r="E97" s="158"/>
      <c r="F97" s="227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Ansatz]],"")</f>
        <v/>
      </c>
      <c r="R97" s="104" t="str">
        <f>IFERROR(tbl_WohnsitzSO[[#This Row],[KLV B]]*tbl_WohnsitzSO[[#This Row],[KLV B Ansatz]],"")</f>
        <v/>
      </c>
      <c r="S97" s="104" t="str">
        <f>IFERROR(tbl_WohnsitzSO[[#This Row],[KLV C]]*tbl_WohnsitzSO[[#This Row],[KLV C Ansatz]],"")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27"/>
      <c r="E98" s="158"/>
      <c r="F98" s="227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Ansatz]],"")</f>
        <v/>
      </c>
      <c r="R98" s="104" t="str">
        <f>IFERROR(tbl_WohnsitzSO[[#This Row],[KLV B]]*tbl_WohnsitzSO[[#This Row],[KLV B Ansatz]],"")</f>
        <v/>
      </c>
      <c r="S98" s="104" t="str">
        <f>IFERROR(tbl_WohnsitzSO[[#This Row],[KLV C]]*tbl_WohnsitzSO[[#This Row],[KLV C Ansatz]],"")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27"/>
      <c r="E99" s="158"/>
      <c r="F99" s="227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Ansatz]],"")</f>
        <v/>
      </c>
      <c r="R99" s="104" t="str">
        <f>IFERROR(tbl_WohnsitzSO[[#This Row],[KLV B]]*tbl_WohnsitzSO[[#This Row],[KLV B Ansatz]],"")</f>
        <v/>
      </c>
      <c r="S99" s="104" t="str">
        <f>IFERROR(tbl_WohnsitzSO[[#This Row],[KLV C]]*tbl_WohnsitzSO[[#This Row],[KLV C Ansatz]],"")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27"/>
      <c r="E100" s="158"/>
      <c r="F100" s="227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Ansatz]],"")</f>
        <v/>
      </c>
      <c r="R100" s="104" t="str">
        <f>IFERROR(tbl_WohnsitzSO[[#This Row],[KLV B]]*tbl_WohnsitzSO[[#This Row],[KLV B Ansatz]],"")</f>
        <v/>
      </c>
      <c r="S100" s="104" t="str">
        <f>IFERROR(tbl_WohnsitzSO[[#This Row],[KLV C]]*tbl_WohnsitzSO[[#This Row],[KLV C Ansatz]],"")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27"/>
      <c r="E101" s="158"/>
      <c r="F101" s="227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Ansatz]],"")</f>
        <v/>
      </c>
      <c r="R101" s="104" t="str">
        <f>IFERROR(tbl_WohnsitzSO[[#This Row],[KLV B]]*tbl_WohnsitzSO[[#This Row],[KLV B Ansatz]],"")</f>
        <v/>
      </c>
      <c r="S101" s="104" t="str">
        <f>IFERROR(tbl_WohnsitzSO[[#This Row],[KLV C]]*tbl_WohnsitzSO[[#This Row],[KLV C Ansatz]],"")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27"/>
      <c r="E102" s="158"/>
      <c r="F102" s="227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Ansatz]],"")</f>
        <v/>
      </c>
      <c r="R102" s="104" t="str">
        <f>IFERROR(tbl_WohnsitzSO[[#This Row],[KLV B]]*tbl_WohnsitzSO[[#This Row],[KLV B Ansatz]],"")</f>
        <v/>
      </c>
      <c r="S102" s="104" t="str">
        <f>IFERROR(tbl_WohnsitzSO[[#This Row],[KLV C]]*tbl_WohnsitzSO[[#This Row],[KLV C Ansatz]],"")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27"/>
      <c r="E103" s="158"/>
      <c r="F103" s="227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Ansatz]],"")</f>
        <v/>
      </c>
      <c r="R103" s="104" t="str">
        <f>IFERROR(tbl_WohnsitzSO[[#This Row],[KLV B]]*tbl_WohnsitzSO[[#This Row],[KLV B Ansatz]],"")</f>
        <v/>
      </c>
      <c r="S103" s="104" t="str">
        <f>IFERROR(tbl_WohnsitzSO[[#This Row],[KLV C]]*tbl_WohnsitzSO[[#This Row],[KLV C Ansatz]],"")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27"/>
      <c r="E104" s="158"/>
      <c r="F104" s="227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Ansatz]],"")</f>
        <v/>
      </c>
      <c r="R104" s="104" t="str">
        <f>IFERROR(tbl_WohnsitzSO[[#This Row],[KLV B]]*tbl_WohnsitzSO[[#This Row],[KLV B Ansatz]],"")</f>
        <v/>
      </c>
      <c r="S104" s="104" t="str">
        <f>IFERROR(tbl_WohnsitzSO[[#This Row],[KLV C]]*tbl_WohnsitzSO[[#This Row],[KLV C Ansatz]],"")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27"/>
      <c r="E105" s="158"/>
      <c r="F105" s="227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Ansatz]],"")</f>
        <v/>
      </c>
      <c r="R105" s="104" t="str">
        <f>IFERROR(tbl_WohnsitzSO[[#This Row],[KLV B]]*tbl_WohnsitzSO[[#This Row],[KLV B Ansatz]],"")</f>
        <v/>
      </c>
      <c r="S105" s="104" t="str">
        <f>IFERROR(tbl_WohnsitzSO[[#This Row],[KLV C]]*tbl_WohnsitzSO[[#This Row],[KLV C Ansatz]],"")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27"/>
      <c r="E106" s="158"/>
      <c r="F106" s="227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Ansatz]],"")</f>
        <v/>
      </c>
      <c r="R106" s="104" t="str">
        <f>IFERROR(tbl_WohnsitzSO[[#This Row],[KLV B]]*tbl_WohnsitzSO[[#This Row],[KLV B Ansatz]],"")</f>
        <v/>
      </c>
      <c r="S106" s="104" t="str">
        <f>IFERROR(tbl_WohnsitzSO[[#This Row],[KLV C]]*tbl_WohnsitzSO[[#This Row],[KLV C Ansatz]],"")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27"/>
      <c r="E107" s="158"/>
      <c r="F107" s="227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Ansatz]],"")</f>
        <v/>
      </c>
      <c r="R107" s="104" t="str">
        <f>IFERROR(tbl_WohnsitzSO[[#This Row],[KLV B]]*tbl_WohnsitzSO[[#This Row],[KLV B Ansatz]],"")</f>
        <v/>
      </c>
      <c r="S107" s="104" t="str">
        <f>IFERROR(tbl_WohnsitzSO[[#This Row],[KLV C]]*tbl_WohnsitzSO[[#This Row],[KLV C Ansatz]],"")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27"/>
      <c r="E108" s="158"/>
      <c r="F108" s="227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Ansatz]],"")</f>
        <v/>
      </c>
      <c r="R108" s="104" t="str">
        <f>IFERROR(tbl_WohnsitzSO[[#This Row],[KLV B]]*tbl_WohnsitzSO[[#This Row],[KLV B Ansatz]],"")</f>
        <v/>
      </c>
      <c r="S108" s="104" t="str">
        <f>IFERROR(tbl_WohnsitzSO[[#This Row],[KLV C]]*tbl_WohnsitzSO[[#This Row],[KLV C Ansatz]],"")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27"/>
      <c r="E109" s="158"/>
      <c r="F109" s="227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Ansatz]],"")</f>
        <v/>
      </c>
      <c r="R109" s="104" t="str">
        <f>IFERROR(tbl_WohnsitzSO[[#This Row],[KLV B]]*tbl_WohnsitzSO[[#This Row],[KLV B Ansatz]],"")</f>
        <v/>
      </c>
      <c r="S109" s="104" t="str">
        <f>IFERROR(tbl_WohnsitzSO[[#This Row],[KLV C]]*tbl_WohnsitzSO[[#This Row],[KLV C Ansatz]],"")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27"/>
      <c r="E110" s="158"/>
      <c r="F110" s="227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Ansatz]],"")</f>
        <v/>
      </c>
      <c r="R110" s="104" t="str">
        <f>IFERROR(tbl_WohnsitzSO[[#This Row],[KLV B]]*tbl_WohnsitzSO[[#This Row],[KLV B Ansatz]],"")</f>
        <v/>
      </c>
      <c r="S110" s="104" t="str">
        <f>IFERROR(tbl_WohnsitzSO[[#This Row],[KLV C]]*tbl_WohnsitzSO[[#This Row],[KLV C Ansatz]],"")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27"/>
      <c r="E111" s="158"/>
      <c r="F111" s="227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Ansatz]],"")</f>
        <v/>
      </c>
      <c r="R111" s="104" t="str">
        <f>IFERROR(tbl_WohnsitzSO[[#This Row],[KLV B]]*tbl_WohnsitzSO[[#This Row],[KLV B Ansatz]],"")</f>
        <v/>
      </c>
      <c r="S111" s="104" t="str">
        <f>IFERROR(tbl_WohnsitzSO[[#This Row],[KLV C]]*tbl_WohnsitzSO[[#This Row],[KLV C Ansatz]],"")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27"/>
      <c r="E112" s="158"/>
      <c r="F112" s="227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Ansatz]],"")</f>
        <v/>
      </c>
      <c r="R112" s="104" t="str">
        <f>IFERROR(tbl_WohnsitzSO[[#This Row],[KLV B]]*tbl_WohnsitzSO[[#This Row],[KLV B Ansatz]],"")</f>
        <v/>
      </c>
      <c r="S112" s="104" t="str">
        <f>IFERROR(tbl_WohnsitzSO[[#This Row],[KLV C]]*tbl_WohnsitzSO[[#This Row],[KLV C Ansatz]],"")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27"/>
      <c r="E113" s="158"/>
      <c r="F113" s="227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Ansatz]],"")</f>
        <v/>
      </c>
      <c r="R113" s="104" t="str">
        <f>IFERROR(tbl_WohnsitzSO[[#This Row],[KLV B]]*tbl_WohnsitzSO[[#This Row],[KLV B Ansatz]],"")</f>
        <v/>
      </c>
      <c r="S113" s="104" t="str">
        <f>IFERROR(tbl_WohnsitzSO[[#This Row],[KLV C]]*tbl_WohnsitzSO[[#This Row],[KLV C Ansatz]],"")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27"/>
      <c r="E114" s="158"/>
      <c r="F114" s="227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Ansatz]],"")</f>
        <v/>
      </c>
      <c r="R114" s="104" t="str">
        <f>IFERROR(tbl_WohnsitzSO[[#This Row],[KLV B]]*tbl_WohnsitzSO[[#This Row],[KLV B Ansatz]],"")</f>
        <v/>
      </c>
      <c r="S114" s="104" t="str">
        <f>IFERROR(tbl_WohnsitzSO[[#This Row],[KLV C]]*tbl_WohnsitzSO[[#This Row],[KLV C Ansatz]],"")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27"/>
      <c r="E115" s="158"/>
      <c r="F115" s="227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Ansatz]],"")</f>
        <v/>
      </c>
      <c r="R115" s="104" t="str">
        <f>IFERROR(tbl_WohnsitzSO[[#This Row],[KLV B]]*tbl_WohnsitzSO[[#This Row],[KLV B Ansatz]],"")</f>
        <v/>
      </c>
      <c r="S115" s="104" t="str">
        <f>IFERROR(tbl_WohnsitzSO[[#This Row],[KLV C]]*tbl_WohnsitzSO[[#This Row],[KLV C Ansatz]],"")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27"/>
      <c r="E116" s="158"/>
      <c r="F116" s="227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Ansatz]],"")</f>
        <v/>
      </c>
      <c r="R116" s="104" t="str">
        <f>IFERROR(tbl_WohnsitzSO[[#This Row],[KLV B]]*tbl_WohnsitzSO[[#This Row],[KLV B Ansatz]],"")</f>
        <v/>
      </c>
      <c r="S116" s="104" t="str">
        <f>IFERROR(tbl_WohnsitzSO[[#This Row],[KLV C]]*tbl_WohnsitzSO[[#This Row],[KLV C Ansatz]],"")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27"/>
      <c r="E117" s="158"/>
      <c r="F117" s="227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Ansatz]],"")</f>
        <v/>
      </c>
      <c r="R117" s="104" t="str">
        <f>IFERROR(tbl_WohnsitzSO[[#This Row],[KLV B]]*tbl_WohnsitzSO[[#This Row],[KLV B Ansatz]],"")</f>
        <v/>
      </c>
      <c r="S117" s="104" t="str">
        <f>IFERROR(tbl_WohnsitzSO[[#This Row],[KLV C]]*tbl_WohnsitzSO[[#This Row],[KLV C Ansatz]],"")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27"/>
      <c r="E118" s="158"/>
      <c r="F118" s="227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Ansatz]],"")</f>
        <v/>
      </c>
      <c r="R118" s="104" t="str">
        <f>IFERROR(tbl_WohnsitzSO[[#This Row],[KLV B]]*tbl_WohnsitzSO[[#This Row],[KLV B Ansatz]],"")</f>
        <v/>
      </c>
      <c r="S118" s="104" t="str">
        <f>IFERROR(tbl_WohnsitzSO[[#This Row],[KLV C]]*tbl_WohnsitzSO[[#This Row],[KLV C Ansatz]],"")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27"/>
      <c r="E119" s="158"/>
      <c r="F119" s="227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Ansatz]],"")</f>
        <v/>
      </c>
      <c r="R119" s="104" t="str">
        <f>IFERROR(tbl_WohnsitzSO[[#This Row],[KLV B]]*tbl_WohnsitzSO[[#This Row],[KLV B Ansatz]],"")</f>
        <v/>
      </c>
      <c r="S119" s="104" t="str">
        <f>IFERROR(tbl_WohnsitzSO[[#This Row],[KLV C]]*tbl_WohnsitzSO[[#This Row],[KLV C Ansatz]],"")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27"/>
      <c r="E120" s="158"/>
      <c r="F120" s="227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Ansatz]],"")</f>
        <v/>
      </c>
      <c r="R120" s="104" t="str">
        <f>IFERROR(tbl_WohnsitzSO[[#This Row],[KLV B]]*tbl_WohnsitzSO[[#This Row],[KLV B Ansatz]],"")</f>
        <v/>
      </c>
      <c r="S120" s="104" t="str">
        <f>IFERROR(tbl_WohnsitzSO[[#This Row],[KLV C]]*tbl_WohnsitzSO[[#This Row],[KLV C Ansatz]],"")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27"/>
      <c r="E121" s="158"/>
      <c r="F121" s="227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Ansatz]],"")</f>
        <v/>
      </c>
      <c r="R121" s="104" t="str">
        <f>IFERROR(tbl_WohnsitzSO[[#This Row],[KLV B]]*tbl_WohnsitzSO[[#This Row],[KLV B Ansatz]],"")</f>
        <v/>
      </c>
      <c r="S121" s="104" t="str">
        <f>IFERROR(tbl_WohnsitzSO[[#This Row],[KLV C]]*tbl_WohnsitzSO[[#This Row],[KLV C Ansatz]],"")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27"/>
      <c r="E122" s="158"/>
      <c r="F122" s="227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Ansatz]],"")</f>
        <v/>
      </c>
      <c r="R122" s="104" t="str">
        <f>IFERROR(tbl_WohnsitzSO[[#This Row],[KLV B]]*tbl_WohnsitzSO[[#This Row],[KLV B Ansatz]],"")</f>
        <v/>
      </c>
      <c r="S122" s="104" t="str">
        <f>IFERROR(tbl_WohnsitzSO[[#This Row],[KLV C]]*tbl_WohnsitzSO[[#This Row],[KLV C Ansatz]],"")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27"/>
      <c r="E123" s="158"/>
      <c r="F123" s="227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Ansatz]],"")</f>
        <v/>
      </c>
      <c r="R123" s="104" t="str">
        <f>IFERROR(tbl_WohnsitzSO[[#This Row],[KLV B]]*tbl_WohnsitzSO[[#This Row],[KLV B Ansatz]],"")</f>
        <v/>
      </c>
      <c r="S123" s="104" t="str">
        <f>IFERROR(tbl_WohnsitzSO[[#This Row],[KLV C]]*tbl_WohnsitzSO[[#This Row],[KLV C Ansatz]],"")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27"/>
      <c r="E124" s="158"/>
      <c r="F124" s="227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Ansatz]],"")</f>
        <v/>
      </c>
      <c r="R124" s="104" t="str">
        <f>IFERROR(tbl_WohnsitzSO[[#This Row],[KLV B]]*tbl_WohnsitzSO[[#This Row],[KLV B Ansatz]],"")</f>
        <v/>
      </c>
      <c r="S124" s="104" t="str">
        <f>IFERROR(tbl_WohnsitzSO[[#This Row],[KLV C]]*tbl_WohnsitzSO[[#This Row],[KLV C Ansatz]],"")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27"/>
      <c r="E125" s="158"/>
      <c r="F125" s="227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Ansatz]],"")</f>
        <v/>
      </c>
      <c r="R125" s="104" t="str">
        <f>IFERROR(tbl_WohnsitzSO[[#This Row],[KLV B]]*tbl_WohnsitzSO[[#This Row],[KLV B Ansatz]],"")</f>
        <v/>
      </c>
      <c r="S125" s="104" t="str">
        <f>IFERROR(tbl_WohnsitzSO[[#This Row],[KLV C]]*tbl_WohnsitzSO[[#This Row],[KLV C Ansatz]],"")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27"/>
      <c r="E126" s="158"/>
      <c r="F126" s="227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Ansatz]],"")</f>
        <v/>
      </c>
      <c r="R126" s="104" t="str">
        <f>IFERROR(tbl_WohnsitzSO[[#This Row],[KLV B]]*tbl_WohnsitzSO[[#This Row],[KLV B Ansatz]],"")</f>
        <v/>
      </c>
      <c r="S126" s="104" t="str">
        <f>IFERROR(tbl_WohnsitzSO[[#This Row],[KLV C]]*tbl_WohnsitzSO[[#This Row],[KLV C Ansatz]],"")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27"/>
      <c r="E127" s="158"/>
      <c r="F127" s="227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Ansatz]],"")</f>
        <v/>
      </c>
      <c r="R127" s="104" t="str">
        <f>IFERROR(tbl_WohnsitzSO[[#This Row],[KLV B]]*tbl_WohnsitzSO[[#This Row],[KLV B Ansatz]],"")</f>
        <v/>
      </c>
      <c r="S127" s="104" t="str">
        <f>IFERROR(tbl_WohnsitzSO[[#This Row],[KLV C]]*tbl_WohnsitzSO[[#This Row],[KLV C Ansatz]],"")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27"/>
      <c r="E128" s="158"/>
      <c r="F128" s="227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Ansatz]],"")</f>
        <v/>
      </c>
      <c r="R128" s="104" t="str">
        <f>IFERROR(tbl_WohnsitzSO[[#This Row],[KLV B]]*tbl_WohnsitzSO[[#This Row],[KLV B Ansatz]],"")</f>
        <v/>
      </c>
      <c r="S128" s="104" t="str">
        <f>IFERROR(tbl_WohnsitzSO[[#This Row],[KLV C]]*tbl_WohnsitzSO[[#This Row],[KLV C Ansatz]],"")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27"/>
      <c r="E129" s="158"/>
      <c r="F129" s="227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Ansatz]],"")</f>
        <v/>
      </c>
      <c r="R129" s="104" t="str">
        <f>IFERROR(tbl_WohnsitzSO[[#This Row],[KLV B]]*tbl_WohnsitzSO[[#This Row],[KLV B Ansatz]],"")</f>
        <v/>
      </c>
      <c r="S129" s="104" t="str">
        <f>IFERROR(tbl_WohnsitzSO[[#This Row],[KLV C]]*tbl_WohnsitzSO[[#This Row],[KLV C Ansatz]],"")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27"/>
      <c r="E130" s="158"/>
      <c r="F130" s="227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Ansatz]],"")</f>
        <v/>
      </c>
      <c r="R130" s="104" t="str">
        <f>IFERROR(tbl_WohnsitzSO[[#This Row],[KLV B]]*tbl_WohnsitzSO[[#This Row],[KLV B Ansatz]],"")</f>
        <v/>
      </c>
      <c r="S130" s="104" t="str">
        <f>IFERROR(tbl_WohnsitzSO[[#This Row],[KLV C]]*tbl_WohnsitzSO[[#This Row],[KLV C Ansatz]],"")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27"/>
      <c r="E131" s="158"/>
      <c r="F131" s="227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Ansatz]],"")</f>
        <v/>
      </c>
      <c r="R131" s="104" t="str">
        <f>IFERROR(tbl_WohnsitzSO[[#This Row],[KLV B]]*tbl_WohnsitzSO[[#This Row],[KLV B Ansatz]],"")</f>
        <v/>
      </c>
      <c r="S131" s="104" t="str">
        <f>IFERROR(tbl_WohnsitzSO[[#This Row],[KLV C]]*tbl_WohnsitzSO[[#This Row],[KLV C Ansatz]],"")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27"/>
      <c r="E132" s="158"/>
      <c r="F132" s="227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Ansatz]],"")</f>
        <v/>
      </c>
      <c r="R132" s="104" t="str">
        <f>IFERROR(tbl_WohnsitzSO[[#This Row],[KLV B]]*tbl_WohnsitzSO[[#This Row],[KLV B Ansatz]],"")</f>
        <v/>
      </c>
      <c r="S132" s="104" t="str">
        <f>IFERROR(tbl_WohnsitzSO[[#This Row],[KLV C]]*tbl_WohnsitzSO[[#This Row],[KLV C Ansatz]],"")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27"/>
      <c r="E133" s="158"/>
      <c r="F133" s="227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Ansatz]],"")</f>
        <v/>
      </c>
      <c r="R133" s="104" t="str">
        <f>IFERROR(tbl_WohnsitzSO[[#This Row],[KLV B]]*tbl_WohnsitzSO[[#This Row],[KLV B Ansatz]],"")</f>
        <v/>
      </c>
      <c r="S133" s="104" t="str">
        <f>IFERROR(tbl_WohnsitzSO[[#This Row],[KLV C]]*tbl_WohnsitzSO[[#This Row],[KLV C Ansatz]],"")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27"/>
      <c r="E134" s="158"/>
      <c r="F134" s="227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Ansatz]],"")</f>
        <v/>
      </c>
      <c r="R134" s="104" t="str">
        <f>IFERROR(tbl_WohnsitzSO[[#This Row],[KLV B]]*tbl_WohnsitzSO[[#This Row],[KLV B Ansatz]],"")</f>
        <v/>
      </c>
      <c r="S134" s="104" t="str">
        <f>IFERROR(tbl_WohnsitzSO[[#This Row],[KLV C]]*tbl_WohnsitzSO[[#This Row],[KLV C Ansatz]],"")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27"/>
      <c r="E135" s="158"/>
      <c r="F135" s="227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Ansatz]],"")</f>
        <v/>
      </c>
      <c r="R135" s="104" t="str">
        <f>IFERROR(tbl_WohnsitzSO[[#This Row],[KLV B]]*tbl_WohnsitzSO[[#This Row],[KLV B Ansatz]],"")</f>
        <v/>
      </c>
      <c r="S135" s="104" t="str">
        <f>IFERROR(tbl_WohnsitzSO[[#This Row],[KLV C]]*tbl_WohnsitzSO[[#This Row],[KLV C Ansatz]],"")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27"/>
      <c r="E136" s="158"/>
      <c r="F136" s="227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Ansatz]],"")</f>
        <v/>
      </c>
      <c r="R136" s="104" t="str">
        <f>IFERROR(tbl_WohnsitzSO[[#This Row],[KLV B]]*tbl_WohnsitzSO[[#This Row],[KLV B Ansatz]],"")</f>
        <v/>
      </c>
      <c r="S136" s="104" t="str">
        <f>IFERROR(tbl_WohnsitzSO[[#This Row],[KLV C]]*tbl_WohnsitzSO[[#This Row],[KLV C Ansatz]],"")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27"/>
      <c r="E137" s="158"/>
      <c r="F137" s="227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Ansatz]],"")</f>
        <v/>
      </c>
      <c r="R137" s="104" t="str">
        <f>IFERROR(tbl_WohnsitzSO[[#This Row],[KLV B]]*tbl_WohnsitzSO[[#This Row],[KLV B Ansatz]],"")</f>
        <v/>
      </c>
      <c r="S137" s="104" t="str">
        <f>IFERROR(tbl_WohnsitzSO[[#This Row],[KLV C]]*tbl_WohnsitzSO[[#This Row],[KLV C Ansatz]],"")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27"/>
      <c r="E138" s="158"/>
      <c r="F138" s="227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Ansatz]],"")</f>
        <v/>
      </c>
      <c r="R138" s="104" t="str">
        <f>IFERROR(tbl_WohnsitzSO[[#This Row],[KLV B]]*tbl_WohnsitzSO[[#This Row],[KLV B Ansatz]],"")</f>
        <v/>
      </c>
      <c r="S138" s="104" t="str">
        <f>IFERROR(tbl_WohnsitzSO[[#This Row],[KLV C]]*tbl_WohnsitzSO[[#This Row],[KLV C Ansatz]],"")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27"/>
      <c r="E139" s="158"/>
      <c r="F139" s="227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Ansatz]],"")</f>
        <v/>
      </c>
      <c r="R139" s="104" t="str">
        <f>IFERROR(tbl_WohnsitzSO[[#This Row],[KLV B]]*tbl_WohnsitzSO[[#This Row],[KLV B Ansatz]],"")</f>
        <v/>
      </c>
      <c r="S139" s="104" t="str">
        <f>IFERROR(tbl_WohnsitzSO[[#This Row],[KLV C]]*tbl_WohnsitzSO[[#This Row],[KLV C Ansatz]],"")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27"/>
      <c r="E140" s="158"/>
      <c r="F140" s="227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Ansatz]],"")</f>
        <v/>
      </c>
      <c r="R140" s="104" t="str">
        <f>IFERROR(tbl_WohnsitzSO[[#This Row],[KLV B]]*tbl_WohnsitzSO[[#This Row],[KLV B Ansatz]],"")</f>
        <v/>
      </c>
      <c r="S140" s="104" t="str">
        <f>IFERROR(tbl_WohnsitzSO[[#This Row],[KLV C]]*tbl_WohnsitzSO[[#This Row],[KLV C Ansatz]],"")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27"/>
      <c r="E141" s="158"/>
      <c r="F141" s="227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Ansatz]],"")</f>
        <v/>
      </c>
      <c r="R141" s="104" t="str">
        <f>IFERROR(tbl_WohnsitzSO[[#This Row],[KLV B]]*tbl_WohnsitzSO[[#This Row],[KLV B Ansatz]],"")</f>
        <v/>
      </c>
      <c r="S141" s="104" t="str">
        <f>IFERROR(tbl_WohnsitzSO[[#This Row],[KLV C]]*tbl_WohnsitzSO[[#This Row],[KLV C Ansatz]],"")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27"/>
      <c r="E142" s="158"/>
      <c r="F142" s="227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Ansatz]],"")</f>
        <v/>
      </c>
      <c r="R142" s="104" t="str">
        <f>IFERROR(tbl_WohnsitzSO[[#This Row],[KLV B]]*tbl_WohnsitzSO[[#This Row],[KLV B Ansatz]],"")</f>
        <v/>
      </c>
      <c r="S142" s="104" t="str">
        <f>IFERROR(tbl_WohnsitzSO[[#This Row],[KLV C]]*tbl_WohnsitzSO[[#This Row],[KLV C Ansatz]],"")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27"/>
      <c r="E143" s="158"/>
      <c r="F143" s="227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Ansatz]],"")</f>
        <v/>
      </c>
      <c r="R143" s="104" t="str">
        <f>IFERROR(tbl_WohnsitzSO[[#This Row],[KLV B]]*tbl_WohnsitzSO[[#This Row],[KLV B Ansatz]],"")</f>
        <v/>
      </c>
      <c r="S143" s="104" t="str">
        <f>IFERROR(tbl_WohnsitzSO[[#This Row],[KLV C]]*tbl_WohnsitzSO[[#This Row],[KLV C Ansatz]],"")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27"/>
      <c r="E144" s="158"/>
      <c r="F144" s="227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Ansatz]],"")</f>
        <v/>
      </c>
      <c r="R144" s="104" t="str">
        <f>IFERROR(tbl_WohnsitzSO[[#This Row],[KLV B]]*tbl_WohnsitzSO[[#This Row],[KLV B Ansatz]],"")</f>
        <v/>
      </c>
      <c r="S144" s="104" t="str">
        <f>IFERROR(tbl_WohnsitzSO[[#This Row],[KLV C]]*tbl_WohnsitzSO[[#This Row],[KLV C Ansatz]],"")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27"/>
      <c r="E145" s="158"/>
      <c r="F145" s="227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Ansatz]],"")</f>
        <v/>
      </c>
      <c r="R145" s="104" t="str">
        <f>IFERROR(tbl_WohnsitzSO[[#This Row],[KLV B]]*tbl_WohnsitzSO[[#This Row],[KLV B Ansatz]],"")</f>
        <v/>
      </c>
      <c r="S145" s="104" t="str">
        <f>IFERROR(tbl_WohnsitzSO[[#This Row],[KLV C]]*tbl_WohnsitzSO[[#This Row],[KLV C Ansatz]],"")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27"/>
      <c r="E146" s="158"/>
      <c r="F146" s="227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Ansatz]],"")</f>
        <v/>
      </c>
      <c r="R146" s="104" t="str">
        <f>IFERROR(tbl_WohnsitzSO[[#This Row],[KLV B]]*tbl_WohnsitzSO[[#This Row],[KLV B Ansatz]],"")</f>
        <v/>
      </c>
      <c r="S146" s="104" t="str">
        <f>IFERROR(tbl_WohnsitzSO[[#This Row],[KLV C]]*tbl_WohnsitzSO[[#This Row],[KLV C Ansatz]],"")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27"/>
      <c r="E147" s="158"/>
      <c r="F147" s="227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Ansatz]],"")</f>
        <v/>
      </c>
      <c r="R147" s="104" t="str">
        <f>IFERROR(tbl_WohnsitzSO[[#This Row],[KLV B]]*tbl_WohnsitzSO[[#This Row],[KLV B Ansatz]],"")</f>
        <v/>
      </c>
      <c r="S147" s="104" t="str">
        <f>IFERROR(tbl_WohnsitzSO[[#This Row],[KLV C]]*tbl_WohnsitzSO[[#This Row],[KLV C Ansatz]],"")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27"/>
      <c r="E148" s="158"/>
      <c r="F148" s="227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Ansatz]],"")</f>
        <v/>
      </c>
      <c r="R148" s="104" t="str">
        <f>IFERROR(tbl_WohnsitzSO[[#This Row],[KLV B]]*tbl_WohnsitzSO[[#This Row],[KLV B Ansatz]],"")</f>
        <v/>
      </c>
      <c r="S148" s="104" t="str">
        <f>IFERROR(tbl_WohnsitzSO[[#This Row],[KLV C]]*tbl_WohnsitzSO[[#This Row],[KLV C Ansatz]],"")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27"/>
      <c r="E149" s="158"/>
      <c r="F149" s="227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Ansatz]],"")</f>
        <v/>
      </c>
      <c r="R149" s="104" t="str">
        <f>IFERROR(tbl_WohnsitzSO[[#This Row],[KLV B]]*tbl_WohnsitzSO[[#This Row],[KLV B Ansatz]],"")</f>
        <v/>
      </c>
      <c r="S149" s="104" t="str">
        <f>IFERROR(tbl_WohnsitzSO[[#This Row],[KLV C]]*tbl_WohnsitzSO[[#This Row],[KLV C Ansatz]],"")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27"/>
      <c r="E150" s="158"/>
      <c r="F150" s="227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Ansatz]],"")</f>
        <v/>
      </c>
      <c r="R150" s="104" t="str">
        <f>IFERROR(tbl_WohnsitzSO[[#This Row],[KLV B]]*tbl_WohnsitzSO[[#This Row],[KLV B Ansatz]],"")</f>
        <v/>
      </c>
      <c r="S150" s="104" t="str">
        <f>IFERROR(tbl_WohnsitzSO[[#This Row],[KLV C]]*tbl_WohnsitzSO[[#This Row],[KLV C Ansatz]],"")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27"/>
      <c r="E151" s="158"/>
      <c r="F151" s="227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Ansatz]],"")</f>
        <v/>
      </c>
      <c r="R151" s="104" t="str">
        <f>IFERROR(tbl_WohnsitzSO[[#This Row],[KLV B]]*tbl_WohnsitzSO[[#This Row],[KLV B Ansatz]],"")</f>
        <v/>
      </c>
      <c r="S151" s="104" t="str">
        <f>IFERROR(tbl_WohnsitzSO[[#This Row],[KLV C]]*tbl_WohnsitzSO[[#This Row],[KLV C Ansatz]],"")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27"/>
      <c r="E152" s="158"/>
      <c r="F152" s="227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Ansatz]],"")</f>
        <v/>
      </c>
      <c r="R152" s="104" t="str">
        <f>IFERROR(tbl_WohnsitzSO[[#This Row],[KLV B]]*tbl_WohnsitzSO[[#This Row],[KLV B Ansatz]],"")</f>
        <v/>
      </c>
      <c r="S152" s="104" t="str">
        <f>IFERROR(tbl_WohnsitzSO[[#This Row],[KLV C]]*tbl_WohnsitzSO[[#This Row],[KLV C Ansatz]],"")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27"/>
      <c r="E153" s="158"/>
      <c r="F153" s="227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Ansatz]],"")</f>
        <v/>
      </c>
      <c r="R153" s="104" t="str">
        <f>IFERROR(tbl_WohnsitzSO[[#This Row],[KLV B]]*tbl_WohnsitzSO[[#This Row],[KLV B Ansatz]],"")</f>
        <v/>
      </c>
      <c r="S153" s="104" t="str">
        <f>IFERROR(tbl_WohnsitzSO[[#This Row],[KLV C]]*tbl_WohnsitzSO[[#This Row],[KLV C Ansatz]],"")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27"/>
      <c r="E154" s="158"/>
      <c r="F154" s="227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Ansatz]],"")</f>
        <v/>
      </c>
      <c r="R154" s="104" t="str">
        <f>IFERROR(tbl_WohnsitzSO[[#This Row],[KLV B]]*tbl_WohnsitzSO[[#This Row],[KLV B Ansatz]],"")</f>
        <v/>
      </c>
      <c r="S154" s="104" t="str">
        <f>IFERROR(tbl_WohnsitzSO[[#This Row],[KLV C]]*tbl_WohnsitzSO[[#This Row],[KLV C Ansatz]],"")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27"/>
      <c r="E155" s="158"/>
      <c r="F155" s="227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Ansatz]],"")</f>
        <v/>
      </c>
      <c r="R155" s="104" t="str">
        <f>IFERROR(tbl_WohnsitzSO[[#This Row],[KLV B]]*tbl_WohnsitzSO[[#This Row],[KLV B Ansatz]],"")</f>
        <v/>
      </c>
      <c r="S155" s="104" t="str">
        <f>IFERROR(tbl_WohnsitzSO[[#This Row],[KLV C]]*tbl_WohnsitzSO[[#This Row],[KLV C Ansatz]],"")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27"/>
      <c r="E156" s="158"/>
      <c r="F156" s="227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Ansatz]],"")</f>
        <v/>
      </c>
      <c r="R156" s="104" t="str">
        <f>IFERROR(tbl_WohnsitzSO[[#This Row],[KLV B]]*tbl_WohnsitzSO[[#This Row],[KLV B Ansatz]],"")</f>
        <v/>
      </c>
      <c r="S156" s="104" t="str">
        <f>IFERROR(tbl_WohnsitzSO[[#This Row],[KLV C]]*tbl_WohnsitzSO[[#This Row],[KLV C Ansatz]],"")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27"/>
      <c r="E157" s="158"/>
      <c r="F157" s="227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Ansatz]],"")</f>
        <v/>
      </c>
      <c r="R157" s="104" t="str">
        <f>IFERROR(tbl_WohnsitzSO[[#This Row],[KLV B]]*tbl_WohnsitzSO[[#This Row],[KLV B Ansatz]],"")</f>
        <v/>
      </c>
      <c r="S157" s="104" t="str">
        <f>IFERROR(tbl_WohnsitzSO[[#This Row],[KLV C]]*tbl_WohnsitzSO[[#This Row],[KLV C Ansatz]],"")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27"/>
      <c r="E158" s="158"/>
      <c r="F158" s="227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Ansatz]],"")</f>
        <v/>
      </c>
      <c r="R158" s="104" t="str">
        <f>IFERROR(tbl_WohnsitzSO[[#This Row],[KLV B]]*tbl_WohnsitzSO[[#This Row],[KLV B Ansatz]],"")</f>
        <v/>
      </c>
      <c r="S158" s="104" t="str">
        <f>IFERROR(tbl_WohnsitzSO[[#This Row],[KLV C]]*tbl_WohnsitzSO[[#This Row],[KLV C Ansatz]],"")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27"/>
      <c r="E159" s="158"/>
      <c r="F159" s="227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Ansatz]],"")</f>
        <v/>
      </c>
      <c r="R159" s="104" t="str">
        <f>IFERROR(tbl_WohnsitzSO[[#This Row],[KLV B]]*tbl_WohnsitzSO[[#This Row],[KLV B Ansatz]],"")</f>
        <v/>
      </c>
      <c r="S159" s="104" t="str">
        <f>IFERROR(tbl_WohnsitzSO[[#This Row],[KLV C]]*tbl_WohnsitzSO[[#This Row],[KLV C Ansatz]],"")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27"/>
      <c r="E160" s="158"/>
      <c r="F160" s="227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Ansatz]],"")</f>
        <v/>
      </c>
      <c r="R160" s="104" t="str">
        <f>IFERROR(tbl_WohnsitzSO[[#This Row],[KLV B]]*tbl_WohnsitzSO[[#This Row],[KLV B Ansatz]],"")</f>
        <v/>
      </c>
      <c r="S160" s="104" t="str">
        <f>IFERROR(tbl_WohnsitzSO[[#This Row],[KLV C]]*tbl_WohnsitzSO[[#This Row],[KLV C Ansatz]],"")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27"/>
      <c r="E161" s="158"/>
      <c r="F161" s="227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Ansatz]],"")</f>
        <v/>
      </c>
      <c r="R161" s="104" t="str">
        <f>IFERROR(tbl_WohnsitzSO[[#This Row],[KLV B]]*tbl_WohnsitzSO[[#This Row],[KLV B Ansatz]],"")</f>
        <v/>
      </c>
      <c r="S161" s="104" t="str">
        <f>IFERROR(tbl_WohnsitzSO[[#This Row],[KLV C]]*tbl_WohnsitzSO[[#This Row],[KLV C Ansatz]],"")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27"/>
      <c r="E162" s="158"/>
      <c r="F162" s="227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Ansatz]],"")</f>
        <v/>
      </c>
      <c r="R162" s="104" t="str">
        <f>IFERROR(tbl_WohnsitzSO[[#This Row],[KLV B]]*tbl_WohnsitzSO[[#This Row],[KLV B Ansatz]],"")</f>
        <v/>
      </c>
      <c r="S162" s="104" t="str">
        <f>IFERROR(tbl_WohnsitzSO[[#This Row],[KLV C]]*tbl_WohnsitzSO[[#This Row],[KLV C Ansatz]],"")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27"/>
      <c r="E163" s="158"/>
      <c r="F163" s="227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Ansatz]],"")</f>
        <v/>
      </c>
      <c r="R163" s="104" t="str">
        <f>IFERROR(tbl_WohnsitzSO[[#This Row],[KLV B]]*tbl_WohnsitzSO[[#This Row],[KLV B Ansatz]],"")</f>
        <v/>
      </c>
      <c r="S163" s="104" t="str">
        <f>IFERROR(tbl_WohnsitzSO[[#This Row],[KLV C]]*tbl_WohnsitzSO[[#This Row],[KLV C Ansatz]],"")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27"/>
      <c r="E164" s="158"/>
      <c r="F164" s="227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Ansatz]],"")</f>
        <v/>
      </c>
      <c r="R164" s="104" t="str">
        <f>IFERROR(tbl_WohnsitzSO[[#This Row],[KLV B]]*tbl_WohnsitzSO[[#This Row],[KLV B Ansatz]],"")</f>
        <v/>
      </c>
      <c r="S164" s="104" t="str">
        <f>IFERROR(tbl_WohnsitzSO[[#This Row],[KLV C]]*tbl_WohnsitzSO[[#This Row],[KLV C Ansatz]],"")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27"/>
      <c r="E165" s="158"/>
      <c r="F165" s="227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Ansatz]],"")</f>
        <v/>
      </c>
      <c r="R165" s="104" t="str">
        <f>IFERROR(tbl_WohnsitzSO[[#This Row],[KLV B]]*tbl_WohnsitzSO[[#This Row],[KLV B Ansatz]],"")</f>
        <v/>
      </c>
      <c r="S165" s="104" t="str">
        <f>IFERROR(tbl_WohnsitzSO[[#This Row],[KLV C]]*tbl_WohnsitzSO[[#This Row],[KLV C Ansatz]],"")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27"/>
      <c r="E166" s="158"/>
      <c r="F166" s="227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Ansatz]],"")</f>
        <v/>
      </c>
      <c r="R166" s="104" t="str">
        <f>IFERROR(tbl_WohnsitzSO[[#This Row],[KLV B]]*tbl_WohnsitzSO[[#This Row],[KLV B Ansatz]],"")</f>
        <v/>
      </c>
      <c r="S166" s="104" t="str">
        <f>IFERROR(tbl_WohnsitzSO[[#This Row],[KLV C]]*tbl_WohnsitzSO[[#This Row],[KLV C Ansatz]],"")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27"/>
      <c r="E167" s="158"/>
      <c r="F167" s="227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Ansatz]],"")</f>
        <v/>
      </c>
      <c r="R167" s="104" t="str">
        <f>IFERROR(tbl_WohnsitzSO[[#This Row],[KLV B]]*tbl_WohnsitzSO[[#This Row],[KLV B Ansatz]],"")</f>
        <v/>
      </c>
      <c r="S167" s="104" t="str">
        <f>IFERROR(tbl_WohnsitzSO[[#This Row],[KLV C]]*tbl_WohnsitzSO[[#This Row],[KLV C Ansatz]],"")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27"/>
      <c r="E168" s="158"/>
      <c r="F168" s="227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Ansatz]],"")</f>
        <v/>
      </c>
      <c r="R168" s="104" t="str">
        <f>IFERROR(tbl_WohnsitzSO[[#This Row],[KLV B]]*tbl_WohnsitzSO[[#This Row],[KLV B Ansatz]],"")</f>
        <v/>
      </c>
      <c r="S168" s="104" t="str">
        <f>IFERROR(tbl_WohnsitzSO[[#This Row],[KLV C]]*tbl_WohnsitzSO[[#This Row],[KLV C Ansatz]],"")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27"/>
      <c r="E169" s="158"/>
      <c r="F169" s="227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Ansatz]],"")</f>
        <v/>
      </c>
      <c r="R169" s="104" t="str">
        <f>IFERROR(tbl_WohnsitzSO[[#This Row],[KLV B]]*tbl_WohnsitzSO[[#This Row],[KLV B Ansatz]],"")</f>
        <v/>
      </c>
      <c r="S169" s="104" t="str">
        <f>IFERROR(tbl_WohnsitzSO[[#This Row],[KLV C]]*tbl_WohnsitzSO[[#This Row],[KLV C Ansatz]],"")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27"/>
      <c r="E170" s="158"/>
      <c r="F170" s="227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Ansatz]],"")</f>
        <v/>
      </c>
      <c r="R170" s="104" t="str">
        <f>IFERROR(tbl_WohnsitzSO[[#This Row],[KLV B]]*tbl_WohnsitzSO[[#This Row],[KLV B Ansatz]],"")</f>
        <v/>
      </c>
      <c r="S170" s="104" t="str">
        <f>IFERROR(tbl_WohnsitzSO[[#This Row],[KLV C]]*tbl_WohnsitzSO[[#This Row],[KLV C Ansatz]],"")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27"/>
      <c r="E171" s="158"/>
      <c r="F171" s="227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Ansatz]],"")</f>
        <v/>
      </c>
      <c r="R171" s="104" t="str">
        <f>IFERROR(tbl_WohnsitzSO[[#This Row],[KLV B]]*tbl_WohnsitzSO[[#This Row],[KLV B Ansatz]],"")</f>
        <v/>
      </c>
      <c r="S171" s="104" t="str">
        <f>IFERROR(tbl_WohnsitzSO[[#This Row],[KLV C]]*tbl_WohnsitzSO[[#This Row],[KLV C Ansatz]],"")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27"/>
      <c r="E172" s="158"/>
      <c r="F172" s="227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Ansatz]],"")</f>
        <v/>
      </c>
      <c r="R172" s="104" t="str">
        <f>IFERROR(tbl_WohnsitzSO[[#This Row],[KLV B]]*tbl_WohnsitzSO[[#This Row],[KLV B Ansatz]],"")</f>
        <v/>
      </c>
      <c r="S172" s="104" t="str">
        <f>IFERROR(tbl_WohnsitzSO[[#This Row],[KLV C]]*tbl_WohnsitzSO[[#This Row],[KLV C Ansatz]],"")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27"/>
      <c r="E173" s="158"/>
      <c r="F173" s="227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Ansatz]],"")</f>
        <v/>
      </c>
      <c r="R173" s="104" t="str">
        <f>IFERROR(tbl_WohnsitzSO[[#This Row],[KLV B]]*tbl_WohnsitzSO[[#This Row],[KLV B Ansatz]],"")</f>
        <v/>
      </c>
      <c r="S173" s="104" t="str">
        <f>IFERROR(tbl_WohnsitzSO[[#This Row],[KLV C]]*tbl_WohnsitzSO[[#This Row],[KLV C Ansatz]],"")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27"/>
      <c r="E174" s="158"/>
      <c r="F174" s="227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Ansatz]],"")</f>
        <v/>
      </c>
      <c r="R174" s="104" t="str">
        <f>IFERROR(tbl_WohnsitzSO[[#This Row],[KLV B]]*tbl_WohnsitzSO[[#This Row],[KLV B Ansatz]],"")</f>
        <v/>
      </c>
      <c r="S174" s="104" t="str">
        <f>IFERROR(tbl_WohnsitzSO[[#This Row],[KLV C]]*tbl_WohnsitzSO[[#This Row],[KLV C Ansatz]],"")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27"/>
      <c r="E175" s="158"/>
      <c r="F175" s="227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Ansatz]],"")</f>
        <v/>
      </c>
      <c r="R175" s="104" t="str">
        <f>IFERROR(tbl_WohnsitzSO[[#This Row],[KLV B]]*tbl_WohnsitzSO[[#This Row],[KLV B Ansatz]],"")</f>
        <v/>
      </c>
      <c r="S175" s="104" t="str">
        <f>IFERROR(tbl_WohnsitzSO[[#This Row],[KLV C]]*tbl_WohnsitzSO[[#This Row],[KLV C Ansatz]],"")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27"/>
      <c r="E176" s="158"/>
      <c r="F176" s="227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Ansatz]],"")</f>
        <v/>
      </c>
      <c r="R176" s="104" t="str">
        <f>IFERROR(tbl_WohnsitzSO[[#This Row],[KLV B]]*tbl_WohnsitzSO[[#This Row],[KLV B Ansatz]],"")</f>
        <v/>
      </c>
      <c r="S176" s="104" t="str">
        <f>IFERROR(tbl_WohnsitzSO[[#This Row],[KLV C]]*tbl_WohnsitzSO[[#This Row],[KLV C Ansatz]],"")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27"/>
      <c r="E177" s="158"/>
      <c r="F177" s="227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Ansatz]],"")</f>
        <v/>
      </c>
      <c r="R177" s="104" t="str">
        <f>IFERROR(tbl_WohnsitzSO[[#This Row],[KLV B]]*tbl_WohnsitzSO[[#This Row],[KLV B Ansatz]],"")</f>
        <v/>
      </c>
      <c r="S177" s="104" t="str">
        <f>IFERROR(tbl_WohnsitzSO[[#This Row],[KLV C]]*tbl_WohnsitzSO[[#This Row],[KLV C Ansatz]],"")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27"/>
      <c r="E178" s="158"/>
      <c r="F178" s="227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Ansatz]],"")</f>
        <v/>
      </c>
      <c r="R178" s="104" t="str">
        <f>IFERROR(tbl_WohnsitzSO[[#This Row],[KLV B]]*tbl_WohnsitzSO[[#This Row],[KLV B Ansatz]],"")</f>
        <v/>
      </c>
      <c r="S178" s="104" t="str">
        <f>IFERROR(tbl_WohnsitzSO[[#This Row],[KLV C]]*tbl_WohnsitzSO[[#This Row],[KLV C Ansatz]],"")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27"/>
      <c r="E179" s="158"/>
      <c r="F179" s="227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Ansatz]],"")</f>
        <v/>
      </c>
      <c r="R179" s="104" t="str">
        <f>IFERROR(tbl_WohnsitzSO[[#This Row],[KLV B]]*tbl_WohnsitzSO[[#This Row],[KLV B Ansatz]],"")</f>
        <v/>
      </c>
      <c r="S179" s="104" t="str">
        <f>IFERROR(tbl_WohnsitzSO[[#This Row],[KLV C]]*tbl_WohnsitzSO[[#This Row],[KLV C Ansatz]],"")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27"/>
      <c r="E180" s="158"/>
      <c r="F180" s="227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Ansatz]],"")</f>
        <v/>
      </c>
      <c r="R180" s="104" t="str">
        <f>IFERROR(tbl_WohnsitzSO[[#This Row],[KLV B]]*tbl_WohnsitzSO[[#This Row],[KLV B Ansatz]],"")</f>
        <v/>
      </c>
      <c r="S180" s="104" t="str">
        <f>IFERROR(tbl_WohnsitzSO[[#This Row],[KLV C]]*tbl_WohnsitzSO[[#This Row],[KLV C Ansatz]],"")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27"/>
      <c r="E181" s="158"/>
      <c r="F181" s="227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Ansatz]],"")</f>
        <v/>
      </c>
      <c r="R181" s="104" t="str">
        <f>IFERROR(tbl_WohnsitzSO[[#This Row],[KLV B]]*tbl_WohnsitzSO[[#This Row],[KLV B Ansatz]],"")</f>
        <v/>
      </c>
      <c r="S181" s="104" t="str">
        <f>IFERROR(tbl_WohnsitzSO[[#This Row],[KLV C]]*tbl_WohnsitzSO[[#This Row],[KLV C Ansatz]],"")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27"/>
      <c r="E182" s="158"/>
      <c r="F182" s="227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Ansatz]],"")</f>
        <v/>
      </c>
      <c r="R182" s="104" t="str">
        <f>IFERROR(tbl_WohnsitzSO[[#This Row],[KLV B]]*tbl_WohnsitzSO[[#This Row],[KLV B Ansatz]],"")</f>
        <v/>
      </c>
      <c r="S182" s="104" t="str">
        <f>IFERROR(tbl_WohnsitzSO[[#This Row],[KLV C]]*tbl_WohnsitzSO[[#This Row],[KLV C Ansatz]],"")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27"/>
      <c r="E183" s="158"/>
      <c r="F183" s="227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Ansatz]],"")</f>
        <v/>
      </c>
      <c r="R183" s="104" t="str">
        <f>IFERROR(tbl_WohnsitzSO[[#This Row],[KLV B]]*tbl_WohnsitzSO[[#This Row],[KLV B Ansatz]],"")</f>
        <v/>
      </c>
      <c r="S183" s="104" t="str">
        <f>IFERROR(tbl_WohnsitzSO[[#This Row],[KLV C]]*tbl_WohnsitzSO[[#This Row],[KLV C Ansatz]],"")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27"/>
      <c r="E184" s="158"/>
      <c r="F184" s="227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Ansatz]],"")</f>
        <v/>
      </c>
      <c r="R184" s="104" t="str">
        <f>IFERROR(tbl_WohnsitzSO[[#This Row],[KLV B]]*tbl_WohnsitzSO[[#This Row],[KLV B Ansatz]],"")</f>
        <v/>
      </c>
      <c r="S184" s="104" t="str">
        <f>IFERROR(tbl_WohnsitzSO[[#This Row],[KLV C]]*tbl_WohnsitzSO[[#This Row],[KLV C Ansatz]],"")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27"/>
      <c r="E185" s="158"/>
      <c r="F185" s="227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Ansatz]],"")</f>
        <v/>
      </c>
      <c r="R185" s="104" t="str">
        <f>IFERROR(tbl_WohnsitzSO[[#This Row],[KLV B]]*tbl_WohnsitzSO[[#This Row],[KLV B Ansatz]],"")</f>
        <v/>
      </c>
      <c r="S185" s="104" t="str">
        <f>IFERROR(tbl_WohnsitzSO[[#This Row],[KLV C]]*tbl_WohnsitzSO[[#This Row],[KLV C Ansatz]],"")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27"/>
      <c r="E186" s="158"/>
      <c r="F186" s="227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Ansatz]],"")</f>
        <v/>
      </c>
      <c r="R186" s="104" t="str">
        <f>IFERROR(tbl_WohnsitzSO[[#This Row],[KLV B]]*tbl_WohnsitzSO[[#This Row],[KLV B Ansatz]],"")</f>
        <v/>
      </c>
      <c r="S186" s="104" t="str">
        <f>IFERROR(tbl_WohnsitzSO[[#This Row],[KLV C]]*tbl_WohnsitzSO[[#This Row],[KLV C Ansatz]],"")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27"/>
      <c r="E187" s="158"/>
      <c r="F187" s="227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Ansatz]],"")</f>
        <v/>
      </c>
      <c r="R187" s="104" t="str">
        <f>IFERROR(tbl_WohnsitzSO[[#This Row],[KLV B]]*tbl_WohnsitzSO[[#This Row],[KLV B Ansatz]],"")</f>
        <v/>
      </c>
      <c r="S187" s="104" t="str">
        <f>IFERROR(tbl_WohnsitzSO[[#This Row],[KLV C]]*tbl_WohnsitzSO[[#This Row],[KLV C Ansatz]],"")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27"/>
      <c r="E188" s="158"/>
      <c r="F188" s="227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Ansatz]],"")</f>
        <v/>
      </c>
      <c r="R188" s="104" t="str">
        <f>IFERROR(tbl_WohnsitzSO[[#This Row],[KLV B]]*tbl_WohnsitzSO[[#This Row],[KLV B Ansatz]],"")</f>
        <v/>
      </c>
      <c r="S188" s="104" t="str">
        <f>IFERROR(tbl_WohnsitzSO[[#This Row],[KLV C]]*tbl_WohnsitzSO[[#This Row],[KLV C Ansatz]],"")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27"/>
      <c r="E189" s="158"/>
      <c r="F189" s="227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Ansatz]],"")</f>
        <v/>
      </c>
      <c r="R189" s="104" t="str">
        <f>IFERROR(tbl_WohnsitzSO[[#This Row],[KLV B]]*tbl_WohnsitzSO[[#This Row],[KLV B Ansatz]],"")</f>
        <v/>
      </c>
      <c r="S189" s="104" t="str">
        <f>IFERROR(tbl_WohnsitzSO[[#This Row],[KLV C]]*tbl_WohnsitzSO[[#This Row],[KLV C Ansatz]],"")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27"/>
      <c r="E190" s="158"/>
      <c r="F190" s="227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Ansatz]],"")</f>
        <v/>
      </c>
      <c r="R190" s="104" t="str">
        <f>IFERROR(tbl_WohnsitzSO[[#This Row],[KLV B]]*tbl_WohnsitzSO[[#This Row],[KLV B Ansatz]],"")</f>
        <v/>
      </c>
      <c r="S190" s="104" t="str">
        <f>IFERROR(tbl_WohnsitzSO[[#This Row],[KLV C]]*tbl_WohnsitzSO[[#This Row],[KLV C Ansatz]],"")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27"/>
      <c r="E191" s="158"/>
      <c r="F191" s="227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Ansatz]],"")</f>
        <v/>
      </c>
      <c r="R191" s="104" t="str">
        <f>IFERROR(tbl_WohnsitzSO[[#This Row],[KLV B]]*tbl_WohnsitzSO[[#This Row],[KLV B Ansatz]],"")</f>
        <v/>
      </c>
      <c r="S191" s="104" t="str">
        <f>IFERROR(tbl_WohnsitzSO[[#This Row],[KLV C]]*tbl_WohnsitzSO[[#This Row],[KLV C Ansatz]],"")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27"/>
      <c r="E192" s="158"/>
      <c r="F192" s="227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Ansatz]],"")</f>
        <v/>
      </c>
      <c r="R192" s="104" t="str">
        <f>IFERROR(tbl_WohnsitzSO[[#This Row],[KLV B]]*tbl_WohnsitzSO[[#This Row],[KLV B Ansatz]],"")</f>
        <v/>
      </c>
      <c r="S192" s="104" t="str">
        <f>IFERROR(tbl_WohnsitzSO[[#This Row],[KLV C]]*tbl_WohnsitzSO[[#This Row],[KLV C Ansatz]],"")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27"/>
      <c r="E193" s="158"/>
      <c r="F193" s="227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Ansatz]],"")</f>
        <v/>
      </c>
      <c r="R193" s="104" t="str">
        <f>IFERROR(tbl_WohnsitzSO[[#This Row],[KLV B]]*tbl_WohnsitzSO[[#This Row],[KLV B Ansatz]],"")</f>
        <v/>
      </c>
      <c r="S193" s="104" t="str">
        <f>IFERROR(tbl_WohnsitzSO[[#This Row],[KLV C]]*tbl_WohnsitzSO[[#This Row],[KLV C Ansatz]],"")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27"/>
      <c r="E194" s="158"/>
      <c r="F194" s="227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Ansatz]],"")</f>
        <v/>
      </c>
      <c r="R194" s="104" t="str">
        <f>IFERROR(tbl_WohnsitzSO[[#This Row],[KLV B]]*tbl_WohnsitzSO[[#This Row],[KLV B Ansatz]],"")</f>
        <v/>
      </c>
      <c r="S194" s="104" t="str">
        <f>IFERROR(tbl_WohnsitzSO[[#This Row],[KLV C]]*tbl_WohnsitzSO[[#This Row],[KLV C Ansatz]],"")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27"/>
      <c r="E195" s="158"/>
      <c r="F195" s="227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Ansatz]],"")</f>
        <v/>
      </c>
      <c r="R195" s="104" t="str">
        <f>IFERROR(tbl_WohnsitzSO[[#This Row],[KLV B]]*tbl_WohnsitzSO[[#This Row],[KLV B Ansatz]],"")</f>
        <v/>
      </c>
      <c r="S195" s="104" t="str">
        <f>IFERROR(tbl_WohnsitzSO[[#This Row],[KLV C]]*tbl_WohnsitzSO[[#This Row],[KLV C Ansatz]],"")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27"/>
      <c r="E196" s="158"/>
      <c r="F196" s="227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Ansatz]],"")</f>
        <v/>
      </c>
      <c r="R196" s="104" t="str">
        <f>IFERROR(tbl_WohnsitzSO[[#This Row],[KLV B]]*tbl_WohnsitzSO[[#This Row],[KLV B Ansatz]],"")</f>
        <v/>
      </c>
      <c r="S196" s="104" t="str">
        <f>IFERROR(tbl_WohnsitzSO[[#This Row],[KLV C]]*tbl_WohnsitzSO[[#This Row],[KLV C Ansatz]],"")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27"/>
      <c r="E197" s="158"/>
      <c r="F197" s="227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Ansatz]],"")</f>
        <v/>
      </c>
      <c r="R197" s="104" t="str">
        <f>IFERROR(tbl_WohnsitzSO[[#This Row],[KLV B]]*tbl_WohnsitzSO[[#This Row],[KLV B Ansatz]],"")</f>
        <v/>
      </c>
      <c r="S197" s="104" t="str">
        <f>IFERROR(tbl_WohnsitzSO[[#This Row],[KLV C]]*tbl_WohnsitzSO[[#This Row],[KLV C Ansatz]],"")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27"/>
      <c r="E198" s="158"/>
      <c r="F198" s="227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Ansatz]],"")</f>
        <v/>
      </c>
      <c r="R198" s="104" t="str">
        <f>IFERROR(tbl_WohnsitzSO[[#This Row],[KLV B]]*tbl_WohnsitzSO[[#This Row],[KLV B Ansatz]],"")</f>
        <v/>
      </c>
      <c r="S198" s="104" t="str">
        <f>IFERROR(tbl_WohnsitzSO[[#This Row],[KLV C]]*tbl_WohnsitzSO[[#This Row],[KLV C Ansatz]],"")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27"/>
      <c r="E199" s="158"/>
      <c r="F199" s="227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Ansatz]],"")</f>
        <v/>
      </c>
      <c r="R199" s="104" t="str">
        <f>IFERROR(tbl_WohnsitzSO[[#This Row],[KLV B]]*tbl_WohnsitzSO[[#This Row],[KLV B Ansatz]],"")</f>
        <v/>
      </c>
      <c r="S199" s="104" t="str">
        <f>IFERROR(tbl_WohnsitzSO[[#This Row],[KLV C]]*tbl_WohnsitzSO[[#This Row],[KLV C Ansatz]],"")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27"/>
      <c r="E200" s="158"/>
      <c r="F200" s="227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Ansatz]],"")</f>
        <v/>
      </c>
      <c r="R200" s="104" t="str">
        <f>IFERROR(tbl_WohnsitzSO[[#This Row],[KLV B]]*tbl_WohnsitzSO[[#This Row],[KLV B Ansatz]],"")</f>
        <v/>
      </c>
      <c r="S200" s="104" t="str">
        <f>IFERROR(tbl_WohnsitzSO[[#This Row],[KLV C]]*tbl_WohnsitzSO[[#This Row],[KLV C Ansatz]],"")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27"/>
      <c r="E201" s="158"/>
      <c r="F201" s="227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Ansatz]],"")</f>
        <v/>
      </c>
      <c r="R201" s="104" t="str">
        <f>IFERROR(tbl_WohnsitzSO[[#This Row],[KLV B]]*tbl_WohnsitzSO[[#This Row],[KLV B Ansatz]],"")</f>
        <v/>
      </c>
      <c r="S201" s="104" t="str">
        <f>IFERROR(tbl_WohnsitzSO[[#This Row],[KLV C]]*tbl_WohnsitzSO[[#This Row],[KLV C Ansatz]],"")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27"/>
      <c r="E202" s="158"/>
      <c r="F202" s="227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Ansatz]],"")</f>
        <v/>
      </c>
      <c r="R202" s="104" t="str">
        <f>IFERROR(tbl_WohnsitzSO[[#This Row],[KLV B]]*tbl_WohnsitzSO[[#This Row],[KLV B Ansatz]],"")</f>
        <v/>
      </c>
      <c r="S202" s="104" t="str">
        <f>IFERROR(tbl_WohnsitzSO[[#This Row],[KLV C]]*tbl_WohnsitzSO[[#This Row],[KLV C Ansatz]],"")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27"/>
      <c r="E203" s="158"/>
      <c r="F203" s="227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Ansatz]],"")</f>
        <v/>
      </c>
      <c r="R203" s="104" t="str">
        <f>IFERROR(tbl_WohnsitzSO[[#This Row],[KLV B]]*tbl_WohnsitzSO[[#This Row],[KLV B Ansatz]],"")</f>
        <v/>
      </c>
      <c r="S203" s="104" t="str">
        <f>IFERROR(tbl_WohnsitzSO[[#This Row],[KLV C]]*tbl_WohnsitzSO[[#This Row],[KLV C Ansatz]],"")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27"/>
      <c r="E204" s="158"/>
      <c r="F204" s="227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Ansatz]],"")</f>
        <v/>
      </c>
      <c r="R204" s="104" t="str">
        <f>IFERROR(tbl_WohnsitzSO[[#This Row],[KLV B]]*tbl_WohnsitzSO[[#This Row],[KLV B Ansatz]],"")</f>
        <v/>
      </c>
      <c r="S204" s="104" t="str">
        <f>IFERROR(tbl_WohnsitzSO[[#This Row],[KLV C]]*tbl_WohnsitzSO[[#This Row],[KLV C Ansatz]],"")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27"/>
      <c r="E205" s="158"/>
      <c r="F205" s="227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Ansatz]],"")</f>
        <v/>
      </c>
      <c r="R205" s="104" t="str">
        <f>IFERROR(tbl_WohnsitzSO[[#This Row],[KLV B]]*tbl_WohnsitzSO[[#This Row],[KLV B Ansatz]],"")</f>
        <v/>
      </c>
      <c r="S205" s="104" t="str">
        <f>IFERROR(tbl_WohnsitzSO[[#This Row],[KLV C]]*tbl_WohnsitzSO[[#This Row],[KLV C Ansatz]],"")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27"/>
      <c r="E206" s="158"/>
      <c r="F206" s="227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Ansatz]],"")</f>
        <v/>
      </c>
      <c r="R206" s="104" t="str">
        <f>IFERROR(tbl_WohnsitzSO[[#This Row],[KLV B]]*tbl_WohnsitzSO[[#This Row],[KLV B Ansatz]],"")</f>
        <v/>
      </c>
      <c r="S206" s="104" t="str">
        <f>IFERROR(tbl_WohnsitzSO[[#This Row],[KLV C]]*tbl_WohnsitzSO[[#This Row],[KLV C Ansatz]],"")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27"/>
      <c r="E207" s="158"/>
      <c r="F207" s="227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Ansatz]],"")</f>
        <v/>
      </c>
      <c r="R207" s="104" t="str">
        <f>IFERROR(tbl_WohnsitzSO[[#This Row],[KLV B]]*tbl_WohnsitzSO[[#This Row],[KLV B Ansatz]],"")</f>
        <v/>
      </c>
      <c r="S207" s="104" t="str">
        <f>IFERROR(tbl_WohnsitzSO[[#This Row],[KLV C]]*tbl_WohnsitzSO[[#This Row],[KLV C Ansatz]],"")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27"/>
      <c r="E208" s="158"/>
      <c r="F208" s="227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Ansatz]],"")</f>
        <v/>
      </c>
      <c r="R208" s="104" t="str">
        <f>IFERROR(tbl_WohnsitzSO[[#This Row],[KLV B]]*tbl_WohnsitzSO[[#This Row],[KLV B Ansatz]],"")</f>
        <v/>
      </c>
      <c r="S208" s="104" t="str">
        <f>IFERROR(tbl_WohnsitzSO[[#This Row],[KLV C]]*tbl_WohnsitzSO[[#This Row],[KLV C Ansatz]],"")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27"/>
      <c r="E209" s="158"/>
      <c r="F209" s="227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Ansatz]],"")</f>
        <v/>
      </c>
      <c r="R209" s="104" t="str">
        <f>IFERROR(tbl_WohnsitzSO[[#This Row],[KLV B]]*tbl_WohnsitzSO[[#This Row],[KLV B Ansatz]],"")</f>
        <v/>
      </c>
      <c r="S209" s="104" t="str">
        <f>IFERROR(tbl_WohnsitzSO[[#This Row],[KLV C]]*tbl_WohnsitzSO[[#This Row],[KLV C Ansatz]],"")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27"/>
      <c r="E210" s="158"/>
      <c r="F210" s="227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Ansatz]],"")</f>
        <v/>
      </c>
      <c r="R210" s="104" t="str">
        <f>IFERROR(tbl_WohnsitzSO[[#This Row],[KLV B]]*tbl_WohnsitzSO[[#This Row],[KLV B Ansatz]],"")</f>
        <v/>
      </c>
      <c r="S210" s="104" t="str">
        <f>IFERROR(tbl_WohnsitzSO[[#This Row],[KLV C]]*tbl_WohnsitzSO[[#This Row],[KLV C Ansatz]],"")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27"/>
      <c r="E211" s="158"/>
      <c r="F211" s="227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Ansatz]],"")</f>
        <v/>
      </c>
      <c r="R211" s="104" t="str">
        <f>IFERROR(tbl_WohnsitzSO[[#This Row],[KLV B]]*tbl_WohnsitzSO[[#This Row],[KLV B Ansatz]],"")</f>
        <v/>
      </c>
      <c r="S211" s="104" t="str">
        <f>IFERROR(tbl_WohnsitzSO[[#This Row],[KLV C]]*tbl_WohnsitzSO[[#This Row],[KLV C Ansatz]],"")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27"/>
      <c r="E212" s="158"/>
      <c r="F212" s="227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Ansatz]],"")</f>
        <v/>
      </c>
      <c r="R212" s="104" t="str">
        <f>IFERROR(tbl_WohnsitzSO[[#This Row],[KLV B]]*tbl_WohnsitzSO[[#This Row],[KLV B Ansatz]],"")</f>
        <v/>
      </c>
      <c r="S212" s="104" t="str">
        <f>IFERROR(tbl_WohnsitzSO[[#This Row],[KLV C]]*tbl_WohnsitzSO[[#This Row],[KLV C Ansatz]],"")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27"/>
      <c r="E213" s="158"/>
      <c r="F213" s="227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Ansatz]],"")</f>
        <v/>
      </c>
      <c r="R213" s="104" t="str">
        <f>IFERROR(tbl_WohnsitzSO[[#This Row],[KLV B]]*tbl_WohnsitzSO[[#This Row],[KLV B Ansatz]],"")</f>
        <v/>
      </c>
      <c r="S213" s="104" t="str">
        <f>IFERROR(tbl_WohnsitzSO[[#This Row],[KLV C]]*tbl_WohnsitzSO[[#This Row],[KLV C Ansatz]],"")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27"/>
      <c r="E214" s="158"/>
      <c r="F214" s="227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Ansatz]],"")</f>
        <v/>
      </c>
      <c r="R214" s="104" t="str">
        <f>IFERROR(tbl_WohnsitzSO[[#This Row],[KLV B]]*tbl_WohnsitzSO[[#This Row],[KLV B Ansatz]],"")</f>
        <v/>
      </c>
      <c r="S214" s="104" t="str">
        <f>IFERROR(tbl_WohnsitzSO[[#This Row],[KLV C]]*tbl_WohnsitzSO[[#This Row],[KLV C Ansatz]],"")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27"/>
      <c r="E215" s="158"/>
      <c r="F215" s="227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Ansatz]],"")</f>
        <v/>
      </c>
      <c r="R215" s="104" t="str">
        <f>IFERROR(tbl_WohnsitzSO[[#This Row],[KLV B]]*tbl_WohnsitzSO[[#This Row],[KLV B Ansatz]],"")</f>
        <v/>
      </c>
      <c r="S215" s="104" t="str">
        <f>IFERROR(tbl_WohnsitzSO[[#This Row],[KLV C]]*tbl_WohnsitzSO[[#This Row],[KLV C Ansatz]],"")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27"/>
      <c r="E216" s="158"/>
      <c r="F216" s="227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Ansatz]],"")</f>
        <v/>
      </c>
      <c r="R216" s="104" t="str">
        <f>IFERROR(tbl_WohnsitzSO[[#This Row],[KLV B]]*tbl_WohnsitzSO[[#This Row],[KLV B Ansatz]],"")</f>
        <v/>
      </c>
      <c r="S216" s="104" t="str">
        <f>IFERROR(tbl_WohnsitzSO[[#This Row],[KLV C]]*tbl_WohnsitzSO[[#This Row],[KLV C Ansatz]],"")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27"/>
      <c r="E217" s="158"/>
      <c r="F217" s="227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Ansatz]],"")</f>
        <v/>
      </c>
      <c r="R217" s="104" t="str">
        <f>IFERROR(tbl_WohnsitzSO[[#This Row],[KLV B]]*tbl_WohnsitzSO[[#This Row],[KLV B Ansatz]],"")</f>
        <v/>
      </c>
      <c r="S217" s="104" t="str">
        <f>IFERROR(tbl_WohnsitzSO[[#This Row],[KLV C]]*tbl_WohnsitzSO[[#This Row],[KLV C Ansatz]],"")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27"/>
      <c r="E218" s="158"/>
      <c r="F218" s="227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Ansatz]],"")</f>
        <v/>
      </c>
      <c r="R218" s="104" t="str">
        <f>IFERROR(tbl_WohnsitzSO[[#This Row],[KLV B]]*tbl_WohnsitzSO[[#This Row],[KLV B Ansatz]],"")</f>
        <v/>
      </c>
      <c r="S218" s="104" t="str">
        <f>IFERROR(tbl_WohnsitzSO[[#This Row],[KLV C]]*tbl_WohnsitzSO[[#This Row],[KLV C Ansatz]],"")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27"/>
      <c r="E219" s="158"/>
      <c r="F219" s="227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Ansatz]],"")</f>
        <v/>
      </c>
      <c r="R219" s="104" t="str">
        <f>IFERROR(tbl_WohnsitzSO[[#This Row],[KLV B]]*tbl_WohnsitzSO[[#This Row],[KLV B Ansatz]],"")</f>
        <v/>
      </c>
      <c r="S219" s="104" t="str">
        <f>IFERROR(tbl_WohnsitzSO[[#This Row],[KLV C]]*tbl_WohnsitzSO[[#This Row],[KLV C Ansatz]],"")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27"/>
      <c r="E220" s="158"/>
      <c r="F220" s="227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Ansatz]],"")</f>
        <v/>
      </c>
      <c r="R220" s="104" t="str">
        <f>IFERROR(tbl_WohnsitzSO[[#This Row],[KLV B]]*tbl_WohnsitzSO[[#This Row],[KLV B Ansatz]],"")</f>
        <v/>
      </c>
      <c r="S220" s="104" t="str">
        <f>IFERROR(tbl_WohnsitzSO[[#This Row],[KLV C]]*tbl_WohnsitzSO[[#This Row],[KLV C Ansatz]],"")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27"/>
      <c r="E221" s="158"/>
      <c r="F221" s="227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Ansatz]],"")</f>
        <v/>
      </c>
      <c r="R221" s="104" t="str">
        <f>IFERROR(tbl_WohnsitzSO[[#This Row],[KLV B]]*tbl_WohnsitzSO[[#This Row],[KLV B Ansatz]],"")</f>
        <v/>
      </c>
      <c r="S221" s="104" t="str">
        <f>IFERROR(tbl_WohnsitzSO[[#This Row],[KLV C]]*tbl_WohnsitzSO[[#This Row],[KLV C Ansatz]],"")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27"/>
      <c r="E222" s="158"/>
      <c r="F222" s="227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Ansatz]],"")</f>
        <v/>
      </c>
      <c r="R222" s="104" t="str">
        <f>IFERROR(tbl_WohnsitzSO[[#This Row],[KLV B]]*tbl_WohnsitzSO[[#This Row],[KLV B Ansatz]],"")</f>
        <v/>
      </c>
      <c r="S222" s="104" t="str">
        <f>IFERROR(tbl_WohnsitzSO[[#This Row],[KLV C]]*tbl_WohnsitzSO[[#This Row],[KLV C Ansatz]],"")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27"/>
      <c r="E223" s="158"/>
      <c r="F223" s="227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Ansatz]],"")</f>
        <v/>
      </c>
      <c r="R223" s="104" t="str">
        <f>IFERROR(tbl_WohnsitzSO[[#This Row],[KLV B]]*tbl_WohnsitzSO[[#This Row],[KLV B Ansatz]],"")</f>
        <v/>
      </c>
      <c r="S223" s="104" t="str">
        <f>IFERROR(tbl_WohnsitzSO[[#This Row],[KLV C]]*tbl_WohnsitzSO[[#This Row],[KLV C Ansatz]],"")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27"/>
      <c r="E224" s="158"/>
      <c r="F224" s="227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Ansatz]],"")</f>
        <v/>
      </c>
      <c r="R224" s="104" t="str">
        <f>IFERROR(tbl_WohnsitzSO[[#This Row],[KLV B]]*tbl_WohnsitzSO[[#This Row],[KLV B Ansatz]],"")</f>
        <v/>
      </c>
      <c r="S224" s="104" t="str">
        <f>IFERROR(tbl_WohnsitzSO[[#This Row],[KLV C]]*tbl_WohnsitzSO[[#This Row],[KLV C Ansatz]],"")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27"/>
      <c r="E225" s="158"/>
      <c r="F225" s="227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Ansatz]],"")</f>
        <v/>
      </c>
      <c r="R225" s="104" t="str">
        <f>IFERROR(tbl_WohnsitzSO[[#This Row],[KLV B]]*tbl_WohnsitzSO[[#This Row],[KLV B Ansatz]],"")</f>
        <v/>
      </c>
      <c r="S225" s="104" t="str">
        <f>IFERROR(tbl_WohnsitzSO[[#This Row],[KLV C]]*tbl_WohnsitzSO[[#This Row],[KLV C Ansatz]],"")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27"/>
      <c r="E226" s="158"/>
      <c r="F226" s="227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Ansatz]],"")</f>
        <v/>
      </c>
      <c r="R226" s="104" t="str">
        <f>IFERROR(tbl_WohnsitzSO[[#This Row],[KLV B]]*tbl_WohnsitzSO[[#This Row],[KLV B Ansatz]],"")</f>
        <v/>
      </c>
      <c r="S226" s="104" t="str">
        <f>IFERROR(tbl_WohnsitzSO[[#This Row],[KLV C]]*tbl_WohnsitzSO[[#This Row],[KLV C Ansatz]],"")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27"/>
      <c r="E227" s="158"/>
      <c r="F227" s="227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Ansatz]],"")</f>
        <v/>
      </c>
      <c r="R227" s="104" t="str">
        <f>IFERROR(tbl_WohnsitzSO[[#This Row],[KLV B]]*tbl_WohnsitzSO[[#This Row],[KLV B Ansatz]],"")</f>
        <v/>
      </c>
      <c r="S227" s="104" t="str">
        <f>IFERROR(tbl_WohnsitzSO[[#This Row],[KLV C]]*tbl_WohnsitzSO[[#This Row],[KLV C Ansatz]],"")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27"/>
      <c r="E228" s="158"/>
      <c r="F228" s="227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Ansatz]],"")</f>
        <v/>
      </c>
      <c r="R228" s="104" t="str">
        <f>IFERROR(tbl_WohnsitzSO[[#This Row],[KLV B]]*tbl_WohnsitzSO[[#This Row],[KLV B Ansatz]],"")</f>
        <v/>
      </c>
      <c r="S228" s="104" t="str">
        <f>IFERROR(tbl_WohnsitzSO[[#This Row],[KLV C]]*tbl_WohnsitzSO[[#This Row],[KLV C Ansatz]],"")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27"/>
      <c r="E229" s="158"/>
      <c r="F229" s="227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Ansatz]],"")</f>
        <v/>
      </c>
      <c r="R229" s="104" t="str">
        <f>IFERROR(tbl_WohnsitzSO[[#This Row],[KLV B]]*tbl_WohnsitzSO[[#This Row],[KLV B Ansatz]],"")</f>
        <v/>
      </c>
      <c r="S229" s="104" t="str">
        <f>IFERROR(tbl_WohnsitzSO[[#This Row],[KLV C]]*tbl_WohnsitzSO[[#This Row],[KLV C Ansatz]],"")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27"/>
      <c r="E230" s="158"/>
      <c r="F230" s="227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Ansatz]],"")</f>
        <v/>
      </c>
      <c r="R230" s="104" t="str">
        <f>IFERROR(tbl_WohnsitzSO[[#This Row],[KLV B]]*tbl_WohnsitzSO[[#This Row],[KLV B Ansatz]],"")</f>
        <v/>
      </c>
      <c r="S230" s="104" t="str">
        <f>IFERROR(tbl_WohnsitzSO[[#This Row],[KLV C]]*tbl_WohnsitzSO[[#This Row],[KLV C Ansatz]],"")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27"/>
      <c r="E231" s="158"/>
      <c r="F231" s="227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Ansatz]],"")</f>
        <v/>
      </c>
      <c r="R231" s="104" t="str">
        <f>IFERROR(tbl_WohnsitzSO[[#This Row],[KLV B]]*tbl_WohnsitzSO[[#This Row],[KLV B Ansatz]],"")</f>
        <v/>
      </c>
      <c r="S231" s="104" t="str">
        <f>IFERROR(tbl_WohnsitzSO[[#This Row],[KLV C]]*tbl_WohnsitzSO[[#This Row],[KLV C Ansatz]],"")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27"/>
      <c r="E232" s="158"/>
      <c r="F232" s="227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Ansatz]],"")</f>
        <v/>
      </c>
      <c r="R232" s="104" t="str">
        <f>IFERROR(tbl_WohnsitzSO[[#This Row],[KLV B]]*tbl_WohnsitzSO[[#This Row],[KLV B Ansatz]],"")</f>
        <v/>
      </c>
      <c r="S232" s="104" t="str">
        <f>IFERROR(tbl_WohnsitzSO[[#This Row],[KLV C]]*tbl_WohnsitzSO[[#This Row],[KLV C Ansatz]],"")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27"/>
      <c r="E233" s="158"/>
      <c r="F233" s="227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Ansatz]],"")</f>
        <v/>
      </c>
      <c r="R233" s="104" t="str">
        <f>IFERROR(tbl_WohnsitzSO[[#This Row],[KLV B]]*tbl_WohnsitzSO[[#This Row],[KLV B Ansatz]],"")</f>
        <v/>
      </c>
      <c r="S233" s="104" t="str">
        <f>IFERROR(tbl_WohnsitzSO[[#This Row],[KLV C]]*tbl_WohnsitzSO[[#This Row],[KLV C Ansatz]],"")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27"/>
      <c r="E234" s="158"/>
      <c r="F234" s="227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Ansatz]],"")</f>
        <v/>
      </c>
      <c r="R234" s="104" t="str">
        <f>IFERROR(tbl_WohnsitzSO[[#This Row],[KLV B]]*tbl_WohnsitzSO[[#This Row],[KLV B Ansatz]],"")</f>
        <v/>
      </c>
      <c r="S234" s="104" t="str">
        <f>IFERROR(tbl_WohnsitzSO[[#This Row],[KLV C]]*tbl_WohnsitzSO[[#This Row],[KLV C Ansatz]],"")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27"/>
      <c r="E235" s="158"/>
      <c r="F235" s="227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Ansatz]],"")</f>
        <v/>
      </c>
      <c r="R235" s="104" t="str">
        <f>IFERROR(tbl_WohnsitzSO[[#This Row],[KLV B]]*tbl_WohnsitzSO[[#This Row],[KLV B Ansatz]],"")</f>
        <v/>
      </c>
      <c r="S235" s="104" t="str">
        <f>IFERROR(tbl_WohnsitzSO[[#This Row],[KLV C]]*tbl_WohnsitzSO[[#This Row],[KLV C Ansatz]],"")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27"/>
      <c r="E236" s="158"/>
      <c r="F236" s="227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Ansatz]],"")</f>
        <v/>
      </c>
      <c r="R236" s="104" t="str">
        <f>IFERROR(tbl_WohnsitzSO[[#This Row],[KLV B]]*tbl_WohnsitzSO[[#This Row],[KLV B Ansatz]],"")</f>
        <v/>
      </c>
      <c r="S236" s="104" t="str">
        <f>IFERROR(tbl_WohnsitzSO[[#This Row],[KLV C]]*tbl_WohnsitzSO[[#This Row],[KLV C Ansatz]],"")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27"/>
      <c r="E237" s="158"/>
      <c r="F237" s="227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Ansatz]],"")</f>
        <v/>
      </c>
      <c r="R237" s="104" t="str">
        <f>IFERROR(tbl_WohnsitzSO[[#This Row],[KLV B]]*tbl_WohnsitzSO[[#This Row],[KLV B Ansatz]],"")</f>
        <v/>
      </c>
      <c r="S237" s="104" t="str">
        <f>IFERROR(tbl_WohnsitzSO[[#This Row],[KLV C]]*tbl_WohnsitzSO[[#This Row],[KLV C Ansatz]],"")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27"/>
      <c r="E238" s="158"/>
      <c r="F238" s="227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Ansatz]],"")</f>
        <v/>
      </c>
      <c r="R238" s="104" t="str">
        <f>IFERROR(tbl_WohnsitzSO[[#This Row],[KLV B]]*tbl_WohnsitzSO[[#This Row],[KLV B Ansatz]],"")</f>
        <v/>
      </c>
      <c r="S238" s="104" t="str">
        <f>IFERROR(tbl_WohnsitzSO[[#This Row],[KLV C]]*tbl_WohnsitzSO[[#This Row],[KLV C Ansatz]],"")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27"/>
      <c r="E239" s="158"/>
      <c r="F239" s="227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Ansatz]],"")</f>
        <v/>
      </c>
      <c r="R239" s="104" t="str">
        <f>IFERROR(tbl_WohnsitzSO[[#This Row],[KLV B]]*tbl_WohnsitzSO[[#This Row],[KLV B Ansatz]],"")</f>
        <v/>
      </c>
      <c r="S239" s="104" t="str">
        <f>IFERROR(tbl_WohnsitzSO[[#This Row],[KLV C]]*tbl_WohnsitzSO[[#This Row],[KLV C Ansatz]],"")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27"/>
      <c r="E240" s="158"/>
      <c r="F240" s="227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Ansatz]],"")</f>
        <v/>
      </c>
      <c r="R240" s="104" t="str">
        <f>IFERROR(tbl_WohnsitzSO[[#This Row],[KLV B]]*tbl_WohnsitzSO[[#This Row],[KLV B Ansatz]],"")</f>
        <v/>
      </c>
      <c r="S240" s="104" t="str">
        <f>IFERROR(tbl_WohnsitzSO[[#This Row],[KLV C]]*tbl_WohnsitzSO[[#This Row],[KLV C Ansatz]],"")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27"/>
      <c r="E241" s="158"/>
      <c r="F241" s="227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Ansatz]],"")</f>
        <v/>
      </c>
      <c r="R241" s="104" t="str">
        <f>IFERROR(tbl_WohnsitzSO[[#This Row],[KLV B]]*tbl_WohnsitzSO[[#This Row],[KLV B Ansatz]],"")</f>
        <v/>
      </c>
      <c r="S241" s="104" t="str">
        <f>IFERROR(tbl_WohnsitzSO[[#This Row],[KLV C]]*tbl_WohnsitzSO[[#This Row],[KLV C Ansatz]],"")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27"/>
      <c r="E242" s="158"/>
      <c r="F242" s="227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Ansatz]],"")</f>
        <v/>
      </c>
      <c r="R242" s="104" t="str">
        <f>IFERROR(tbl_WohnsitzSO[[#This Row],[KLV B]]*tbl_WohnsitzSO[[#This Row],[KLV B Ansatz]],"")</f>
        <v/>
      </c>
      <c r="S242" s="104" t="str">
        <f>IFERROR(tbl_WohnsitzSO[[#This Row],[KLV C]]*tbl_WohnsitzSO[[#This Row],[KLV C Ansatz]],"")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27"/>
      <c r="E243" s="158"/>
      <c r="F243" s="227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Ansatz]],"")</f>
        <v/>
      </c>
      <c r="R243" s="104" t="str">
        <f>IFERROR(tbl_WohnsitzSO[[#This Row],[KLV B]]*tbl_WohnsitzSO[[#This Row],[KLV B Ansatz]],"")</f>
        <v/>
      </c>
      <c r="S243" s="104" t="str">
        <f>IFERROR(tbl_WohnsitzSO[[#This Row],[KLV C]]*tbl_WohnsitzSO[[#This Row],[KLV C Ansatz]],"")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27"/>
      <c r="E244" s="158"/>
      <c r="F244" s="227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Ansatz]],"")</f>
        <v/>
      </c>
      <c r="R244" s="104" t="str">
        <f>IFERROR(tbl_WohnsitzSO[[#This Row],[KLV B]]*tbl_WohnsitzSO[[#This Row],[KLV B Ansatz]],"")</f>
        <v/>
      </c>
      <c r="S244" s="104" t="str">
        <f>IFERROR(tbl_WohnsitzSO[[#This Row],[KLV C]]*tbl_WohnsitzSO[[#This Row],[KLV C Ansatz]],"")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27"/>
      <c r="E245" s="158"/>
      <c r="F245" s="227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Ansatz]],"")</f>
        <v/>
      </c>
      <c r="R245" s="104" t="str">
        <f>IFERROR(tbl_WohnsitzSO[[#This Row],[KLV B]]*tbl_WohnsitzSO[[#This Row],[KLV B Ansatz]],"")</f>
        <v/>
      </c>
      <c r="S245" s="104" t="str">
        <f>IFERROR(tbl_WohnsitzSO[[#This Row],[KLV C]]*tbl_WohnsitzSO[[#This Row],[KLV C Ansatz]],"")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27"/>
      <c r="E246" s="158"/>
      <c r="F246" s="227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Ansatz]],"")</f>
        <v/>
      </c>
      <c r="R246" s="104" t="str">
        <f>IFERROR(tbl_WohnsitzSO[[#This Row],[KLV B]]*tbl_WohnsitzSO[[#This Row],[KLV B Ansatz]],"")</f>
        <v/>
      </c>
      <c r="S246" s="104" t="str">
        <f>IFERROR(tbl_WohnsitzSO[[#This Row],[KLV C]]*tbl_WohnsitzSO[[#This Row],[KLV C Ansatz]],"")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27"/>
      <c r="E247" s="158"/>
      <c r="F247" s="227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Ansatz]],"")</f>
        <v/>
      </c>
      <c r="R247" s="104" t="str">
        <f>IFERROR(tbl_WohnsitzSO[[#This Row],[KLV B]]*tbl_WohnsitzSO[[#This Row],[KLV B Ansatz]],"")</f>
        <v/>
      </c>
      <c r="S247" s="104" t="str">
        <f>IFERROR(tbl_WohnsitzSO[[#This Row],[KLV C]]*tbl_WohnsitzSO[[#This Row],[KLV C Ansatz]],"")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27"/>
      <c r="E248" s="158"/>
      <c r="F248" s="227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Ansatz]],"")</f>
        <v/>
      </c>
      <c r="R248" s="104" t="str">
        <f>IFERROR(tbl_WohnsitzSO[[#This Row],[KLV B]]*tbl_WohnsitzSO[[#This Row],[KLV B Ansatz]],"")</f>
        <v/>
      </c>
      <c r="S248" s="104" t="str">
        <f>IFERROR(tbl_WohnsitzSO[[#This Row],[KLV C]]*tbl_WohnsitzSO[[#This Row],[KLV C Ansatz]],"")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27"/>
      <c r="E249" s="158"/>
      <c r="F249" s="227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Ansatz]],"")</f>
        <v/>
      </c>
      <c r="R249" s="104" t="str">
        <f>IFERROR(tbl_WohnsitzSO[[#This Row],[KLV B]]*tbl_WohnsitzSO[[#This Row],[KLV B Ansatz]],"")</f>
        <v/>
      </c>
      <c r="S249" s="104" t="str">
        <f>IFERROR(tbl_WohnsitzSO[[#This Row],[KLV C]]*tbl_WohnsitzSO[[#This Row],[KLV C Ansatz]],"")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27"/>
      <c r="E250" s="158"/>
      <c r="F250" s="227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Ansatz]],"")</f>
        <v/>
      </c>
      <c r="R250" s="104" t="str">
        <f>IFERROR(tbl_WohnsitzSO[[#This Row],[KLV B]]*tbl_WohnsitzSO[[#This Row],[KLV B Ansatz]],"")</f>
        <v/>
      </c>
      <c r="S250" s="104" t="str">
        <f>IFERROR(tbl_WohnsitzSO[[#This Row],[KLV C]]*tbl_WohnsitzSO[[#This Row],[KLV C Ansatz]],"")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27"/>
      <c r="E251" s="158"/>
      <c r="F251" s="227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Ansatz]],"")</f>
        <v/>
      </c>
      <c r="R251" s="104" t="str">
        <f>IFERROR(tbl_WohnsitzSO[[#This Row],[KLV B]]*tbl_WohnsitzSO[[#This Row],[KLV B Ansatz]],"")</f>
        <v/>
      </c>
      <c r="S251" s="104" t="str">
        <f>IFERROR(tbl_WohnsitzSO[[#This Row],[KLV C]]*tbl_WohnsitzSO[[#This Row],[KLV C Ansatz]],"")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27"/>
      <c r="E252" s="158"/>
      <c r="F252" s="227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Ansatz]],"")</f>
        <v/>
      </c>
      <c r="R252" s="104" t="str">
        <f>IFERROR(tbl_WohnsitzSO[[#This Row],[KLV B]]*tbl_WohnsitzSO[[#This Row],[KLV B Ansatz]],"")</f>
        <v/>
      </c>
      <c r="S252" s="104" t="str">
        <f>IFERROR(tbl_WohnsitzSO[[#This Row],[KLV C]]*tbl_WohnsitzSO[[#This Row],[KLV C Ansatz]],"")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27"/>
      <c r="E253" s="158"/>
      <c r="F253" s="227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Ansatz]],"")</f>
        <v/>
      </c>
      <c r="R253" s="104" t="str">
        <f>IFERROR(tbl_WohnsitzSO[[#This Row],[KLV B]]*tbl_WohnsitzSO[[#This Row],[KLV B Ansatz]],"")</f>
        <v/>
      </c>
      <c r="S253" s="104" t="str">
        <f>IFERROR(tbl_WohnsitzSO[[#This Row],[KLV C]]*tbl_WohnsitzSO[[#This Row],[KLV C Ansatz]],"")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27"/>
      <c r="E254" s="158"/>
      <c r="F254" s="227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Ansatz]],"")</f>
        <v/>
      </c>
      <c r="R254" s="104" t="str">
        <f>IFERROR(tbl_WohnsitzSO[[#This Row],[KLV B]]*tbl_WohnsitzSO[[#This Row],[KLV B Ansatz]],"")</f>
        <v/>
      </c>
      <c r="S254" s="104" t="str">
        <f>IFERROR(tbl_WohnsitzSO[[#This Row],[KLV C]]*tbl_WohnsitzSO[[#This Row],[KLV C Ansatz]],"")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27"/>
      <c r="E255" s="158"/>
      <c r="F255" s="227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Ansatz]],"")</f>
        <v/>
      </c>
      <c r="R255" s="104" t="str">
        <f>IFERROR(tbl_WohnsitzSO[[#This Row],[KLV B]]*tbl_WohnsitzSO[[#This Row],[KLV B Ansatz]],"")</f>
        <v/>
      </c>
      <c r="S255" s="104" t="str">
        <f>IFERROR(tbl_WohnsitzSO[[#This Row],[KLV C]]*tbl_WohnsitzSO[[#This Row],[KLV C Ansatz]],"")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27"/>
      <c r="E256" s="158"/>
      <c r="F256" s="227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Ansatz]],"")</f>
        <v/>
      </c>
      <c r="R256" s="104" t="str">
        <f>IFERROR(tbl_WohnsitzSO[[#This Row],[KLV B]]*tbl_WohnsitzSO[[#This Row],[KLV B Ansatz]],"")</f>
        <v/>
      </c>
      <c r="S256" s="104" t="str">
        <f>IFERROR(tbl_WohnsitzSO[[#This Row],[KLV C]]*tbl_WohnsitzSO[[#This Row],[KLV C Ansatz]],"")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27"/>
      <c r="E257" s="158"/>
      <c r="F257" s="227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Ansatz]],"")</f>
        <v/>
      </c>
      <c r="R257" s="104" t="str">
        <f>IFERROR(tbl_WohnsitzSO[[#This Row],[KLV B]]*tbl_WohnsitzSO[[#This Row],[KLV B Ansatz]],"")</f>
        <v/>
      </c>
      <c r="S257" s="104" t="str">
        <f>IFERROR(tbl_WohnsitzSO[[#This Row],[KLV C]]*tbl_WohnsitzSO[[#This Row],[KLV C Ansatz]],"")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27"/>
      <c r="E258" s="158"/>
      <c r="F258" s="227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Ansatz]],"")</f>
        <v/>
      </c>
      <c r="R258" s="104" t="str">
        <f>IFERROR(tbl_WohnsitzSO[[#This Row],[KLV B]]*tbl_WohnsitzSO[[#This Row],[KLV B Ansatz]],"")</f>
        <v/>
      </c>
      <c r="S258" s="104" t="str">
        <f>IFERROR(tbl_WohnsitzSO[[#This Row],[KLV C]]*tbl_WohnsitzSO[[#This Row],[KLV C Ansatz]],"")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27"/>
      <c r="E259" s="158"/>
      <c r="F259" s="227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Ansatz]],"")</f>
        <v/>
      </c>
      <c r="R259" s="104" t="str">
        <f>IFERROR(tbl_WohnsitzSO[[#This Row],[KLV B]]*tbl_WohnsitzSO[[#This Row],[KLV B Ansatz]],"")</f>
        <v/>
      </c>
      <c r="S259" s="104" t="str">
        <f>IFERROR(tbl_WohnsitzSO[[#This Row],[KLV C]]*tbl_WohnsitzSO[[#This Row],[KLV C Ansatz]],"")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27"/>
      <c r="E260" s="158"/>
      <c r="F260" s="227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Ansatz]],"")</f>
        <v/>
      </c>
      <c r="R260" s="104" t="str">
        <f>IFERROR(tbl_WohnsitzSO[[#This Row],[KLV B]]*tbl_WohnsitzSO[[#This Row],[KLV B Ansatz]],"")</f>
        <v/>
      </c>
      <c r="S260" s="104" t="str">
        <f>IFERROR(tbl_WohnsitzSO[[#This Row],[KLV C]]*tbl_WohnsitzSO[[#This Row],[KLV C Ansatz]],"")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27"/>
      <c r="E261" s="158"/>
      <c r="F261" s="227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Ansatz]],"")</f>
        <v/>
      </c>
      <c r="R261" s="104" t="str">
        <f>IFERROR(tbl_WohnsitzSO[[#This Row],[KLV B]]*tbl_WohnsitzSO[[#This Row],[KLV B Ansatz]],"")</f>
        <v/>
      </c>
      <c r="S261" s="104" t="str">
        <f>IFERROR(tbl_WohnsitzSO[[#This Row],[KLV C]]*tbl_WohnsitzSO[[#This Row],[KLV C Ansatz]],"")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27"/>
      <c r="E262" s="158"/>
      <c r="F262" s="227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Ansatz]],"")</f>
        <v/>
      </c>
      <c r="R262" s="104" t="str">
        <f>IFERROR(tbl_WohnsitzSO[[#This Row],[KLV B]]*tbl_WohnsitzSO[[#This Row],[KLV B Ansatz]],"")</f>
        <v/>
      </c>
      <c r="S262" s="104" t="str">
        <f>IFERROR(tbl_WohnsitzSO[[#This Row],[KLV C]]*tbl_WohnsitzSO[[#This Row],[KLV C Ansatz]],"")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27"/>
      <c r="E263" s="158"/>
      <c r="F263" s="227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Ansatz]],"")</f>
        <v/>
      </c>
      <c r="R263" s="104" t="str">
        <f>IFERROR(tbl_WohnsitzSO[[#This Row],[KLV B]]*tbl_WohnsitzSO[[#This Row],[KLV B Ansatz]],"")</f>
        <v/>
      </c>
      <c r="S263" s="104" t="str">
        <f>IFERROR(tbl_WohnsitzSO[[#This Row],[KLV C]]*tbl_WohnsitzSO[[#This Row],[KLV C Ansatz]],"")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27"/>
      <c r="E264" s="158"/>
      <c r="F264" s="227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Ansatz]],"")</f>
        <v/>
      </c>
      <c r="R264" s="104" t="str">
        <f>IFERROR(tbl_WohnsitzSO[[#This Row],[KLV B]]*tbl_WohnsitzSO[[#This Row],[KLV B Ansatz]],"")</f>
        <v/>
      </c>
      <c r="S264" s="104" t="str">
        <f>IFERROR(tbl_WohnsitzSO[[#This Row],[KLV C]]*tbl_WohnsitzSO[[#This Row],[KLV C Ansatz]],"")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27"/>
      <c r="E265" s="158"/>
      <c r="F265" s="227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Ansatz]],"")</f>
        <v/>
      </c>
      <c r="R265" s="104" t="str">
        <f>IFERROR(tbl_WohnsitzSO[[#This Row],[KLV B]]*tbl_WohnsitzSO[[#This Row],[KLV B Ansatz]],"")</f>
        <v/>
      </c>
      <c r="S265" s="104" t="str">
        <f>IFERROR(tbl_WohnsitzSO[[#This Row],[KLV C]]*tbl_WohnsitzSO[[#This Row],[KLV C Ansatz]],"")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27"/>
      <c r="E266" s="158"/>
      <c r="F266" s="227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Ansatz]],"")</f>
        <v/>
      </c>
      <c r="R266" s="104" t="str">
        <f>IFERROR(tbl_WohnsitzSO[[#This Row],[KLV B]]*tbl_WohnsitzSO[[#This Row],[KLV B Ansatz]],"")</f>
        <v/>
      </c>
      <c r="S266" s="104" t="str">
        <f>IFERROR(tbl_WohnsitzSO[[#This Row],[KLV C]]*tbl_WohnsitzSO[[#This Row],[KLV C Ansatz]],"")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27"/>
      <c r="E267" s="158"/>
      <c r="F267" s="227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Ansatz]],"")</f>
        <v/>
      </c>
      <c r="R267" s="104" t="str">
        <f>IFERROR(tbl_WohnsitzSO[[#This Row],[KLV B]]*tbl_WohnsitzSO[[#This Row],[KLV B Ansatz]],"")</f>
        <v/>
      </c>
      <c r="S267" s="104" t="str">
        <f>IFERROR(tbl_WohnsitzSO[[#This Row],[KLV C]]*tbl_WohnsitzSO[[#This Row],[KLV C Ansatz]],"")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27"/>
      <c r="E268" s="158"/>
      <c r="F268" s="227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Ansatz]],"")</f>
        <v/>
      </c>
      <c r="R268" s="104" t="str">
        <f>IFERROR(tbl_WohnsitzSO[[#This Row],[KLV B]]*tbl_WohnsitzSO[[#This Row],[KLV B Ansatz]],"")</f>
        <v/>
      </c>
      <c r="S268" s="104" t="str">
        <f>IFERROR(tbl_WohnsitzSO[[#This Row],[KLV C]]*tbl_WohnsitzSO[[#This Row],[KLV C Ansatz]],"")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27"/>
      <c r="E269" s="158"/>
      <c r="F269" s="227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Ansatz]],"")</f>
        <v/>
      </c>
      <c r="R269" s="104" t="str">
        <f>IFERROR(tbl_WohnsitzSO[[#This Row],[KLV B]]*tbl_WohnsitzSO[[#This Row],[KLV B Ansatz]],"")</f>
        <v/>
      </c>
      <c r="S269" s="104" t="str">
        <f>IFERROR(tbl_WohnsitzSO[[#This Row],[KLV C]]*tbl_WohnsitzSO[[#This Row],[KLV C Ansatz]],"")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27"/>
      <c r="E270" s="158"/>
      <c r="F270" s="227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Ansatz]],"")</f>
        <v/>
      </c>
      <c r="R270" s="104" t="str">
        <f>IFERROR(tbl_WohnsitzSO[[#This Row],[KLV B]]*tbl_WohnsitzSO[[#This Row],[KLV B Ansatz]],"")</f>
        <v/>
      </c>
      <c r="S270" s="104" t="str">
        <f>IFERROR(tbl_WohnsitzSO[[#This Row],[KLV C]]*tbl_WohnsitzSO[[#This Row],[KLV C Ansatz]],"")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27"/>
      <c r="E271" s="158"/>
      <c r="F271" s="227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Ansatz]],"")</f>
        <v/>
      </c>
      <c r="R271" s="104" t="str">
        <f>IFERROR(tbl_WohnsitzSO[[#This Row],[KLV B]]*tbl_WohnsitzSO[[#This Row],[KLV B Ansatz]],"")</f>
        <v/>
      </c>
      <c r="S271" s="104" t="str">
        <f>IFERROR(tbl_WohnsitzSO[[#This Row],[KLV C]]*tbl_WohnsitzSO[[#This Row],[KLV C Ansatz]],"")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27"/>
      <c r="E272" s="158"/>
      <c r="F272" s="227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Ansatz]],"")</f>
        <v/>
      </c>
      <c r="R272" s="104" t="str">
        <f>IFERROR(tbl_WohnsitzSO[[#This Row],[KLV B]]*tbl_WohnsitzSO[[#This Row],[KLV B Ansatz]],"")</f>
        <v/>
      </c>
      <c r="S272" s="104" t="str">
        <f>IFERROR(tbl_WohnsitzSO[[#This Row],[KLV C]]*tbl_WohnsitzSO[[#This Row],[KLV C Ansatz]],"")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27"/>
      <c r="E273" s="158"/>
      <c r="F273" s="227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Ansatz]],"")</f>
        <v/>
      </c>
      <c r="R273" s="104" t="str">
        <f>IFERROR(tbl_WohnsitzSO[[#This Row],[KLV B]]*tbl_WohnsitzSO[[#This Row],[KLV B Ansatz]],"")</f>
        <v/>
      </c>
      <c r="S273" s="104" t="str">
        <f>IFERROR(tbl_WohnsitzSO[[#This Row],[KLV C]]*tbl_WohnsitzSO[[#This Row],[KLV C Ansatz]],"")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27"/>
      <c r="E274" s="158"/>
      <c r="F274" s="227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Ansatz]],"")</f>
        <v/>
      </c>
      <c r="R274" s="104" t="str">
        <f>IFERROR(tbl_WohnsitzSO[[#This Row],[KLV B]]*tbl_WohnsitzSO[[#This Row],[KLV B Ansatz]],"")</f>
        <v/>
      </c>
      <c r="S274" s="104" t="str">
        <f>IFERROR(tbl_WohnsitzSO[[#This Row],[KLV C]]*tbl_WohnsitzSO[[#This Row],[KLV C Ansatz]],"")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27"/>
      <c r="E275" s="158"/>
      <c r="F275" s="227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Ansatz]],"")</f>
        <v/>
      </c>
      <c r="R275" s="104" t="str">
        <f>IFERROR(tbl_WohnsitzSO[[#This Row],[KLV B]]*tbl_WohnsitzSO[[#This Row],[KLV B Ansatz]],"")</f>
        <v/>
      </c>
      <c r="S275" s="104" t="str">
        <f>IFERROR(tbl_WohnsitzSO[[#This Row],[KLV C]]*tbl_WohnsitzSO[[#This Row],[KLV C Ansatz]],"")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27"/>
      <c r="E276" s="158"/>
      <c r="F276" s="227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Ansatz]],"")</f>
        <v/>
      </c>
      <c r="R276" s="104" t="str">
        <f>IFERROR(tbl_WohnsitzSO[[#This Row],[KLV B]]*tbl_WohnsitzSO[[#This Row],[KLV B Ansatz]],"")</f>
        <v/>
      </c>
      <c r="S276" s="104" t="str">
        <f>IFERROR(tbl_WohnsitzSO[[#This Row],[KLV C]]*tbl_WohnsitzSO[[#This Row],[KLV C Ansatz]],"")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27"/>
      <c r="E277" s="158"/>
      <c r="F277" s="227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Ansatz]],"")</f>
        <v/>
      </c>
      <c r="R277" s="104" t="str">
        <f>IFERROR(tbl_WohnsitzSO[[#This Row],[KLV B]]*tbl_WohnsitzSO[[#This Row],[KLV B Ansatz]],"")</f>
        <v/>
      </c>
      <c r="S277" s="104" t="str">
        <f>IFERROR(tbl_WohnsitzSO[[#This Row],[KLV C]]*tbl_WohnsitzSO[[#This Row],[KLV C Ansatz]],"")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27"/>
      <c r="E278" s="158"/>
      <c r="F278" s="227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Ansatz]],"")</f>
        <v/>
      </c>
      <c r="R278" s="104" t="str">
        <f>IFERROR(tbl_WohnsitzSO[[#This Row],[KLV B]]*tbl_WohnsitzSO[[#This Row],[KLV B Ansatz]],"")</f>
        <v/>
      </c>
      <c r="S278" s="104" t="str">
        <f>IFERROR(tbl_WohnsitzSO[[#This Row],[KLV C]]*tbl_WohnsitzSO[[#This Row],[KLV C Ansatz]],"")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27"/>
      <c r="E279" s="158"/>
      <c r="F279" s="227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Ansatz]],"")</f>
        <v/>
      </c>
      <c r="R279" s="104" t="str">
        <f>IFERROR(tbl_WohnsitzSO[[#This Row],[KLV B]]*tbl_WohnsitzSO[[#This Row],[KLV B Ansatz]],"")</f>
        <v/>
      </c>
      <c r="S279" s="104" t="str">
        <f>IFERROR(tbl_WohnsitzSO[[#This Row],[KLV C]]*tbl_WohnsitzSO[[#This Row],[KLV C Ansatz]],"")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27"/>
      <c r="E280" s="158"/>
      <c r="F280" s="227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Ansatz]],"")</f>
        <v/>
      </c>
      <c r="R280" s="104" t="str">
        <f>IFERROR(tbl_WohnsitzSO[[#This Row],[KLV B]]*tbl_WohnsitzSO[[#This Row],[KLV B Ansatz]],"")</f>
        <v/>
      </c>
      <c r="S280" s="104" t="str">
        <f>IFERROR(tbl_WohnsitzSO[[#This Row],[KLV C]]*tbl_WohnsitzSO[[#This Row],[KLV C Ansatz]],"")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27"/>
      <c r="E281" s="158"/>
      <c r="F281" s="227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Ansatz]],"")</f>
        <v/>
      </c>
      <c r="R281" s="104" t="str">
        <f>IFERROR(tbl_WohnsitzSO[[#This Row],[KLV B]]*tbl_WohnsitzSO[[#This Row],[KLV B Ansatz]],"")</f>
        <v/>
      </c>
      <c r="S281" s="104" t="str">
        <f>IFERROR(tbl_WohnsitzSO[[#This Row],[KLV C]]*tbl_WohnsitzSO[[#This Row],[KLV C Ansatz]],"")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27"/>
      <c r="E282" s="158"/>
      <c r="F282" s="227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Ansatz]],"")</f>
        <v/>
      </c>
      <c r="R282" s="104" t="str">
        <f>IFERROR(tbl_WohnsitzSO[[#This Row],[KLV B]]*tbl_WohnsitzSO[[#This Row],[KLV B Ansatz]],"")</f>
        <v/>
      </c>
      <c r="S282" s="104" t="str">
        <f>IFERROR(tbl_WohnsitzSO[[#This Row],[KLV C]]*tbl_WohnsitzSO[[#This Row],[KLV C Ansatz]],"")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27"/>
      <c r="E283" s="158"/>
      <c r="F283" s="227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Ansatz]],"")</f>
        <v/>
      </c>
      <c r="R283" s="104" t="str">
        <f>IFERROR(tbl_WohnsitzSO[[#This Row],[KLV B]]*tbl_WohnsitzSO[[#This Row],[KLV B Ansatz]],"")</f>
        <v/>
      </c>
      <c r="S283" s="104" t="str">
        <f>IFERROR(tbl_WohnsitzSO[[#This Row],[KLV C]]*tbl_WohnsitzSO[[#This Row],[KLV C Ansatz]],"")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27"/>
      <c r="E284" s="158"/>
      <c r="F284" s="227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Ansatz]],"")</f>
        <v/>
      </c>
      <c r="R284" s="104" t="str">
        <f>IFERROR(tbl_WohnsitzSO[[#This Row],[KLV B]]*tbl_WohnsitzSO[[#This Row],[KLV B Ansatz]],"")</f>
        <v/>
      </c>
      <c r="S284" s="104" t="str">
        <f>IFERROR(tbl_WohnsitzSO[[#This Row],[KLV C]]*tbl_WohnsitzSO[[#This Row],[KLV C Ansatz]],"")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27"/>
      <c r="E285" s="158"/>
      <c r="F285" s="227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Ansatz]],"")</f>
        <v/>
      </c>
      <c r="R285" s="104" t="str">
        <f>IFERROR(tbl_WohnsitzSO[[#This Row],[KLV B]]*tbl_WohnsitzSO[[#This Row],[KLV B Ansatz]],"")</f>
        <v/>
      </c>
      <c r="S285" s="104" t="str">
        <f>IFERROR(tbl_WohnsitzSO[[#This Row],[KLV C]]*tbl_WohnsitzSO[[#This Row],[KLV C Ansatz]],"")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27"/>
      <c r="E286" s="158"/>
      <c r="F286" s="227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Ansatz]],"")</f>
        <v/>
      </c>
      <c r="R286" s="104" t="str">
        <f>IFERROR(tbl_WohnsitzSO[[#This Row],[KLV B]]*tbl_WohnsitzSO[[#This Row],[KLV B Ansatz]],"")</f>
        <v/>
      </c>
      <c r="S286" s="104" t="str">
        <f>IFERROR(tbl_WohnsitzSO[[#This Row],[KLV C]]*tbl_WohnsitzSO[[#This Row],[KLV C Ansatz]],"")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27"/>
      <c r="E287" s="158"/>
      <c r="F287" s="227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Ansatz]],"")</f>
        <v/>
      </c>
      <c r="R287" s="104" t="str">
        <f>IFERROR(tbl_WohnsitzSO[[#This Row],[KLV B]]*tbl_WohnsitzSO[[#This Row],[KLV B Ansatz]],"")</f>
        <v/>
      </c>
      <c r="S287" s="104" t="str">
        <f>IFERROR(tbl_WohnsitzSO[[#This Row],[KLV C]]*tbl_WohnsitzSO[[#This Row],[KLV C Ansatz]],"")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27"/>
      <c r="E288" s="158"/>
      <c r="F288" s="227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Ansatz]],"")</f>
        <v/>
      </c>
      <c r="R288" s="104" t="str">
        <f>IFERROR(tbl_WohnsitzSO[[#This Row],[KLV B]]*tbl_WohnsitzSO[[#This Row],[KLV B Ansatz]],"")</f>
        <v/>
      </c>
      <c r="S288" s="104" t="str">
        <f>IFERROR(tbl_WohnsitzSO[[#This Row],[KLV C]]*tbl_WohnsitzSO[[#This Row],[KLV C Ansatz]],"")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27"/>
      <c r="E289" s="158"/>
      <c r="F289" s="227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Ansatz]],"")</f>
        <v/>
      </c>
      <c r="R289" s="104" t="str">
        <f>IFERROR(tbl_WohnsitzSO[[#This Row],[KLV B]]*tbl_WohnsitzSO[[#This Row],[KLV B Ansatz]],"")</f>
        <v/>
      </c>
      <c r="S289" s="104" t="str">
        <f>IFERROR(tbl_WohnsitzSO[[#This Row],[KLV C]]*tbl_WohnsitzSO[[#This Row],[KLV C Ansatz]],"")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27"/>
      <c r="E290" s="158"/>
      <c r="F290" s="227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Ansatz]],"")</f>
        <v/>
      </c>
      <c r="R290" s="104" t="str">
        <f>IFERROR(tbl_WohnsitzSO[[#This Row],[KLV B]]*tbl_WohnsitzSO[[#This Row],[KLV B Ansatz]],"")</f>
        <v/>
      </c>
      <c r="S290" s="104" t="str">
        <f>IFERROR(tbl_WohnsitzSO[[#This Row],[KLV C]]*tbl_WohnsitzSO[[#This Row],[KLV C Ansatz]],"")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27"/>
      <c r="E291" s="158"/>
      <c r="F291" s="227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Ansatz]],"")</f>
        <v/>
      </c>
      <c r="R291" s="104" t="str">
        <f>IFERROR(tbl_WohnsitzSO[[#This Row],[KLV B]]*tbl_WohnsitzSO[[#This Row],[KLV B Ansatz]],"")</f>
        <v/>
      </c>
      <c r="S291" s="104" t="str">
        <f>IFERROR(tbl_WohnsitzSO[[#This Row],[KLV C]]*tbl_WohnsitzSO[[#This Row],[KLV C Ansatz]],"")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27"/>
      <c r="E292" s="158"/>
      <c r="F292" s="227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Ansatz]],"")</f>
        <v/>
      </c>
      <c r="R292" s="104" t="str">
        <f>IFERROR(tbl_WohnsitzSO[[#This Row],[KLV B]]*tbl_WohnsitzSO[[#This Row],[KLV B Ansatz]],"")</f>
        <v/>
      </c>
      <c r="S292" s="104" t="str">
        <f>IFERROR(tbl_WohnsitzSO[[#This Row],[KLV C]]*tbl_WohnsitzSO[[#This Row],[KLV C Ansatz]],"")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27"/>
      <c r="E293" s="158"/>
      <c r="F293" s="227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Ansatz]],"")</f>
        <v/>
      </c>
      <c r="R293" s="104" t="str">
        <f>IFERROR(tbl_WohnsitzSO[[#This Row],[KLV B]]*tbl_WohnsitzSO[[#This Row],[KLV B Ansatz]],"")</f>
        <v/>
      </c>
      <c r="S293" s="104" t="str">
        <f>IFERROR(tbl_WohnsitzSO[[#This Row],[KLV C]]*tbl_WohnsitzSO[[#This Row],[KLV C Ansatz]],"")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27"/>
      <c r="E294" s="158"/>
      <c r="F294" s="227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Ansatz]],"")</f>
        <v/>
      </c>
      <c r="R294" s="104" t="str">
        <f>IFERROR(tbl_WohnsitzSO[[#This Row],[KLV B]]*tbl_WohnsitzSO[[#This Row],[KLV B Ansatz]],"")</f>
        <v/>
      </c>
      <c r="S294" s="104" t="str">
        <f>IFERROR(tbl_WohnsitzSO[[#This Row],[KLV C]]*tbl_WohnsitzSO[[#This Row],[KLV C Ansatz]],"")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27"/>
      <c r="E295" s="158"/>
      <c r="F295" s="227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Ansatz]],"")</f>
        <v/>
      </c>
      <c r="R295" s="104" t="str">
        <f>IFERROR(tbl_WohnsitzSO[[#This Row],[KLV B]]*tbl_WohnsitzSO[[#This Row],[KLV B Ansatz]],"")</f>
        <v/>
      </c>
      <c r="S295" s="104" t="str">
        <f>IFERROR(tbl_WohnsitzSO[[#This Row],[KLV C]]*tbl_WohnsitzSO[[#This Row],[KLV C Ansatz]],"")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27"/>
      <c r="E296" s="158"/>
      <c r="F296" s="227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Ansatz]],"")</f>
        <v/>
      </c>
      <c r="R296" s="104" t="str">
        <f>IFERROR(tbl_WohnsitzSO[[#This Row],[KLV B]]*tbl_WohnsitzSO[[#This Row],[KLV B Ansatz]],"")</f>
        <v/>
      </c>
      <c r="S296" s="104" t="str">
        <f>IFERROR(tbl_WohnsitzSO[[#This Row],[KLV C]]*tbl_WohnsitzSO[[#This Row],[KLV C Ansatz]],"")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27"/>
      <c r="E297" s="158"/>
      <c r="F297" s="227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Ansatz]],"")</f>
        <v/>
      </c>
      <c r="R297" s="104" t="str">
        <f>IFERROR(tbl_WohnsitzSO[[#This Row],[KLV B]]*tbl_WohnsitzSO[[#This Row],[KLV B Ansatz]],"")</f>
        <v/>
      </c>
      <c r="S297" s="104" t="str">
        <f>IFERROR(tbl_WohnsitzSO[[#This Row],[KLV C]]*tbl_WohnsitzSO[[#This Row],[KLV C Ansatz]],"")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27"/>
      <c r="E298" s="158"/>
      <c r="F298" s="227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Ansatz]],"")</f>
        <v/>
      </c>
      <c r="R298" s="104" t="str">
        <f>IFERROR(tbl_WohnsitzSO[[#This Row],[KLV B]]*tbl_WohnsitzSO[[#This Row],[KLV B Ansatz]],"")</f>
        <v/>
      </c>
      <c r="S298" s="104" t="str">
        <f>IFERROR(tbl_WohnsitzSO[[#This Row],[KLV C]]*tbl_WohnsitzSO[[#This Row],[KLV C Ansatz]],"")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27"/>
      <c r="E299" s="158"/>
      <c r="F299" s="227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Ansatz]],"")</f>
        <v/>
      </c>
      <c r="R299" s="104" t="str">
        <f>IFERROR(tbl_WohnsitzSO[[#This Row],[KLV B]]*tbl_WohnsitzSO[[#This Row],[KLV B Ansatz]],"")</f>
        <v/>
      </c>
      <c r="S299" s="104" t="str">
        <f>IFERROR(tbl_WohnsitzSO[[#This Row],[KLV C]]*tbl_WohnsitzSO[[#This Row],[KLV C Ansatz]],"")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27"/>
      <c r="E300" s="158"/>
      <c r="F300" s="227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Ansatz]],"")</f>
        <v/>
      </c>
      <c r="R300" s="104" t="str">
        <f>IFERROR(tbl_WohnsitzSO[[#This Row],[KLV B]]*tbl_WohnsitzSO[[#This Row],[KLV B Ansatz]],"")</f>
        <v/>
      </c>
      <c r="S300" s="104" t="str">
        <f>IFERROR(tbl_WohnsitzSO[[#This Row],[KLV C]]*tbl_WohnsitzSO[[#This Row],[KLV C Ansatz]],"")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27"/>
      <c r="E301" s="158"/>
      <c r="F301" s="227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Ansatz]],"")</f>
        <v/>
      </c>
      <c r="R301" s="104" t="str">
        <f>IFERROR(tbl_WohnsitzSO[[#This Row],[KLV B]]*tbl_WohnsitzSO[[#This Row],[KLV B Ansatz]],"")</f>
        <v/>
      </c>
      <c r="S301" s="104" t="str">
        <f>IFERROR(tbl_WohnsitzSO[[#This Row],[KLV C]]*tbl_WohnsitzSO[[#This Row],[KLV C Ansatz]],"")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27"/>
      <c r="E302" s="158"/>
      <c r="F302" s="227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Ansatz]],"")</f>
        <v/>
      </c>
      <c r="R302" s="104" t="str">
        <f>IFERROR(tbl_WohnsitzSO[[#This Row],[KLV B]]*tbl_WohnsitzSO[[#This Row],[KLV B Ansatz]],"")</f>
        <v/>
      </c>
      <c r="S302" s="104" t="str">
        <f>IFERROR(tbl_WohnsitzSO[[#This Row],[KLV C]]*tbl_WohnsitzSO[[#This Row],[KLV C Ansatz]],"")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27"/>
      <c r="E303" s="158"/>
      <c r="F303" s="227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Ansatz]],"")</f>
        <v/>
      </c>
      <c r="R303" s="104" t="str">
        <f>IFERROR(tbl_WohnsitzSO[[#This Row],[KLV B]]*tbl_WohnsitzSO[[#This Row],[KLV B Ansatz]],"")</f>
        <v/>
      </c>
      <c r="S303" s="104" t="str">
        <f>IFERROR(tbl_WohnsitzSO[[#This Row],[KLV C]]*tbl_WohnsitzSO[[#This Row],[KLV C Ansatz]],"")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27"/>
      <c r="E304" s="158"/>
      <c r="F304" s="227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Ansatz]],"")</f>
        <v/>
      </c>
      <c r="R304" s="104" t="str">
        <f>IFERROR(tbl_WohnsitzSO[[#This Row],[KLV B]]*tbl_WohnsitzSO[[#This Row],[KLV B Ansatz]],"")</f>
        <v/>
      </c>
      <c r="S304" s="104" t="str">
        <f>IFERROR(tbl_WohnsitzSO[[#This Row],[KLV C]]*tbl_WohnsitzSO[[#This Row],[KLV C Ansatz]],"")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27"/>
      <c r="E305" s="158"/>
      <c r="F305" s="227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Ansatz]],"")</f>
        <v/>
      </c>
      <c r="R305" s="104" t="str">
        <f>IFERROR(tbl_WohnsitzSO[[#This Row],[KLV B]]*tbl_WohnsitzSO[[#This Row],[KLV B Ansatz]],"")</f>
        <v/>
      </c>
      <c r="S305" s="104" t="str">
        <f>IFERROR(tbl_WohnsitzSO[[#This Row],[KLV C]]*tbl_WohnsitzSO[[#This Row],[KLV C Ansatz]],"")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27"/>
      <c r="E306" s="158"/>
      <c r="F306" s="227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Ansatz]],"")</f>
        <v/>
      </c>
      <c r="R306" s="104" t="str">
        <f>IFERROR(tbl_WohnsitzSO[[#This Row],[KLV B]]*tbl_WohnsitzSO[[#This Row],[KLV B Ansatz]],"")</f>
        <v/>
      </c>
      <c r="S306" s="104" t="str">
        <f>IFERROR(tbl_WohnsitzSO[[#This Row],[KLV C]]*tbl_WohnsitzSO[[#This Row],[KLV C Ansatz]],"")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27"/>
      <c r="E307" s="158"/>
      <c r="F307" s="227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Ansatz]],"")</f>
        <v/>
      </c>
      <c r="R307" s="104" t="str">
        <f>IFERROR(tbl_WohnsitzSO[[#This Row],[KLV B]]*tbl_WohnsitzSO[[#This Row],[KLV B Ansatz]],"")</f>
        <v/>
      </c>
      <c r="S307" s="104" t="str">
        <f>IFERROR(tbl_WohnsitzSO[[#This Row],[KLV C]]*tbl_WohnsitzSO[[#This Row],[KLV C Ansatz]],"")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27"/>
      <c r="E308" s="158"/>
      <c r="F308" s="227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Ansatz]],"")</f>
        <v/>
      </c>
      <c r="R308" s="104" t="str">
        <f>IFERROR(tbl_WohnsitzSO[[#This Row],[KLV B]]*tbl_WohnsitzSO[[#This Row],[KLV B Ansatz]],"")</f>
        <v/>
      </c>
      <c r="S308" s="104" t="str">
        <f>IFERROR(tbl_WohnsitzSO[[#This Row],[KLV C]]*tbl_WohnsitzSO[[#This Row],[KLV C Ansatz]],"")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27"/>
      <c r="E309" s="158"/>
      <c r="F309" s="227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Ansatz]],"")</f>
        <v/>
      </c>
      <c r="R309" s="104" t="str">
        <f>IFERROR(tbl_WohnsitzSO[[#This Row],[KLV B]]*tbl_WohnsitzSO[[#This Row],[KLV B Ansatz]],"")</f>
        <v/>
      </c>
      <c r="S309" s="104" t="str">
        <f>IFERROR(tbl_WohnsitzSO[[#This Row],[KLV C]]*tbl_WohnsitzSO[[#This Row],[KLV C Ansatz]],"")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27"/>
      <c r="E310" s="158"/>
      <c r="F310" s="227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Ansatz]],"")</f>
        <v/>
      </c>
      <c r="R310" s="104" t="str">
        <f>IFERROR(tbl_WohnsitzSO[[#This Row],[KLV B]]*tbl_WohnsitzSO[[#This Row],[KLV B Ansatz]],"")</f>
        <v/>
      </c>
      <c r="S310" s="104" t="str">
        <f>IFERROR(tbl_WohnsitzSO[[#This Row],[KLV C]]*tbl_WohnsitzSO[[#This Row],[KLV C Ansatz]],"")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27"/>
      <c r="E311" s="158"/>
      <c r="F311" s="227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Ansatz]],"")</f>
        <v/>
      </c>
      <c r="R311" s="104" t="str">
        <f>IFERROR(tbl_WohnsitzSO[[#This Row],[KLV B]]*tbl_WohnsitzSO[[#This Row],[KLV B Ansatz]],"")</f>
        <v/>
      </c>
      <c r="S311" s="104" t="str">
        <f>IFERROR(tbl_WohnsitzSO[[#This Row],[KLV C]]*tbl_WohnsitzSO[[#This Row],[KLV C Ansatz]],"")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27"/>
      <c r="E312" s="158"/>
      <c r="F312" s="227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Ansatz]],"")</f>
        <v/>
      </c>
      <c r="R312" s="104" t="str">
        <f>IFERROR(tbl_WohnsitzSO[[#This Row],[KLV B]]*tbl_WohnsitzSO[[#This Row],[KLV B Ansatz]],"")</f>
        <v/>
      </c>
      <c r="S312" s="104" t="str">
        <f>IFERROR(tbl_WohnsitzSO[[#This Row],[KLV C]]*tbl_WohnsitzSO[[#This Row],[KLV C Ansatz]],"")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27"/>
      <c r="E313" s="158"/>
      <c r="F313" s="227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Ansatz]],"")</f>
        <v/>
      </c>
      <c r="R313" s="104" t="str">
        <f>IFERROR(tbl_WohnsitzSO[[#This Row],[KLV B]]*tbl_WohnsitzSO[[#This Row],[KLV B Ansatz]],"")</f>
        <v/>
      </c>
      <c r="S313" s="104" t="str">
        <f>IFERROR(tbl_WohnsitzSO[[#This Row],[KLV C]]*tbl_WohnsitzSO[[#This Row],[KLV C Ansatz]],"")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27"/>
      <c r="E314" s="158"/>
      <c r="F314" s="227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Ansatz]],"")</f>
        <v/>
      </c>
      <c r="R314" s="104" t="str">
        <f>IFERROR(tbl_WohnsitzSO[[#This Row],[KLV B]]*tbl_WohnsitzSO[[#This Row],[KLV B Ansatz]],"")</f>
        <v/>
      </c>
      <c r="S314" s="104" t="str">
        <f>IFERROR(tbl_WohnsitzSO[[#This Row],[KLV C]]*tbl_WohnsitzSO[[#This Row],[KLV C Ansatz]],"")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27"/>
      <c r="E315" s="158"/>
      <c r="F315" s="227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Ansatz]],"")</f>
        <v/>
      </c>
      <c r="R315" s="104" t="str">
        <f>IFERROR(tbl_WohnsitzSO[[#This Row],[KLV B]]*tbl_WohnsitzSO[[#This Row],[KLV B Ansatz]],"")</f>
        <v/>
      </c>
      <c r="S315" s="104" t="str">
        <f>IFERROR(tbl_WohnsitzSO[[#This Row],[KLV C]]*tbl_WohnsitzSO[[#This Row],[KLV C Ansatz]],"")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27"/>
      <c r="E316" s="158"/>
      <c r="F316" s="227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Ansatz]],"")</f>
        <v/>
      </c>
      <c r="R316" s="104" t="str">
        <f>IFERROR(tbl_WohnsitzSO[[#This Row],[KLV B]]*tbl_WohnsitzSO[[#This Row],[KLV B Ansatz]],"")</f>
        <v/>
      </c>
      <c r="S316" s="104" t="str">
        <f>IFERROR(tbl_WohnsitzSO[[#This Row],[KLV C]]*tbl_WohnsitzSO[[#This Row],[KLV C Ansatz]],"")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27"/>
      <c r="E317" s="158"/>
      <c r="F317" s="227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Ansatz]],"")</f>
        <v/>
      </c>
      <c r="R317" s="104" t="str">
        <f>IFERROR(tbl_WohnsitzSO[[#This Row],[KLV B]]*tbl_WohnsitzSO[[#This Row],[KLV B Ansatz]],"")</f>
        <v/>
      </c>
      <c r="S317" s="104" t="str">
        <f>IFERROR(tbl_WohnsitzSO[[#This Row],[KLV C]]*tbl_WohnsitzSO[[#This Row],[KLV C Ansatz]],"")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27"/>
      <c r="E318" s="158"/>
      <c r="F318" s="227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Ansatz]],"")</f>
        <v/>
      </c>
      <c r="R318" s="104" t="str">
        <f>IFERROR(tbl_WohnsitzSO[[#This Row],[KLV B]]*tbl_WohnsitzSO[[#This Row],[KLV B Ansatz]],"")</f>
        <v/>
      </c>
      <c r="S318" s="104" t="str">
        <f>IFERROR(tbl_WohnsitzSO[[#This Row],[KLV C]]*tbl_WohnsitzSO[[#This Row],[KLV C Ansatz]],"")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27"/>
      <c r="E319" s="158"/>
      <c r="F319" s="227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Ansatz]],"")</f>
        <v/>
      </c>
      <c r="R319" s="104" t="str">
        <f>IFERROR(tbl_WohnsitzSO[[#This Row],[KLV B]]*tbl_WohnsitzSO[[#This Row],[KLV B Ansatz]],"")</f>
        <v/>
      </c>
      <c r="S319" s="104" t="str">
        <f>IFERROR(tbl_WohnsitzSO[[#This Row],[KLV C]]*tbl_WohnsitzSO[[#This Row],[KLV C Ansatz]],"")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27"/>
      <c r="E320" s="158"/>
      <c r="F320" s="227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Ansatz]],"")</f>
        <v/>
      </c>
      <c r="R320" s="104" t="str">
        <f>IFERROR(tbl_WohnsitzSO[[#This Row],[KLV B]]*tbl_WohnsitzSO[[#This Row],[KLV B Ansatz]],"")</f>
        <v/>
      </c>
      <c r="S320" s="104" t="str">
        <f>IFERROR(tbl_WohnsitzSO[[#This Row],[KLV C]]*tbl_WohnsitzSO[[#This Row],[KLV C Ansatz]],"")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27"/>
      <c r="E321" s="158"/>
      <c r="F321" s="227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Ansatz]],"")</f>
        <v/>
      </c>
      <c r="R321" s="104" t="str">
        <f>IFERROR(tbl_WohnsitzSO[[#This Row],[KLV B]]*tbl_WohnsitzSO[[#This Row],[KLV B Ansatz]],"")</f>
        <v/>
      </c>
      <c r="S321" s="104" t="str">
        <f>IFERROR(tbl_WohnsitzSO[[#This Row],[KLV C]]*tbl_WohnsitzSO[[#This Row],[KLV C Ansatz]],"")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27"/>
      <c r="E322" s="158"/>
      <c r="F322" s="227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Ansatz]],"")</f>
        <v/>
      </c>
      <c r="R322" s="104" t="str">
        <f>IFERROR(tbl_WohnsitzSO[[#This Row],[KLV B]]*tbl_WohnsitzSO[[#This Row],[KLV B Ansatz]],"")</f>
        <v/>
      </c>
      <c r="S322" s="104" t="str">
        <f>IFERROR(tbl_WohnsitzSO[[#This Row],[KLV C]]*tbl_WohnsitzSO[[#This Row],[KLV C Ansatz]],"")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27"/>
      <c r="E323" s="158"/>
      <c r="F323" s="227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Ansatz]],"")</f>
        <v/>
      </c>
      <c r="R323" s="104" t="str">
        <f>IFERROR(tbl_WohnsitzSO[[#This Row],[KLV B]]*tbl_WohnsitzSO[[#This Row],[KLV B Ansatz]],"")</f>
        <v/>
      </c>
      <c r="S323" s="104" t="str">
        <f>IFERROR(tbl_WohnsitzSO[[#This Row],[KLV C]]*tbl_WohnsitzSO[[#This Row],[KLV C Ansatz]],"")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27"/>
      <c r="E324" s="158"/>
      <c r="F324" s="227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Ansatz]],"")</f>
        <v/>
      </c>
      <c r="R324" s="104" t="str">
        <f>IFERROR(tbl_WohnsitzSO[[#This Row],[KLV B]]*tbl_WohnsitzSO[[#This Row],[KLV B Ansatz]],"")</f>
        <v/>
      </c>
      <c r="S324" s="104" t="str">
        <f>IFERROR(tbl_WohnsitzSO[[#This Row],[KLV C]]*tbl_WohnsitzSO[[#This Row],[KLV C Ansatz]],"")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27"/>
      <c r="E325" s="158"/>
      <c r="F325" s="227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Ansatz]],"")</f>
        <v/>
      </c>
      <c r="R325" s="104" t="str">
        <f>IFERROR(tbl_WohnsitzSO[[#This Row],[KLV B]]*tbl_WohnsitzSO[[#This Row],[KLV B Ansatz]],"")</f>
        <v/>
      </c>
      <c r="S325" s="104" t="str">
        <f>IFERROR(tbl_WohnsitzSO[[#This Row],[KLV C]]*tbl_WohnsitzSO[[#This Row],[KLV C Ansatz]],"")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27"/>
      <c r="E326" s="158"/>
      <c r="F326" s="227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Ansatz]],"")</f>
        <v/>
      </c>
      <c r="R326" s="104" t="str">
        <f>IFERROR(tbl_WohnsitzSO[[#This Row],[KLV B]]*tbl_WohnsitzSO[[#This Row],[KLV B Ansatz]],"")</f>
        <v/>
      </c>
      <c r="S326" s="104" t="str">
        <f>IFERROR(tbl_WohnsitzSO[[#This Row],[KLV C]]*tbl_WohnsitzSO[[#This Row],[KLV C Ansatz]],"")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27"/>
      <c r="E327" s="158"/>
      <c r="F327" s="227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Ansatz]],"")</f>
        <v/>
      </c>
      <c r="R327" s="104" t="str">
        <f>IFERROR(tbl_WohnsitzSO[[#This Row],[KLV B]]*tbl_WohnsitzSO[[#This Row],[KLV B Ansatz]],"")</f>
        <v/>
      </c>
      <c r="S327" s="104" t="str">
        <f>IFERROR(tbl_WohnsitzSO[[#This Row],[KLV C]]*tbl_WohnsitzSO[[#This Row],[KLV C Ansatz]],"")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27"/>
      <c r="E328" s="158"/>
      <c r="F328" s="227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Ansatz]],"")</f>
        <v/>
      </c>
      <c r="R328" s="104" t="str">
        <f>IFERROR(tbl_WohnsitzSO[[#This Row],[KLV B]]*tbl_WohnsitzSO[[#This Row],[KLV B Ansatz]],"")</f>
        <v/>
      </c>
      <c r="S328" s="104" t="str">
        <f>IFERROR(tbl_WohnsitzSO[[#This Row],[KLV C]]*tbl_WohnsitzSO[[#This Row],[KLV C Ansatz]],"")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27"/>
      <c r="E329" s="158"/>
      <c r="F329" s="227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Ansatz]],"")</f>
        <v/>
      </c>
      <c r="R329" s="104" t="str">
        <f>IFERROR(tbl_WohnsitzSO[[#This Row],[KLV B]]*tbl_WohnsitzSO[[#This Row],[KLV B Ansatz]],"")</f>
        <v/>
      </c>
      <c r="S329" s="104" t="str">
        <f>IFERROR(tbl_WohnsitzSO[[#This Row],[KLV C]]*tbl_WohnsitzSO[[#This Row],[KLV C Ansatz]],"")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27"/>
      <c r="E330" s="158"/>
      <c r="F330" s="227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Ansatz]],"")</f>
        <v/>
      </c>
      <c r="R330" s="104" t="str">
        <f>IFERROR(tbl_WohnsitzSO[[#This Row],[KLV B]]*tbl_WohnsitzSO[[#This Row],[KLV B Ansatz]],"")</f>
        <v/>
      </c>
      <c r="S330" s="104" t="str">
        <f>IFERROR(tbl_WohnsitzSO[[#This Row],[KLV C]]*tbl_WohnsitzSO[[#This Row],[KLV C Ansatz]],"")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27"/>
      <c r="E331" s="158"/>
      <c r="F331" s="227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Ansatz]],"")</f>
        <v/>
      </c>
      <c r="R331" s="104" t="str">
        <f>IFERROR(tbl_WohnsitzSO[[#This Row],[KLV B]]*tbl_WohnsitzSO[[#This Row],[KLV B Ansatz]],"")</f>
        <v/>
      </c>
      <c r="S331" s="104" t="str">
        <f>IFERROR(tbl_WohnsitzSO[[#This Row],[KLV C]]*tbl_WohnsitzSO[[#This Row],[KLV C Ansatz]],"")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27"/>
      <c r="E332" s="158"/>
      <c r="F332" s="227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Ansatz]],"")</f>
        <v/>
      </c>
      <c r="R332" s="104" t="str">
        <f>IFERROR(tbl_WohnsitzSO[[#This Row],[KLV B]]*tbl_WohnsitzSO[[#This Row],[KLV B Ansatz]],"")</f>
        <v/>
      </c>
      <c r="S332" s="104" t="str">
        <f>IFERROR(tbl_WohnsitzSO[[#This Row],[KLV C]]*tbl_WohnsitzSO[[#This Row],[KLV C Ansatz]],"")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27"/>
      <c r="E333" s="158"/>
      <c r="F333" s="227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Ansatz]],"")</f>
        <v/>
      </c>
      <c r="R333" s="104" t="str">
        <f>IFERROR(tbl_WohnsitzSO[[#This Row],[KLV B]]*tbl_WohnsitzSO[[#This Row],[KLV B Ansatz]],"")</f>
        <v/>
      </c>
      <c r="S333" s="104" t="str">
        <f>IFERROR(tbl_WohnsitzSO[[#This Row],[KLV C]]*tbl_WohnsitzSO[[#This Row],[KLV C Ansatz]],"")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27"/>
      <c r="E334" s="158"/>
      <c r="F334" s="227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Ansatz]],"")</f>
        <v/>
      </c>
      <c r="R334" s="104" t="str">
        <f>IFERROR(tbl_WohnsitzSO[[#This Row],[KLV B]]*tbl_WohnsitzSO[[#This Row],[KLV B Ansatz]],"")</f>
        <v/>
      </c>
      <c r="S334" s="104" t="str">
        <f>IFERROR(tbl_WohnsitzSO[[#This Row],[KLV C]]*tbl_WohnsitzSO[[#This Row],[KLV C Ansatz]],"")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27"/>
      <c r="E335" s="158"/>
      <c r="F335" s="227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Ansatz]],"")</f>
        <v/>
      </c>
      <c r="R335" s="104" t="str">
        <f>IFERROR(tbl_WohnsitzSO[[#This Row],[KLV B]]*tbl_WohnsitzSO[[#This Row],[KLV B Ansatz]],"")</f>
        <v/>
      </c>
      <c r="S335" s="104" t="str">
        <f>IFERROR(tbl_WohnsitzSO[[#This Row],[KLV C]]*tbl_WohnsitzSO[[#This Row],[KLV C Ansatz]],"")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27"/>
      <c r="E336" s="158"/>
      <c r="F336" s="227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Ansatz]],"")</f>
        <v/>
      </c>
      <c r="R336" s="104" t="str">
        <f>IFERROR(tbl_WohnsitzSO[[#This Row],[KLV B]]*tbl_WohnsitzSO[[#This Row],[KLV B Ansatz]],"")</f>
        <v/>
      </c>
      <c r="S336" s="104" t="str">
        <f>IFERROR(tbl_WohnsitzSO[[#This Row],[KLV C]]*tbl_WohnsitzSO[[#This Row],[KLV C Ansatz]],"")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27"/>
      <c r="E337" s="158"/>
      <c r="F337" s="227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Ansatz]],"")</f>
        <v/>
      </c>
      <c r="R337" s="104" t="str">
        <f>IFERROR(tbl_WohnsitzSO[[#This Row],[KLV B]]*tbl_WohnsitzSO[[#This Row],[KLV B Ansatz]],"")</f>
        <v/>
      </c>
      <c r="S337" s="104" t="str">
        <f>IFERROR(tbl_WohnsitzSO[[#This Row],[KLV C]]*tbl_WohnsitzSO[[#This Row],[KLV C Ansatz]],"")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27"/>
      <c r="E338" s="158"/>
      <c r="F338" s="227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Ansatz]],"")</f>
        <v/>
      </c>
      <c r="R338" s="104" t="str">
        <f>IFERROR(tbl_WohnsitzSO[[#This Row],[KLV B]]*tbl_WohnsitzSO[[#This Row],[KLV B Ansatz]],"")</f>
        <v/>
      </c>
      <c r="S338" s="104" t="str">
        <f>IFERROR(tbl_WohnsitzSO[[#This Row],[KLV C]]*tbl_WohnsitzSO[[#This Row],[KLV C Ansatz]],"")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27"/>
      <c r="E339" s="158"/>
      <c r="F339" s="227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Ansatz]],"")</f>
        <v/>
      </c>
      <c r="R339" s="104" t="str">
        <f>IFERROR(tbl_WohnsitzSO[[#This Row],[KLV B]]*tbl_WohnsitzSO[[#This Row],[KLV B Ansatz]],"")</f>
        <v/>
      </c>
      <c r="S339" s="104" t="str">
        <f>IFERROR(tbl_WohnsitzSO[[#This Row],[KLV C]]*tbl_WohnsitzSO[[#This Row],[KLV C Ansatz]],"")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27"/>
      <c r="E340" s="158"/>
      <c r="F340" s="227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Ansatz]],"")</f>
        <v/>
      </c>
      <c r="R340" s="104" t="str">
        <f>IFERROR(tbl_WohnsitzSO[[#This Row],[KLV B]]*tbl_WohnsitzSO[[#This Row],[KLV B Ansatz]],"")</f>
        <v/>
      </c>
      <c r="S340" s="104" t="str">
        <f>IFERROR(tbl_WohnsitzSO[[#This Row],[KLV C]]*tbl_WohnsitzSO[[#This Row],[KLV C Ansatz]],"")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27"/>
      <c r="E341" s="158"/>
      <c r="F341" s="227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Ansatz]],"")</f>
        <v/>
      </c>
      <c r="R341" s="104" t="str">
        <f>IFERROR(tbl_WohnsitzSO[[#This Row],[KLV B]]*tbl_WohnsitzSO[[#This Row],[KLV B Ansatz]],"")</f>
        <v/>
      </c>
      <c r="S341" s="104" t="str">
        <f>IFERROR(tbl_WohnsitzSO[[#This Row],[KLV C]]*tbl_WohnsitzSO[[#This Row],[KLV C Ansatz]],"")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27"/>
      <c r="E342" s="158"/>
      <c r="F342" s="227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Ansatz]],"")</f>
        <v/>
      </c>
      <c r="R342" s="104" t="str">
        <f>IFERROR(tbl_WohnsitzSO[[#This Row],[KLV B]]*tbl_WohnsitzSO[[#This Row],[KLV B Ansatz]],"")</f>
        <v/>
      </c>
      <c r="S342" s="104" t="str">
        <f>IFERROR(tbl_WohnsitzSO[[#This Row],[KLV C]]*tbl_WohnsitzSO[[#This Row],[KLV C Ansatz]],"")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27"/>
      <c r="E343" s="158"/>
      <c r="F343" s="227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Ansatz]],"")</f>
        <v/>
      </c>
      <c r="R343" s="104" t="str">
        <f>IFERROR(tbl_WohnsitzSO[[#This Row],[KLV B]]*tbl_WohnsitzSO[[#This Row],[KLV B Ansatz]],"")</f>
        <v/>
      </c>
      <c r="S343" s="104" t="str">
        <f>IFERROR(tbl_WohnsitzSO[[#This Row],[KLV C]]*tbl_WohnsitzSO[[#This Row],[KLV C Ansatz]],"")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27"/>
      <c r="E344" s="158"/>
      <c r="F344" s="227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Ansatz]],"")</f>
        <v/>
      </c>
      <c r="R344" s="104" t="str">
        <f>IFERROR(tbl_WohnsitzSO[[#This Row],[KLV B]]*tbl_WohnsitzSO[[#This Row],[KLV B Ansatz]],"")</f>
        <v/>
      </c>
      <c r="S344" s="104" t="str">
        <f>IFERROR(tbl_WohnsitzSO[[#This Row],[KLV C]]*tbl_WohnsitzSO[[#This Row],[KLV C Ansatz]],"")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27"/>
      <c r="E345" s="158"/>
      <c r="F345" s="227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Ansatz]],"")</f>
        <v/>
      </c>
      <c r="R345" s="104" t="str">
        <f>IFERROR(tbl_WohnsitzSO[[#This Row],[KLV B]]*tbl_WohnsitzSO[[#This Row],[KLV B Ansatz]],"")</f>
        <v/>
      </c>
      <c r="S345" s="104" t="str">
        <f>IFERROR(tbl_WohnsitzSO[[#This Row],[KLV C]]*tbl_WohnsitzSO[[#This Row],[KLV C Ansatz]],"")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27"/>
      <c r="E346" s="158"/>
      <c r="F346" s="227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Ansatz]],"")</f>
        <v/>
      </c>
      <c r="R346" s="104" t="str">
        <f>IFERROR(tbl_WohnsitzSO[[#This Row],[KLV B]]*tbl_WohnsitzSO[[#This Row],[KLV B Ansatz]],"")</f>
        <v/>
      </c>
      <c r="S346" s="104" t="str">
        <f>IFERROR(tbl_WohnsitzSO[[#This Row],[KLV C]]*tbl_WohnsitzSO[[#This Row],[KLV C Ansatz]],"")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27"/>
      <c r="E347" s="158"/>
      <c r="F347" s="227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Ansatz]],"")</f>
        <v/>
      </c>
      <c r="R347" s="104" t="str">
        <f>IFERROR(tbl_WohnsitzSO[[#This Row],[KLV B]]*tbl_WohnsitzSO[[#This Row],[KLV B Ansatz]],"")</f>
        <v/>
      </c>
      <c r="S347" s="104" t="str">
        <f>IFERROR(tbl_WohnsitzSO[[#This Row],[KLV C]]*tbl_WohnsitzSO[[#This Row],[KLV C Ansatz]],"")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27"/>
      <c r="E348" s="158"/>
      <c r="F348" s="227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Ansatz]],"")</f>
        <v/>
      </c>
      <c r="R348" s="104" t="str">
        <f>IFERROR(tbl_WohnsitzSO[[#This Row],[KLV B]]*tbl_WohnsitzSO[[#This Row],[KLV B Ansatz]],"")</f>
        <v/>
      </c>
      <c r="S348" s="104" t="str">
        <f>IFERROR(tbl_WohnsitzSO[[#This Row],[KLV C]]*tbl_WohnsitzSO[[#This Row],[KLV C Ansatz]],"")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27"/>
      <c r="E349" s="158"/>
      <c r="F349" s="227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Ansatz]],"")</f>
        <v/>
      </c>
      <c r="R349" s="104" t="str">
        <f>IFERROR(tbl_WohnsitzSO[[#This Row],[KLV B]]*tbl_WohnsitzSO[[#This Row],[KLV B Ansatz]],"")</f>
        <v/>
      </c>
      <c r="S349" s="104" t="str">
        <f>IFERROR(tbl_WohnsitzSO[[#This Row],[KLV C]]*tbl_WohnsitzSO[[#This Row],[KLV C Ansatz]],"")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27"/>
      <c r="E350" s="158"/>
      <c r="F350" s="227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Ansatz]],"")</f>
        <v/>
      </c>
      <c r="R350" s="104" t="str">
        <f>IFERROR(tbl_WohnsitzSO[[#This Row],[KLV B]]*tbl_WohnsitzSO[[#This Row],[KLV B Ansatz]],"")</f>
        <v/>
      </c>
      <c r="S350" s="104" t="str">
        <f>IFERROR(tbl_WohnsitzSO[[#This Row],[KLV C]]*tbl_WohnsitzSO[[#This Row],[KLV C Ansatz]],"")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27"/>
      <c r="E351" s="158"/>
      <c r="F351" s="227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Ansatz]],"")</f>
        <v/>
      </c>
      <c r="R351" s="104" t="str">
        <f>IFERROR(tbl_WohnsitzSO[[#This Row],[KLV B]]*tbl_WohnsitzSO[[#This Row],[KLV B Ansatz]],"")</f>
        <v/>
      </c>
      <c r="S351" s="104" t="str">
        <f>IFERROR(tbl_WohnsitzSO[[#This Row],[KLV C]]*tbl_WohnsitzSO[[#This Row],[KLV C Ansatz]],"")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27"/>
      <c r="E352" s="158"/>
      <c r="F352" s="227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Ansatz]],"")</f>
        <v/>
      </c>
      <c r="R352" s="104" t="str">
        <f>IFERROR(tbl_WohnsitzSO[[#This Row],[KLV B]]*tbl_WohnsitzSO[[#This Row],[KLV B Ansatz]],"")</f>
        <v/>
      </c>
      <c r="S352" s="104" t="str">
        <f>IFERROR(tbl_WohnsitzSO[[#This Row],[KLV C]]*tbl_WohnsitzSO[[#This Row],[KLV C Ansatz]],"")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27"/>
      <c r="E353" s="158"/>
      <c r="F353" s="227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Ansatz]],"")</f>
        <v/>
      </c>
      <c r="R353" s="104" t="str">
        <f>IFERROR(tbl_WohnsitzSO[[#This Row],[KLV B]]*tbl_WohnsitzSO[[#This Row],[KLV B Ansatz]],"")</f>
        <v/>
      </c>
      <c r="S353" s="104" t="str">
        <f>IFERROR(tbl_WohnsitzSO[[#This Row],[KLV C]]*tbl_WohnsitzSO[[#This Row],[KLV C Ansatz]],"")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27"/>
      <c r="E354" s="158"/>
      <c r="F354" s="227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Ansatz]],"")</f>
        <v/>
      </c>
      <c r="R354" s="104" t="str">
        <f>IFERROR(tbl_WohnsitzSO[[#This Row],[KLV B]]*tbl_WohnsitzSO[[#This Row],[KLV B Ansatz]],"")</f>
        <v/>
      </c>
      <c r="S354" s="104" t="str">
        <f>IFERROR(tbl_WohnsitzSO[[#This Row],[KLV C]]*tbl_WohnsitzSO[[#This Row],[KLV C Ansatz]],"")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27"/>
      <c r="E355" s="158"/>
      <c r="F355" s="227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Ansatz]],"")</f>
        <v/>
      </c>
      <c r="R355" s="104" t="str">
        <f>IFERROR(tbl_WohnsitzSO[[#This Row],[KLV B]]*tbl_WohnsitzSO[[#This Row],[KLV B Ansatz]],"")</f>
        <v/>
      </c>
      <c r="S355" s="104" t="str">
        <f>IFERROR(tbl_WohnsitzSO[[#This Row],[KLV C]]*tbl_WohnsitzSO[[#This Row],[KLV C Ansatz]],"")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27"/>
      <c r="E356" s="158"/>
      <c r="F356" s="227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Ansatz]],"")</f>
        <v/>
      </c>
      <c r="R356" s="104" t="str">
        <f>IFERROR(tbl_WohnsitzSO[[#This Row],[KLV B]]*tbl_WohnsitzSO[[#This Row],[KLV B Ansatz]],"")</f>
        <v/>
      </c>
      <c r="S356" s="104" t="str">
        <f>IFERROR(tbl_WohnsitzSO[[#This Row],[KLV C]]*tbl_WohnsitzSO[[#This Row],[KLV C Ansatz]],"")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27"/>
      <c r="E357" s="158"/>
      <c r="F357" s="227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Ansatz]],"")</f>
        <v/>
      </c>
      <c r="R357" s="104" t="str">
        <f>IFERROR(tbl_WohnsitzSO[[#This Row],[KLV B]]*tbl_WohnsitzSO[[#This Row],[KLV B Ansatz]],"")</f>
        <v/>
      </c>
      <c r="S357" s="104" t="str">
        <f>IFERROR(tbl_WohnsitzSO[[#This Row],[KLV C]]*tbl_WohnsitzSO[[#This Row],[KLV C Ansatz]],"")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27"/>
      <c r="E358" s="158"/>
      <c r="F358" s="227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Ansatz]],"")</f>
        <v/>
      </c>
      <c r="R358" s="104" t="str">
        <f>IFERROR(tbl_WohnsitzSO[[#This Row],[KLV B]]*tbl_WohnsitzSO[[#This Row],[KLV B Ansatz]],"")</f>
        <v/>
      </c>
      <c r="S358" s="104" t="str">
        <f>IFERROR(tbl_WohnsitzSO[[#This Row],[KLV C]]*tbl_WohnsitzSO[[#This Row],[KLV C Ansatz]],"")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27"/>
      <c r="E359" s="158"/>
      <c r="F359" s="227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Ansatz]],"")</f>
        <v/>
      </c>
      <c r="R359" s="104" t="str">
        <f>IFERROR(tbl_WohnsitzSO[[#This Row],[KLV B]]*tbl_WohnsitzSO[[#This Row],[KLV B Ansatz]],"")</f>
        <v/>
      </c>
      <c r="S359" s="104" t="str">
        <f>IFERROR(tbl_WohnsitzSO[[#This Row],[KLV C]]*tbl_WohnsitzSO[[#This Row],[KLV C Ansatz]],"")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27"/>
      <c r="E360" s="158"/>
      <c r="F360" s="227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Ansatz]],"")</f>
        <v/>
      </c>
      <c r="R360" s="104" t="str">
        <f>IFERROR(tbl_WohnsitzSO[[#This Row],[KLV B]]*tbl_WohnsitzSO[[#This Row],[KLV B Ansatz]],"")</f>
        <v/>
      </c>
      <c r="S360" s="104" t="str">
        <f>IFERROR(tbl_WohnsitzSO[[#This Row],[KLV C]]*tbl_WohnsitzSO[[#This Row],[KLV C Ansatz]],"")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27"/>
      <c r="E361" s="158"/>
      <c r="F361" s="227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Ansatz]],"")</f>
        <v/>
      </c>
      <c r="R361" s="104" t="str">
        <f>IFERROR(tbl_WohnsitzSO[[#This Row],[KLV B]]*tbl_WohnsitzSO[[#This Row],[KLV B Ansatz]],"")</f>
        <v/>
      </c>
      <c r="S361" s="104" t="str">
        <f>IFERROR(tbl_WohnsitzSO[[#This Row],[KLV C]]*tbl_WohnsitzSO[[#This Row],[KLV C Ansatz]],"")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27"/>
      <c r="E362" s="158"/>
      <c r="F362" s="227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Ansatz]],"")</f>
        <v/>
      </c>
      <c r="R362" s="104" t="str">
        <f>IFERROR(tbl_WohnsitzSO[[#This Row],[KLV B]]*tbl_WohnsitzSO[[#This Row],[KLV B Ansatz]],"")</f>
        <v/>
      </c>
      <c r="S362" s="104" t="str">
        <f>IFERROR(tbl_WohnsitzSO[[#This Row],[KLV C]]*tbl_WohnsitzSO[[#This Row],[KLV C Ansatz]],"")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27"/>
      <c r="E363" s="158"/>
      <c r="F363" s="227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Ansatz]],"")</f>
        <v/>
      </c>
      <c r="R363" s="104" t="str">
        <f>IFERROR(tbl_WohnsitzSO[[#This Row],[KLV B]]*tbl_WohnsitzSO[[#This Row],[KLV B Ansatz]],"")</f>
        <v/>
      </c>
      <c r="S363" s="104" t="str">
        <f>IFERROR(tbl_WohnsitzSO[[#This Row],[KLV C]]*tbl_WohnsitzSO[[#This Row],[KLV C Ansatz]],"")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27"/>
      <c r="E364" s="158"/>
      <c r="F364" s="227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Ansatz]],"")</f>
        <v/>
      </c>
      <c r="R364" s="104" t="str">
        <f>IFERROR(tbl_WohnsitzSO[[#This Row],[KLV B]]*tbl_WohnsitzSO[[#This Row],[KLV B Ansatz]],"")</f>
        <v/>
      </c>
      <c r="S364" s="104" t="str">
        <f>IFERROR(tbl_WohnsitzSO[[#This Row],[KLV C]]*tbl_WohnsitzSO[[#This Row],[KLV C Ansatz]],"")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27"/>
      <c r="E365" s="158"/>
      <c r="F365" s="227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Ansatz]],"")</f>
        <v/>
      </c>
      <c r="R365" s="104" t="str">
        <f>IFERROR(tbl_WohnsitzSO[[#This Row],[KLV B]]*tbl_WohnsitzSO[[#This Row],[KLV B Ansatz]],"")</f>
        <v/>
      </c>
      <c r="S365" s="104" t="str">
        <f>IFERROR(tbl_WohnsitzSO[[#This Row],[KLV C]]*tbl_WohnsitzSO[[#This Row],[KLV C Ansatz]],"")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27"/>
      <c r="E366" s="158"/>
      <c r="F366" s="227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Ansatz]],"")</f>
        <v/>
      </c>
      <c r="R366" s="104" t="str">
        <f>IFERROR(tbl_WohnsitzSO[[#This Row],[KLV B]]*tbl_WohnsitzSO[[#This Row],[KLV B Ansatz]],"")</f>
        <v/>
      </c>
      <c r="S366" s="104" t="str">
        <f>IFERROR(tbl_WohnsitzSO[[#This Row],[KLV C]]*tbl_WohnsitzSO[[#This Row],[KLV C Ansatz]],"")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27"/>
      <c r="E367" s="158"/>
      <c r="F367" s="227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Ansatz]],"")</f>
        <v/>
      </c>
      <c r="R367" s="104" t="str">
        <f>IFERROR(tbl_WohnsitzSO[[#This Row],[KLV B]]*tbl_WohnsitzSO[[#This Row],[KLV B Ansatz]],"")</f>
        <v/>
      </c>
      <c r="S367" s="104" t="str">
        <f>IFERROR(tbl_WohnsitzSO[[#This Row],[KLV C]]*tbl_WohnsitzSO[[#This Row],[KLV C Ansatz]],"")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27"/>
      <c r="E368" s="158"/>
      <c r="F368" s="227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Ansatz]],"")</f>
        <v/>
      </c>
      <c r="R368" s="104" t="str">
        <f>IFERROR(tbl_WohnsitzSO[[#This Row],[KLV B]]*tbl_WohnsitzSO[[#This Row],[KLV B Ansatz]],"")</f>
        <v/>
      </c>
      <c r="S368" s="104" t="str">
        <f>IFERROR(tbl_WohnsitzSO[[#This Row],[KLV C]]*tbl_WohnsitzSO[[#This Row],[KLV C Ansatz]],"")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27"/>
      <c r="E369" s="158"/>
      <c r="F369" s="227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Ansatz]],"")</f>
        <v/>
      </c>
      <c r="R369" s="104" t="str">
        <f>IFERROR(tbl_WohnsitzSO[[#This Row],[KLV B]]*tbl_WohnsitzSO[[#This Row],[KLV B Ansatz]],"")</f>
        <v/>
      </c>
      <c r="S369" s="104" t="str">
        <f>IFERROR(tbl_WohnsitzSO[[#This Row],[KLV C]]*tbl_WohnsitzSO[[#This Row],[KLV C Ansatz]],"")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27"/>
      <c r="E370" s="158"/>
      <c r="F370" s="227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Ansatz]],"")</f>
        <v/>
      </c>
      <c r="R370" s="104" t="str">
        <f>IFERROR(tbl_WohnsitzSO[[#This Row],[KLV B]]*tbl_WohnsitzSO[[#This Row],[KLV B Ansatz]],"")</f>
        <v/>
      </c>
      <c r="S370" s="104" t="str">
        <f>IFERROR(tbl_WohnsitzSO[[#This Row],[KLV C]]*tbl_WohnsitzSO[[#This Row],[KLV C Ansatz]],"")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27"/>
      <c r="E371" s="158"/>
      <c r="F371" s="227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Ansatz]],"")</f>
        <v/>
      </c>
      <c r="R371" s="104" t="str">
        <f>IFERROR(tbl_WohnsitzSO[[#This Row],[KLV B]]*tbl_WohnsitzSO[[#This Row],[KLV B Ansatz]],"")</f>
        <v/>
      </c>
      <c r="S371" s="104" t="str">
        <f>IFERROR(tbl_WohnsitzSO[[#This Row],[KLV C]]*tbl_WohnsitzSO[[#This Row],[KLV C Ansatz]],"")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27"/>
      <c r="E372" s="158"/>
      <c r="F372" s="227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Ansatz]],"")</f>
        <v/>
      </c>
      <c r="R372" s="104" t="str">
        <f>IFERROR(tbl_WohnsitzSO[[#This Row],[KLV B]]*tbl_WohnsitzSO[[#This Row],[KLV B Ansatz]],"")</f>
        <v/>
      </c>
      <c r="S372" s="104" t="str">
        <f>IFERROR(tbl_WohnsitzSO[[#This Row],[KLV C]]*tbl_WohnsitzSO[[#This Row],[KLV C Ansatz]],"")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27"/>
      <c r="E373" s="158"/>
      <c r="F373" s="227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Ansatz]],"")</f>
        <v/>
      </c>
      <c r="R373" s="104" t="str">
        <f>IFERROR(tbl_WohnsitzSO[[#This Row],[KLV B]]*tbl_WohnsitzSO[[#This Row],[KLV B Ansatz]],"")</f>
        <v/>
      </c>
      <c r="S373" s="104" t="str">
        <f>IFERROR(tbl_WohnsitzSO[[#This Row],[KLV C]]*tbl_WohnsitzSO[[#This Row],[KLV C Ansatz]],"")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27"/>
      <c r="E374" s="158"/>
      <c r="F374" s="227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Ansatz]],"")</f>
        <v/>
      </c>
      <c r="R374" s="104" t="str">
        <f>IFERROR(tbl_WohnsitzSO[[#This Row],[KLV B]]*tbl_WohnsitzSO[[#This Row],[KLV B Ansatz]],"")</f>
        <v/>
      </c>
      <c r="S374" s="104" t="str">
        <f>IFERROR(tbl_WohnsitzSO[[#This Row],[KLV C]]*tbl_WohnsitzSO[[#This Row],[KLV C Ansatz]],"")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27"/>
      <c r="E375" s="158"/>
      <c r="F375" s="227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Ansatz]],"")</f>
        <v/>
      </c>
      <c r="R375" s="104" t="str">
        <f>IFERROR(tbl_WohnsitzSO[[#This Row],[KLV B]]*tbl_WohnsitzSO[[#This Row],[KLV B Ansatz]],"")</f>
        <v/>
      </c>
      <c r="S375" s="104" t="str">
        <f>IFERROR(tbl_WohnsitzSO[[#This Row],[KLV C]]*tbl_WohnsitzSO[[#This Row],[KLV C Ansatz]],"")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27"/>
      <c r="E376" s="158"/>
      <c r="F376" s="227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Ansatz]],"")</f>
        <v/>
      </c>
      <c r="R376" s="104" t="str">
        <f>IFERROR(tbl_WohnsitzSO[[#This Row],[KLV B]]*tbl_WohnsitzSO[[#This Row],[KLV B Ansatz]],"")</f>
        <v/>
      </c>
      <c r="S376" s="104" t="str">
        <f>IFERROR(tbl_WohnsitzSO[[#This Row],[KLV C]]*tbl_WohnsitzSO[[#This Row],[KLV C Ansatz]],"")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27"/>
      <c r="E377" s="158"/>
      <c r="F377" s="227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Ansatz]],"")</f>
        <v/>
      </c>
      <c r="R377" s="104" t="str">
        <f>IFERROR(tbl_WohnsitzSO[[#This Row],[KLV B]]*tbl_WohnsitzSO[[#This Row],[KLV B Ansatz]],"")</f>
        <v/>
      </c>
      <c r="S377" s="104" t="str">
        <f>IFERROR(tbl_WohnsitzSO[[#This Row],[KLV C]]*tbl_WohnsitzSO[[#This Row],[KLV C Ansatz]],"")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27"/>
      <c r="E378" s="158"/>
      <c r="F378" s="227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Ansatz]],"")</f>
        <v/>
      </c>
      <c r="R378" s="104" t="str">
        <f>IFERROR(tbl_WohnsitzSO[[#This Row],[KLV B]]*tbl_WohnsitzSO[[#This Row],[KLV B Ansatz]],"")</f>
        <v/>
      </c>
      <c r="S378" s="104" t="str">
        <f>IFERROR(tbl_WohnsitzSO[[#This Row],[KLV C]]*tbl_WohnsitzSO[[#This Row],[KLV C Ansatz]],"")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27"/>
      <c r="E379" s="158"/>
      <c r="F379" s="227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Ansatz]],"")</f>
        <v/>
      </c>
      <c r="R379" s="104" t="str">
        <f>IFERROR(tbl_WohnsitzSO[[#This Row],[KLV B]]*tbl_WohnsitzSO[[#This Row],[KLV B Ansatz]],"")</f>
        <v/>
      </c>
      <c r="S379" s="104" t="str">
        <f>IFERROR(tbl_WohnsitzSO[[#This Row],[KLV C]]*tbl_WohnsitzSO[[#This Row],[KLV C Ansatz]],"")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27"/>
      <c r="E380" s="158"/>
      <c r="F380" s="227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Ansatz]],"")</f>
        <v/>
      </c>
      <c r="R380" s="104" t="str">
        <f>IFERROR(tbl_WohnsitzSO[[#This Row],[KLV B]]*tbl_WohnsitzSO[[#This Row],[KLV B Ansatz]],"")</f>
        <v/>
      </c>
      <c r="S380" s="104" t="str">
        <f>IFERROR(tbl_WohnsitzSO[[#This Row],[KLV C]]*tbl_WohnsitzSO[[#This Row],[KLV C Ansatz]],"")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27"/>
      <c r="E381" s="158"/>
      <c r="F381" s="227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Ansatz]],"")</f>
        <v/>
      </c>
      <c r="R381" s="104" t="str">
        <f>IFERROR(tbl_WohnsitzSO[[#This Row],[KLV B]]*tbl_WohnsitzSO[[#This Row],[KLV B Ansatz]],"")</f>
        <v/>
      </c>
      <c r="S381" s="104" t="str">
        <f>IFERROR(tbl_WohnsitzSO[[#This Row],[KLV C]]*tbl_WohnsitzSO[[#This Row],[KLV C Ansatz]],"")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27"/>
      <c r="E382" s="158"/>
      <c r="F382" s="227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Ansatz]],"")</f>
        <v/>
      </c>
      <c r="R382" s="104" t="str">
        <f>IFERROR(tbl_WohnsitzSO[[#This Row],[KLV B]]*tbl_WohnsitzSO[[#This Row],[KLV B Ansatz]],"")</f>
        <v/>
      </c>
      <c r="S382" s="104" t="str">
        <f>IFERROR(tbl_WohnsitzSO[[#This Row],[KLV C]]*tbl_WohnsitzSO[[#This Row],[KLV C Ansatz]],"")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27"/>
      <c r="E383" s="158"/>
      <c r="F383" s="227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Ansatz]],"")</f>
        <v/>
      </c>
      <c r="R383" s="104" t="str">
        <f>IFERROR(tbl_WohnsitzSO[[#This Row],[KLV B]]*tbl_WohnsitzSO[[#This Row],[KLV B Ansatz]],"")</f>
        <v/>
      </c>
      <c r="S383" s="104" t="str">
        <f>IFERROR(tbl_WohnsitzSO[[#This Row],[KLV C]]*tbl_WohnsitzSO[[#This Row],[KLV C Ansatz]],"")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27"/>
      <c r="E384" s="158"/>
      <c r="F384" s="227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Ansatz]],"")</f>
        <v/>
      </c>
      <c r="R384" s="104" t="str">
        <f>IFERROR(tbl_WohnsitzSO[[#This Row],[KLV B]]*tbl_WohnsitzSO[[#This Row],[KLV B Ansatz]],"")</f>
        <v/>
      </c>
      <c r="S384" s="104" t="str">
        <f>IFERROR(tbl_WohnsitzSO[[#This Row],[KLV C]]*tbl_WohnsitzSO[[#This Row],[KLV C Ansatz]],"")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27"/>
      <c r="E385" s="158"/>
      <c r="F385" s="227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Ansatz]],"")</f>
        <v/>
      </c>
      <c r="R385" s="104" t="str">
        <f>IFERROR(tbl_WohnsitzSO[[#This Row],[KLV B]]*tbl_WohnsitzSO[[#This Row],[KLV B Ansatz]],"")</f>
        <v/>
      </c>
      <c r="S385" s="104" t="str">
        <f>IFERROR(tbl_WohnsitzSO[[#This Row],[KLV C]]*tbl_WohnsitzSO[[#This Row],[KLV C Ansatz]],"")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27"/>
      <c r="E386" s="158"/>
      <c r="F386" s="227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Ansatz]],"")</f>
        <v/>
      </c>
      <c r="R386" s="104" t="str">
        <f>IFERROR(tbl_WohnsitzSO[[#This Row],[KLV B]]*tbl_WohnsitzSO[[#This Row],[KLV B Ansatz]],"")</f>
        <v/>
      </c>
      <c r="S386" s="104" t="str">
        <f>IFERROR(tbl_WohnsitzSO[[#This Row],[KLV C]]*tbl_WohnsitzSO[[#This Row],[KLV C Ansatz]],"")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27"/>
      <c r="E387" s="158"/>
      <c r="F387" s="227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Ansatz]],"")</f>
        <v/>
      </c>
      <c r="R387" s="104" t="str">
        <f>IFERROR(tbl_WohnsitzSO[[#This Row],[KLV B]]*tbl_WohnsitzSO[[#This Row],[KLV B Ansatz]],"")</f>
        <v/>
      </c>
      <c r="S387" s="104" t="str">
        <f>IFERROR(tbl_WohnsitzSO[[#This Row],[KLV C]]*tbl_WohnsitzSO[[#This Row],[KLV C Ansatz]],"")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27"/>
      <c r="E388" s="158"/>
      <c r="F388" s="227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Ansatz]],"")</f>
        <v/>
      </c>
      <c r="R388" s="104" t="str">
        <f>IFERROR(tbl_WohnsitzSO[[#This Row],[KLV B]]*tbl_WohnsitzSO[[#This Row],[KLV B Ansatz]],"")</f>
        <v/>
      </c>
      <c r="S388" s="104" t="str">
        <f>IFERROR(tbl_WohnsitzSO[[#This Row],[KLV C]]*tbl_WohnsitzSO[[#This Row],[KLV C Ansatz]],"")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27"/>
      <c r="E389" s="158"/>
      <c r="F389" s="227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Ansatz]],"")</f>
        <v/>
      </c>
      <c r="R389" s="104" t="str">
        <f>IFERROR(tbl_WohnsitzSO[[#This Row],[KLV B]]*tbl_WohnsitzSO[[#This Row],[KLV B Ansatz]],"")</f>
        <v/>
      </c>
      <c r="S389" s="104" t="str">
        <f>IFERROR(tbl_WohnsitzSO[[#This Row],[KLV C]]*tbl_WohnsitzSO[[#This Row],[KLV C Ansatz]],"")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27"/>
      <c r="E390" s="158"/>
      <c r="F390" s="227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Ansatz]],"")</f>
        <v/>
      </c>
      <c r="R390" s="104" t="str">
        <f>IFERROR(tbl_WohnsitzSO[[#This Row],[KLV B]]*tbl_WohnsitzSO[[#This Row],[KLV B Ansatz]],"")</f>
        <v/>
      </c>
      <c r="S390" s="104" t="str">
        <f>IFERROR(tbl_WohnsitzSO[[#This Row],[KLV C]]*tbl_WohnsitzSO[[#This Row],[KLV C Ansatz]],"")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27"/>
      <c r="E391" s="158"/>
      <c r="F391" s="227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Ansatz]],"")</f>
        <v/>
      </c>
      <c r="R391" s="104" t="str">
        <f>IFERROR(tbl_WohnsitzSO[[#This Row],[KLV B]]*tbl_WohnsitzSO[[#This Row],[KLV B Ansatz]],"")</f>
        <v/>
      </c>
      <c r="S391" s="104" t="str">
        <f>IFERROR(tbl_WohnsitzSO[[#This Row],[KLV C]]*tbl_WohnsitzSO[[#This Row],[KLV C Ansatz]],"")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27"/>
      <c r="E392" s="158"/>
      <c r="F392" s="227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Ansatz]],"")</f>
        <v/>
      </c>
      <c r="R392" s="104" t="str">
        <f>IFERROR(tbl_WohnsitzSO[[#This Row],[KLV B]]*tbl_WohnsitzSO[[#This Row],[KLV B Ansatz]],"")</f>
        <v/>
      </c>
      <c r="S392" s="104" t="str">
        <f>IFERROR(tbl_WohnsitzSO[[#This Row],[KLV C]]*tbl_WohnsitzSO[[#This Row],[KLV C Ansatz]],"")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27"/>
      <c r="E393" s="158"/>
      <c r="F393" s="227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Ansatz]],"")</f>
        <v/>
      </c>
      <c r="R393" s="104" t="str">
        <f>IFERROR(tbl_WohnsitzSO[[#This Row],[KLV B]]*tbl_WohnsitzSO[[#This Row],[KLV B Ansatz]],"")</f>
        <v/>
      </c>
      <c r="S393" s="104" t="str">
        <f>IFERROR(tbl_WohnsitzSO[[#This Row],[KLV C]]*tbl_WohnsitzSO[[#This Row],[KLV C Ansatz]],"")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27"/>
      <c r="E394" s="158"/>
      <c r="F394" s="227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Ansatz]],"")</f>
        <v/>
      </c>
      <c r="R394" s="104" t="str">
        <f>IFERROR(tbl_WohnsitzSO[[#This Row],[KLV B]]*tbl_WohnsitzSO[[#This Row],[KLV B Ansatz]],"")</f>
        <v/>
      </c>
      <c r="S394" s="104" t="str">
        <f>IFERROR(tbl_WohnsitzSO[[#This Row],[KLV C]]*tbl_WohnsitzSO[[#This Row],[KLV C Ansatz]],"")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27"/>
      <c r="E395" s="158"/>
      <c r="F395" s="227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Ansatz]],"")</f>
        <v/>
      </c>
      <c r="R395" s="104" t="str">
        <f>IFERROR(tbl_WohnsitzSO[[#This Row],[KLV B]]*tbl_WohnsitzSO[[#This Row],[KLV B Ansatz]],"")</f>
        <v/>
      </c>
      <c r="S395" s="104" t="str">
        <f>IFERROR(tbl_WohnsitzSO[[#This Row],[KLV C]]*tbl_WohnsitzSO[[#This Row],[KLV C Ansatz]],"")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27"/>
      <c r="E396" s="158"/>
      <c r="F396" s="227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Ansatz]],"")</f>
        <v/>
      </c>
      <c r="R396" s="104" t="str">
        <f>IFERROR(tbl_WohnsitzSO[[#This Row],[KLV B]]*tbl_WohnsitzSO[[#This Row],[KLV B Ansatz]],"")</f>
        <v/>
      </c>
      <c r="S396" s="104" t="str">
        <f>IFERROR(tbl_WohnsitzSO[[#This Row],[KLV C]]*tbl_WohnsitzSO[[#This Row],[KLV C Ansatz]],"")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27"/>
      <c r="E397" s="158"/>
      <c r="F397" s="227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Ansatz]],"")</f>
        <v/>
      </c>
      <c r="R397" s="104" t="str">
        <f>IFERROR(tbl_WohnsitzSO[[#This Row],[KLV B]]*tbl_WohnsitzSO[[#This Row],[KLV B Ansatz]],"")</f>
        <v/>
      </c>
      <c r="S397" s="104" t="str">
        <f>IFERROR(tbl_WohnsitzSO[[#This Row],[KLV C]]*tbl_WohnsitzSO[[#This Row],[KLV C Ansatz]],"")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27"/>
      <c r="E398" s="158"/>
      <c r="F398" s="227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Ansatz]],"")</f>
        <v/>
      </c>
      <c r="R398" s="104" t="str">
        <f>IFERROR(tbl_WohnsitzSO[[#This Row],[KLV B]]*tbl_WohnsitzSO[[#This Row],[KLV B Ansatz]],"")</f>
        <v/>
      </c>
      <c r="S398" s="104" t="str">
        <f>IFERROR(tbl_WohnsitzSO[[#This Row],[KLV C]]*tbl_WohnsitzSO[[#This Row],[KLV C Ansatz]],"")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27"/>
      <c r="E399" s="158"/>
      <c r="F399" s="227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Ansatz]],"")</f>
        <v/>
      </c>
      <c r="R399" s="104" t="str">
        <f>IFERROR(tbl_WohnsitzSO[[#This Row],[KLV B]]*tbl_WohnsitzSO[[#This Row],[KLV B Ansatz]],"")</f>
        <v/>
      </c>
      <c r="S399" s="104" t="str">
        <f>IFERROR(tbl_WohnsitzSO[[#This Row],[KLV C]]*tbl_WohnsitzSO[[#This Row],[KLV C Ansatz]],"")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27"/>
      <c r="E400" s="158"/>
      <c r="F400" s="227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Ansatz]],"")</f>
        <v/>
      </c>
      <c r="R400" s="104" t="str">
        <f>IFERROR(tbl_WohnsitzSO[[#This Row],[KLV B]]*tbl_WohnsitzSO[[#This Row],[KLV B Ansatz]],"")</f>
        <v/>
      </c>
      <c r="S400" s="104" t="str">
        <f>IFERROR(tbl_WohnsitzSO[[#This Row],[KLV C]]*tbl_WohnsitzSO[[#This Row],[KLV C Ansatz]],"")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27"/>
      <c r="E401" s="158"/>
      <c r="F401" s="227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Ansatz]],"")</f>
        <v/>
      </c>
      <c r="R401" s="104" t="str">
        <f>IFERROR(tbl_WohnsitzSO[[#This Row],[KLV B]]*tbl_WohnsitzSO[[#This Row],[KLV B Ansatz]],"")</f>
        <v/>
      </c>
      <c r="S401" s="104" t="str">
        <f>IFERROR(tbl_WohnsitzSO[[#This Row],[KLV C]]*tbl_WohnsitzSO[[#This Row],[KLV C Ansatz]],"")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27"/>
      <c r="E402" s="158"/>
      <c r="F402" s="227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Ansatz]],"")</f>
        <v/>
      </c>
      <c r="R402" s="104" t="str">
        <f>IFERROR(tbl_WohnsitzSO[[#This Row],[KLV B]]*tbl_WohnsitzSO[[#This Row],[KLV B Ansatz]],"")</f>
        <v/>
      </c>
      <c r="S402" s="104" t="str">
        <f>IFERROR(tbl_WohnsitzSO[[#This Row],[KLV C]]*tbl_WohnsitzSO[[#This Row],[KLV C Ansatz]],"")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27"/>
      <c r="E403" s="158"/>
      <c r="F403" s="227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Ansatz]],"")</f>
        <v/>
      </c>
      <c r="R403" s="104" t="str">
        <f>IFERROR(tbl_WohnsitzSO[[#This Row],[KLV B]]*tbl_WohnsitzSO[[#This Row],[KLV B Ansatz]],"")</f>
        <v/>
      </c>
      <c r="S403" s="104" t="str">
        <f>IFERROR(tbl_WohnsitzSO[[#This Row],[KLV C]]*tbl_WohnsitzSO[[#This Row],[KLV C Ansatz]],"")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27"/>
      <c r="E404" s="158"/>
      <c r="F404" s="227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Ansatz]],"")</f>
        <v/>
      </c>
      <c r="R404" s="104" t="str">
        <f>IFERROR(tbl_WohnsitzSO[[#This Row],[KLV B]]*tbl_WohnsitzSO[[#This Row],[KLV B Ansatz]],"")</f>
        <v/>
      </c>
      <c r="S404" s="104" t="str">
        <f>IFERROR(tbl_WohnsitzSO[[#This Row],[KLV C]]*tbl_WohnsitzSO[[#This Row],[KLV C Ansatz]],"")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27"/>
      <c r="E405" s="158"/>
      <c r="F405" s="227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Ansatz]],"")</f>
        <v/>
      </c>
      <c r="R405" s="104" t="str">
        <f>IFERROR(tbl_WohnsitzSO[[#This Row],[KLV B]]*tbl_WohnsitzSO[[#This Row],[KLV B Ansatz]],"")</f>
        <v/>
      </c>
      <c r="S405" s="104" t="str">
        <f>IFERROR(tbl_WohnsitzSO[[#This Row],[KLV C]]*tbl_WohnsitzSO[[#This Row],[KLV C Ansatz]],"")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27"/>
      <c r="E406" s="158"/>
      <c r="F406" s="227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Ansatz]],"")</f>
        <v/>
      </c>
      <c r="R406" s="104" t="str">
        <f>IFERROR(tbl_WohnsitzSO[[#This Row],[KLV B]]*tbl_WohnsitzSO[[#This Row],[KLV B Ansatz]],"")</f>
        <v/>
      </c>
      <c r="S406" s="104" t="str">
        <f>IFERROR(tbl_WohnsitzSO[[#This Row],[KLV C]]*tbl_WohnsitzSO[[#This Row],[KLV C Ansatz]],"")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27"/>
      <c r="E407" s="158"/>
      <c r="F407" s="227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Ansatz]],"")</f>
        <v/>
      </c>
      <c r="R407" s="104" t="str">
        <f>IFERROR(tbl_WohnsitzSO[[#This Row],[KLV B]]*tbl_WohnsitzSO[[#This Row],[KLV B Ansatz]],"")</f>
        <v/>
      </c>
      <c r="S407" s="104" t="str">
        <f>IFERROR(tbl_WohnsitzSO[[#This Row],[KLV C]]*tbl_WohnsitzSO[[#This Row],[KLV C Ansatz]],"")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27"/>
      <c r="E408" s="158"/>
      <c r="F408" s="227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Ansatz]],"")</f>
        <v/>
      </c>
      <c r="R408" s="104" t="str">
        <f>IFERROR(tbl_WohnsitzSO[[#This Row],[KLV B]]*tbl_WohnsitzSO[[#This Row],[KLV B Ansatz]],"")</f>
        <v/>
      </c>
      <c r="S408" s="104" t="str">
        <f>IFERROR(tbl_WohnsitzSO[[#This Row],[KLV C]]*tbl_WohnsitzSO[[#This Row],[KLV C Ansatz]],"")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27"/>
      <c r="E409" s="158"/>
      <c r="F409" s="227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Ansatz]],"")</f>
        <v/>
      </c>
      <c r="R409" s="104" t="str">
        <f>IFERROR(tbl_WohnsitzSO[[#This Row],[KLV B]]*tbl_WohnsitzSO[[#This Row],[KLV B Ansatz]],"")</f>
        <v/>
      </c>
      <c r="S409" s="104" t="str">
        <f>IFERROR(tbl_WohnsitzSO[[#This Row],[KLV C]]*tbl_WohnsitzSO[[#This Row],[KLV C Ansatz]],"")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27"/>
      <c r="E410" s="158"/>
      <c r="F410" s="227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Ansatz]],"")</f>
        <v/>
      </c>
      <c r="R410" s="104" t="str">
        <f>IFERROR(tbl_WohnsitzSO[[#This Row],[KLV B]]*tbl_WohnsitzSO[[#This Row],[KLV B Ansatz]],"")</f>
        <v/>
      </c>
      <c r="S410" s="104" t="str">
        <f>IFERROR(tbl_WohnsitzSO[[#This Row],[KLV C]]*tbl_WohnsitzSO[[#This Row],[KLV C Ansatz]],"")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27"/>
      <c r="E411" s="158"/>
      <c r="F411" s="227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Ansatz]],"")</f>
        <v/>
      </c>
      <c r="R411" s="104" t="str">
        <f>IFERROR(tbl_WohnsitzSO[[#This Row],[KLV B]]*tbl_WohnsitzSO[[#This Row],[KLV B Ansatz]],"")</f>
        <v/>
      </c>
      <c r="S411" s="104" t="str">
        <f>IFERROR(tbl_WohnsitzSO[[#This Row],[KLV C]]*tbl_WohnsitzSO[[#This Row],[KLV C Ansatz]],"")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27"/>
      <c r="E412" s="158"/>
      <c r="F412" s="227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Ansatz]],"")</f>
        <v/>
      </c>
      <c r="R412" s="104" t="str">
        <f>IFERROR(tbl_WohnsitzSO[[#This Row],[KLV B]]*tbl_WohnsitzSO[[#This Row],[KLV B Ansatz]],"")</f>
        <v/>
      </c>
      <c r="S412" s="104" t="str">
        <f>IFERROR(tbl_WohnsitzSO[[#This Row],[KLV C]]*tbl_WohnsitzSO[[#This Row],[KLV C Ansatz]],"")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27"/>
      <c r="E413" s="158"/>
      <c r="F413" s="227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Ansatz]],"")</f>
        <v/>
      </c>
      <c r="R413" s="104" t="str">
        <f>IFERROR(tbl_WohnsitzSO[[#This Row],[KLV B]]*tbl_WohnsitzSO[[#This Row],[KLV B Ansatz]],"")</f>
        <v/>
      </c>
      <c r="S413" s="104" t="str">
        <f>IFERROR(tbl_WohnsitzSO[[#This Row],[KLV C]]*tbl_WohnsitzSO[[#This Row],[KLV C Ansatz]],"")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27"/>
      <c r="E414" s="158"/>
      <c r="F414" s="227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Ansatz]],"")</f>
        <v/>
      </c>
      <c r="R414" s="104" t="str">
        <f>IFERROR(tbl_WohnsitzSO[[#This Row],[KLV B]]*tbl_WohnsitzSO[[#This Row],[KLV B Ansatz]],"")</f>
        <v/>
      </c>
      <c r="S414" s="104" t="str">
        <f>IFERROR(tbl_WohnsitzSO[[#This Row],[KLV C]]*tbl_WohnsitzSO[[#This Row],[KLV C Ansatz]],"")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27"/>
      <c r="E415" s="158"/>
      <c r="F415" s="227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Ansatz]],"")</f>
        <v/>
      </c>
      <c r="R415" s="104" t="str">
        <f>IFERROR(tbl_WohnsitzSO[[#This Row],[KLV B]]*tbl_WohnsitzSO[[#This Row],[KLV B Ansatz]],"")</f>
        <v/>
      </c>
      <c r="S415" s="104" t="str">
        <f>IFERROR(tbl_WohnsitzSO[[#This Row],[KLV C]]*tbl_WohnsitzSO[[#This Row],[KLV C Ansatz]],"")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27"/>
      <c r="E416" s="158"/>
      <c r="F416" s="227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Ansatz]],"")</f>
        <v/>
      </c>
      <c r="R416" s="104" t="str">
        <f>IFERROR(tbl_WohnsitzSO[[#This Row],[KLV B]]*tbl_WohnsitzSO[[#This Row],[KLV B Ansatz]],"")</f>
        <v/>
      </c>
      <c r="S416" s="104" t="str">
        <f>IFERROR(tbl_WohnsitzSO[[#This Row],[KLV C]]*tbl_WohnsitzSO[[#This Row],[KLV C Ansatz]],"")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27"/>
      <c r="E417" s="158"/>
      <c r="F417" s="227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Ansatz]],"")</f>
        <v/>
      </c>
      <c r="R417" s="104" t="str">
        <f>IFERROR(tbl_WohnsitzSO[[#This Row],[KLV B]]*tbl_WohnsitzSO[[#This Row],[KLV B Ansatz]],"")</f>
        <v/>
      </c>
      <c r="S417" s="104" t="str">
        <f>IFERROR(tbl_WohnsitzSO[[#This Row],[KLV C]]*tbl_WohnsitzSO[[#This Row],[KLV C Ansatz]],"")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27"/>
      <c r="E418" s="158"/>
      <c r="F418" s="227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Ansatz]],"")</f>
        <v/>
      </c>
      <c r="R418" s="104" t="str">
        <f>IFERROR(tbl_WohnsitzSO[[#This Row],[KLV B]]*tbl_WohnsitzSO[[#This Row],[KLV B Ansatz]],"")</f>
        <v/>
      </c>
      <c r="S418" s="104" t="str">
        <f>IFERROR(tbl_WohnsitzSO[[#This Row],[KLV C]]*tbl_WohnsitzSO[[#This Row],[KLV C Ansatz]],"")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27"/>
      <c r="E419" s="158"/>
      <c r="F419" s="227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Ansatz]],"")</f>
        <v/>
      </c>
      <c r="R419" s="104" t="str">
        <f>IFERROR(tbl_WohnsitzSO[[#This Row],[KLV B]]*tbl_WohnsitzSO[[#This Row],[KLV B Ansatz]],"")</f>
        <v/>
      </c>
      <c r="S419" s="104" t="str">
        <f>IFERROR(tbl_WohnsitzSO[[#This Row],[KLV C]]*tbl_WohnsitzSO[[#This Row],[KLV C Ansatz]],"")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27"/>
      <c r="E420" s="158"/>
      <c r="F420" s="227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Ansatz]],"")</f>
        <v/>
      </c>
      <c r="R420" s="104" t="str">
        <f>IFERROR(tbl_WohnsitzSO[[#This Row],[KLV B]]*tbl_WohnsitzSO[[#This Row],[KLV B Ansatz]],"")</f>
        <v/>
      </c>
      <c r="S420" s="104" t="str">
        <f>IFERROR(tbl_WohnsitzSO[[#This Row],[KLV C]]*tbl_WohnsitzSO[[#This Row],[KLV C Ansatz]],"")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27"/>
      <c r="E421" s="158"/>
      <c r="F421" s="227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Ansatz]],"")</f>
        <v/>
      </c>
      <c r="R421" s="104" t="str">
        <f>IFERROR(tbl_WohnsitzSO[[#This Row],[KLV B]]*tbl_WohnsitzSO[[#This Row],[KLV B Ansatz]],"")</f>
        <v/>
      </c>
      <c r="S421" s="104" t="str">
        <f>IFERROR(tbl_WohnsitzSO[[#This Row],[KLV C]]*tbl_WohnsitzSO[[#This Row],[KLV C Ansatz]],"")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27"/>
      <c r="E422" s="158"/>
      <c r="F422" s="227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Ansatz]],"")</f>
        <v/>
      </c>
      <c r="R422" s="104" t="str">
        <f>IFERROR(tbl_WohnsitzSO[[#This Row],[KLV B]]*tbl_WohnsitzSO[[#This Row],[KLV B Ansatz]],"")</f>
        <v/>
      </c>
      <c r="S422" s="104" t="str">
        <f>IFERROR(tbl_WohnsitzSO[[#This Row],[KLV C]]*tbl_WohnsitzSO[[#This Row],[KLV C Ansatz]],"")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27"/>
      <c r="E423" s="158"/>
      <c r="F423" s="227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Ansatz]],"")</f>
        <v/>
      </c>
      <c r="R423" s="104" t="str">
        <f>IFERROR(tbl_WohnsitzSO[[#This Row],[KLV B]]*tbl_WohnsitzSO[[#This Row],[KLV B Ansatz]],"")</f>
        <v/>
      </c>
      <c r="S423" s="104" t="str">
        <f>IFERROR(tbl_WohnsitzSO[[#This Row],[KLV C]]*tbl_WohnsitzSO[[#This Row],[KLV C Ansatz]],"")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27"/>
      <c r="E424" s="158"/>
      <c r="F424" s="227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Ansatz]],"")</f>
        <v/>
      </c>
      <c r="R424" s="104" t="str">
        <f>IFERROR(tbl_WohnsitzSO[[#This Row],[KLV B]]*tbl_WohnsitzSO[[#This Row],[KLV B Ansatz]],"")</f>
        <v/>
      </c>
      <c r="S424" s="104" t="str">
        <f>IFERROR(tbl_WohnsitzSO[[#This Row],[KLV C]]*tbl_WohnsitzSO[[#This Row],[KLV C Ansatz]],"")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27"/>
      <c r="E425" s="158"/>
      <c r="F425" s="227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Ansatz]],"")</f>
        <v/>
      </c>
      <c r="R425" s="104" t="str">
        <f>IFERROR(tbl_WohnsitzSO[[#This Row],[KLV B]]*tbl_WohnsitzSO[[#This Row],[KLV B Ansatz]],"")</f>
        <v/>
      </c>
      <c r="S425" s="104" t="str">
        <f>IFERROR(tbl_WohnsitzSO[[#This Row],[KLV C]]*tbl_WohnsitzSO[[#This Row],[KLV C Ansatz]],"")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27"/>
      <c r="E426" s="158"/>
      <c r="F426" s="227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Ansatz]],"")</f>
        <v/>
      </c>
      <c r="R426" s="104" t="str">
        <f>IFERROR(tbl_WohnsitzSO[[#This Row],[KLV B]]*tbl_WohnsitzSO[[#This Row],[KLV B Ansatz]],"")</f>
        <v/>
      </c>
      <c r="S426" s="104" t="str">
        <f>IFERROR(tbl_WohnsitzSO[[#This Row],[KLV C]]*tbl_WohnsitzSO[[#This Row],[KLV C Ansatz]],"")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27"/>
      <c r="E427" s="158"/>
      <c r="F427" s="227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Ansatz]],"")</f>
        <v/>
      </c>
      <c r="R427" s="104" t="str">
        <f>IFERROR(tbl_WohnsitzSO[[#This Row],[KLV B]]*tbl_WohnsitzSO[[#This Row],[KLV B Ansatz]],"")</f>
        <v/>
      </c>
      <c r="S427" s="104" t="str">
        <f>IFERROR(tbl_WohnsitzSO[[#This Row],[KLV C]]*tbl_WohnsitzSO[[#This Row],[KLV C Ansatz]],"")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27"/>
      <c r="E428" s="158"/>
      <c r="F428" s="227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Ansatz]],"")</f>
        <v/>
      </c>
      <c r="R428" s="104" t="str">
        <f>IFERROR(tbl_WohnsitzSO[[#This Row],[KLV B]]*tbl_WohnsitzSO[[#This Row],[KLV B Ansatz]],"")</f>
        <v/>
      </c>
      <c r="S428" s="104" t="str">
        <f>IFERROR(tbl_WohnsitzSO[[#This Row],[KLV C]]*tbl_WohnsitzSO[[#This Row],[KLV C Ansatz]],"")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27"/>
      <c r="E429" s="158"/>
      <c r="F429" s="227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Ansatz]],"")</f>
        <v/>
      </c>
      <c r="R429" s="104" t="str">
        <f>IFERROR(tbl_WohnsitzSO[[#This Row],[KLV B]]*tbl_WohnsitzSO[[#This Row],[KLV B Ansatz]],"")</f>
        <v/>
      </c>
      <c r="S429" s="104" t="str">
        <f>IFERROR(tbl_WohnsitzSO[[#This Row],[KLV C]]*tbl_WohnsitzSO[[#This Row],[KLV C Ansatz]],"")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27"/>
      <c r="E430" s="158"/>
      <c r="F430" s="227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Ansatz]],"")</f>
        <v/>
      </c>
      <c r="R430" s="104" t="str">
        <f>IFERROR(tbl_WohnsitzSO[[#This Row],[KLV B]]*tbl_WohnsitzSO[[#This Row],[KLV B Ansatz]],"")</f>
        <v/>
      </c>
      <c r="S430" s="104" t="str">
        <f>IFERROR(tbl_WohnsitzSO[[#This Row],[KLV C]]*tbl_WohnsitzSO[[#This Row],[KLV C Ansatz]],"")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27"/>
      <c r="E431" s="158"/>
      <c r="F431" s="227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Ansatz]],"")</f>
        <v/>
      </c>
      <c r="R431" s="104" t="str">
        <f>IFERROR(tbl_WohnsitzSO[[#This Row],[KLV B]]*tbl_WohnsitzSO[[#This Row],[KLV B Ansatz]],"")</f>
        <v/>
      </c>
      <c r="S431" s="104" t="str">
        <f>IFERROR(tbl_WohnsitzSO[[#This Row],[KLV C]]*tbl_WohnsitzSO[[#This Row],[KLV C Ansatz]],"")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27"/>
      <c r="E432" s="158"/>
      <c r="F432" s="227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Ansatz]],"")</f>
        <v/>
      </c>
      <c r="R432" s="104" t="str">
        <f>IFERROR(tbl_WohnsitzSO[[#This Row],[KLV B]]*tbl_WohnsitzSO[[#This Row],[KLV B Ansatz]],"")</f>
        <v/>
      </c>
      <c r="S432" s="104" t="str">
        <f>IFERROR(tbl_WohnsitzSO[[#This Row],[KLV C]]*tbl_WohnsitzSO[[#This Row],[KLV C Ansatz]],"")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27"/>
      <c r="E433" s="158"/>
      <c r="F433" s="227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Ansatz]],"")</f>
        <v/>
      </c>
      <c r="R433" s="104" t="str">
        <f>IFERROR(tbl_WohnsitzSO[[#This Row],[KLV B]]*tbl_WohnsitzSO[[#This Row],[KLV B Ansatz]],"")</f>
        <v/>
      </c>
      <c r="S433" s="104" t="str">
        <f>IFERROR(tbl_WohnsitzSO[[#This Row],[KLV C]]*tbl_WohnsitzSO[[#This Row],[KLV C Ansatz]],"")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27"/>
      <c r="E434" s="158"/>
      <c r="F434" s="227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Ansatz]],"")</f>
        <v/>
      </c>
      <c r="R434" s="104" t="str">
        <f>IFERROR(tbl_WohnsitzSO[[#This Row],[KLV B]]*tbl_WohnsitzSO[[#This Row],[KLV B Ansatz]],"")</f>
        <v/>
      </c>
      <c r="S434" s="104" t="str">
        <f>IFERROR(tbl_WohnsitzSO[[#This Row],[KLV C]]*tbl_WohnsitzSO[[#This Row],[KLV C Ansatz]],"")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27"/>
      <c r="E435" s="158"/>
      <c r="F435" s="227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Ansatz]],"")</f>
        <v/>
      </c>
      <c r="R435" s="104" t="str">
        <f>IFERROR(tbl_WohnsitzSO[[#This Row],[KLV B]]*tbl_WohnsitzSO[[#This Row],[KLV B Ansatz]],"")</f>
        <v/>
      </c>
      <c r="S435" s="104" t="str">
        <f>IFERROR(tbl_WohnsitzSO[[#This Row],[KLV C]]*tbl_WohnsitzSO[[#This Row],[KLV C Ansatz]],"")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27"/>
      <c r="E436" s="158"/>
      <c r="F436" s="227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Ansatz]],"")</f>
        <v/>
      </c>
      <c r="R436" s="104" t="str">
        <f>IFERROR(tbl_WohnsitzSO[[#This Row],[KLV B]]*tbl_WohnsitzSO[[#This Row],[KLV B Ansatz]],"")</f>
        <v/>
      </c>
      <c r="S436" s="104" t="str">
        <f>IFERROR(tbl_WohnsitzSO[[#This Row],[KLV C]]*tbl_WohnsitzSO[[#This Row],[KLV C Ansatz]],"")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27"/>
      <c r="E437" s="158"/>
      <c r="F437" s="227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Ansatz]],"")</f>
        <v/>
      </c>
      <c r="R437" s="104" t="str">
        <f>IFERROR(tbl_WohnsitzSO[[#This Row],[KLV B]]*tbl_WohnsitzSO[[#This Row],[KLV B Ansatz]],"")</f>
        <v/>
      </c>
      <c r="S437" s="104" t="str">
        <f>IFERROR(tbl_WohnsitzSO[[#This Row],[KLV C]]*tbl_WohnsitzSO[[#This Row],[KLV C Ansatz]],"")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27"/>
      <c r="E438" s="158"/>
      <c r="F438" s="227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Ansatz]],"")</f>
        <v/>
      </c>
      <c r="R438" s="104" t="str">
        <f>IFERROR(tbl_WohnsitzSO[[#This Row],[KLV B]]*tbl_WohnsitzSO[[#This Row],[KLV B Ansatz]],"")</f>
        <v/>
      </c>
      <c r="S438" s="104" t="str">
        <f>IFERROR(tbl_WohnsitzSO[[#This Row],[KLV C]]*tbl_WohnsitzSO[[#This Row],[KLV C Ansatz]],"")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27"/>
      <c r="E439" s="158"/>
      <c r="F439" s="227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Ansatz]],"")</f>
        <v/>
      </c>
      <c r="R439" s="104" t="str">
        <f>IFERROR(tbl_WohnsitzSO[[#This Row],[KLV B]]*tbl_WohnsitzSO[[#This Row],[KLV B Ansatz]],"")</f>
        <v/>
      </c>
      <c r="S439" s="104" t="str">
        <f>IFERROR(tbl_WohnsitzSO[[#This Row],[KLV C]]*tbl_WohnsitzSO[[#This Row],[KLV C Ansatz]],"")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27"/>
      <c r="E440" s="158"/>
      <c r="F440" s="227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Ansatz]],"")</f>
        <v/>
      </c>
      <c r="R440" s="104" t="str">
        <f>IFERROR(tbl_WohnsitzSO[[#This Row],[KLV B]]*tbl_WohnsitzSO[[#This Row],[KLV B Ansatz]],"")</f>
        <v/>
      </c>
      <c r="S440" s="104" t="str">
        <f>IFERROR(tbl_WohnsitzSO[[#This Row],[KLV C]]*tbl_WohnsitzSO[[#This Row],[KLV C Ansatz]],"")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27"/>
      <c r="E441" s="158"/>
      <c r="F441" s="227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Ansatz]],"")</f>
        <v/>
      </c>
      <c r="R441" s="104" t="str">
        <f>IFERROR(tbl_WohnsitzSO[[#This Row],[KLV B]]*tbl_WohnsitzSO[[#This Row],[KLV B Ansatz]],"")</f>
        <v/>
      </c>
      <c r="S441" s="104" t="str">
        <f>IFERROR(tbl_WohnsitzSO[[#This Row],[KLV C]]*tbl_WohnsitzSO[[#This Row],[KLV C Ansatz]],"")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27"/>
      <c r="E442" s="158"/>
      <c r="F442" s="227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Ansatz]],"")</f>
        <v/>
      </c>
      <c r="R442" s="104" t="str">
        <f>IFERROR(tbl_WohnsitzSO[[#This Row],[KLV B]]*tbl_WohnsitzSO[[#This Row],[KLV B Ansatz]],"")</f>
        <v/>
      </c>
      <c r="S442" s="104" t="str">
        <f>IFERROR(tbl_WohnsitzSO[[#This Row],[KLV C]]*tbl_WohnsitzSO[[#This Row],[KLV C Ansatz]],"")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27"/>
      <c r="E443" s="158"/>
      <c r="F443" s="227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Ansatz]],"")</f>
        <v/>
      </c>
      <c r="R443" s="104" t="str">
        <f>IFERROR(tbl_WohnsitzSO[[#This Row],[KLV B]]*tbl_WohnsitzSO[[#This Row],[KLV B Ansatz]],"")</f>
        <v/>
      </c>
      <c r="S443" s="104" t="str">
        <f>IFERROR(tbl_WohnsitzSO[[#This Row],[KLV C]]*tbl_WohnsitzSO[[#This Row],[KLV C Ansatz]],"")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27"/>
      <c r="E444" s="158"/>
      <c r="F444" s="227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Ansatz]],"")</f>
        <v/>
      </c>
      <c r="R444" s="104" t="str">
        <f>IFERROR(tbl_WohnsitzSO[[#This Row],[KLV B]]*tbl_WohnsitzSO[[#This Row],[KLV B Ansatz]],"")</f>
        <v/>
      </c>
      <c r="S444" s="104" t="str">
        <f>IFERROR(tbl_WohnsitzSO[[#This Row],[KLV C]]*tbl_WohnsitzSO[[#This Row],[KLV C Ansatz]],"")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27"/>
      <c r="E445" s="158"/>
      <c r="F445" s="227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Ansatz]],"")</f>
        <v/>
      </c>
      <c r="R445" s="104" t="str">
        <f>IFERROR(tbl_WohnsitzSO[[#This Row],[KLV B]]*tbl_WohnsitzSO[[#This Row],[KLV B Ansatz]],"")</f>
        <v/>
      </c>
      <c r="S445" s="104" t="str">
        <f>IFERROR(tbl_WohnsitzSO[[#This Row],[KLV C]]*tbl_WohnsitzSO[[#This Row],[KLV C Ansatz]],"")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27"/>
      <c r="E446" s="158"/>
      <c r="F446" s="227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Ansatz]],"")</f>
        <v/>
      </c>
      <c r="R446" s="104" t="str">
        <f>IFERROR(tbl_WohnsitzSO[[#This Row],[KLV B]]*tbl_WohnsitzSO[[#This Row],[KLV B Ansatz]],"")</f>
        <v/>
      </c>
      <c r="S446" s="104" t="str">
        <f>IFERROR(tbl_WohnsitzSO[[#This Row],[KLV C]]*tbl_WohnsitzSO[[#This Row],[KLV C Ansatz]],"")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27"/>
      <c r="E447" s="158"/>
      <c r="F447" s="227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Ansatz]],"")</f>
        <v/>
      </c>
      <c r="R447" s="104" t="str">
        <f>IFERROR(tbl_WohnsitzSO[[#This Row],[KLV B]]*tbl_WohnsitzSO[[#This Row],[KLV B Ansatz]],"")</f>
        <v/>
      </c>
      <c r="S447" s="104" t="str">
        <f>IFERROR(tbl_WohnsitzSO[[#This Row],[KLV C]]*tbl_WohnsitzSO[[#This Row],[KLV C Ansatz]],"")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27"/>
      <c r="E448" s="158"/>
      <c r="F448" s="227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Ansatz]],"")</f>
        <v/>
      </c>
      <c r="R448" s="104" t="str">
        <f>IFERROR(tbl_WohnsitzSO[[#This Row],[KLV B]]*tbl_WohnsitzSO[[#This Row],[KLV B Ansatz]],"")</f>
        <v/>
      </c>
      <c r="S448" s="104" t="str">
        <f>IFERROR(tbl_WohnsitzSO[[#This Row],[KLV C]]*tbl_WohnsitzSO[[#This Row],[KLV C Ansatz]],"")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27"/>
      <c r="E449" s="158"/>
      <c r="F449" s="227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Ansatz]],"")</f>
        <v/>
      </c>
      <c r="R449" s="104" t="str">
        <f>IFERROR(tbl_WohnsitzSO[[#This Row],[KLV B]]*tbl_WohnsitzSO[[#This Row],[KLV B Ansatz]],"")</f>
        <v/>
      </c>
      <c r="S449" s="104" t="str">
        <f>IFERROR(tbl_WohnsitzSO[[#This Row],[KLV C]]*tbl_WohnsitzSO[[#This Row],[KLV C Ansatz]],"")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27"/>
      <c r="E450" s="158"/>
      <c r="F450" s="227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Ansatz]],"")</f>
        <v/>
      </c>
      <c r="R450" s="104" t="str">
        <f>IFERROR(tbl_WohnsitzSO[[#This Row],[KLV B]]*tbl_WohnsitzSO[[#This Row],[KLV B Ansatz]],"")</f>
        <v/>
      </c>
      <c r="S450" s="104" t="str">
        <f>IFERROR(tbl_WohnsitzSO[[#This Row],[KLV C]]*tbl_WohnsitzSO[[#This Row],[KLV C Ansatz]],"")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27"/>
      <c r="E451" s="158"/>
      <c r="F451" s="227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Ansatz]],"")</f>
        <v/>
      </c>
      <c r="R451" s="104" t="str">
        <f>IFERROR(tbl_WohnsitzSO[[#This Row],[KLV B]]*tbl_WohnsitzSO[[#This Row],[KLV B Ansatz]],"")</f>
        <v/>
      </c>
      <c r="S451" s="104" t="str">
        <f>IFERROR(tbl_WohnsitzSO[[#This Row],[KLV C]]*tbl_WohnsitzSO[[#This Row],[KLV C Ansatz]],"")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27"/>
      <c r="E452" s="158"/>
      <c r="F452" s="227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Ansatz]],"")</f>
        <v/>
      </c>
      <c r="R452" s="104" t="str">
        <f>IFERROR(tbl_WohnsitzSO[[#This Row],[KLV B]]*tbl_WohnsitzSO[[#This Row],[KLV B Ansatz]],"")</f>
        <v/>
      </c>
      <c r="S452" s="104" t="str">
        <f>IFERROR(tbl_WohnsitzSO[[#This Row],[KLV C]]*tbl_WohnsitzSO[[#This Row],[KLV C Ansatz]],"")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27"/>
      <c r="E453" s="158"/>
      <c r="F453" s="227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Ansatz]],"")</f>
        <v/>
      </c>
      <c r="R453" s="104" t="str">
        <f>IFERROR(tbl_WohnsitzSO[[#This Row],[KLV B]]*tbl_WohnsitzSO[[#This Row],[KLV B Ansatz]],"")</f>
        <v/>
      </c>
      <c r="S453" s="104" t="str">
        <f>IFERROR(tbl_WohnsitzSO[[#This Row],[KLV C]]*tbl_WohnsitzSO[[#This Row],[KLV C Ansatz]],"")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27"/>
      <c r="E454" s="158"/>
      <c r="F454" s="227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Ansatz]],"")</f>
        <v/>
      </c>
      <c r="R454" s="104" t="str">
        <f>IFERROR(tbl_WohnsitzSO[[#This Row],[KLV B]]*tbl_WohnsitzSO[[#This Row],[KLV B Ansatz]],"")</f>
        <v/>
      </c>
      <c r="S454" s="104" t="str">
        <f>IFERROR(tbl_WohnsitzSO[[#This Row],[KLV C]]*tbl_WohnsitzSO[[#This Row],[KLV C Ansatz]],"")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27"/>
      <c r="E455" s="158"/>
      <c r="F455" s="227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Ansatz]],"")</f>
        <v/>
      </c>
      <c r="R455" s="104" t="str">
        <f>IFERROR(tbl_WohnsitzSO[[#This Row],[KLV B]]*tbl_WohnsitzSO[[#This Row],[KLV B Ansatz]],"")</f>
        <v/>
      </c>
      <c r="S455" s="104" t="str">
        <f>IFERROR(tbl_WohnsitzSO[[#This Row],[KLV C]]*tbl_WohnsitzSO[[#This Row],[KLV C Ansatz]],"")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27"/>
      <c r="E456" s="158"/>
      <c r="F456" s="227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Ansatz]],"")</f>
        <v/>
      </c>
      <c r="R456" s="104" t="str">
        <f>IFERROR(tbl_WohnsitzSO[[#This Row],[KLV B]]*tbl_WohnsitzSO[[#This Row],[KLV B Ansatz]],"")</f>
        <v/>
      </c>
      <c r="S456" s="104" t="str">
        <f>IFERROR(tbl_WohnsitzSO[[#This Row],[KLV C]]*tbl_WohnsitzSO[[#This Row],[KLV C Ansatz]],"")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27"/>
      <c r="E457" s="158"/>
      <c r="F457" s="227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Ansatz]],"")</f>
        <v/>
      </c>
      <c r="R457" s="104" t="str">
        <f>IFERROR(tbl_WohnsitzSO[[#This Row],[KLV B]]*tbl_WohnsitzSO[[#This Row],[KLV B Ansatz]],"")</f>
        <v/>
      </c>
      <c r="S457" s="104" t="str">
        <f>IFERROR(tbl_WohnsitzSO[[#This Row],[KLV C]]*tbl_WohnsitzSO[[#This Row],[KLV C Ansatz]],"")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27"/>
      <c r="E458" s="158"/>
      <c r="F458" s="227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Ansatz]],"")</f>
        <v/>
      </c>
      <c r="R458" s="104" t="str">
        <f>IFERROR(tbl_WohnsitzSO[[#This Row],[KLV B]]*tbl_WohnsitzSO[[#This Row],[KLV B Ansatz]],"")</f>
        <v/>
      </c>
      <c r="S458" s="104" t="str">
        <f>IFERROR(tbl_WohnsitzSO[[#This Row],[KLV C]]*tbl_WohnsitzSO[[#This Row],[KLV C Ansatz]],"")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27"/>
      <c r="E459" s="158"/>
      <c r="F459" s="227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Ansatz]],"")</f>
        <v/>
      </c>
      <c r="R459" s="104" t="str">
        <f>IFERROR(tbl_WohnsitzSO[[#This Row],[KLV B]]*tbl_WohnsitzSO[[#This Row],[KLV B Ansatz]],"")</f>
        <v/>
      </c>
      <c r="S459" s="104" t="str">
        <f>IFERROR(tbl_WohnsitzSO[[#This Row],[KLV C]]*tbl_WohnsitzSO[[#This Row],[KLV C Ansatz]],"")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27"/>
      <c r="E460" s="158"/>
      <c r="F460" s="227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Ansatz]],"")</f>
        <v/>
      </c>
      <c r="R460" s="104" t="str">
        <f>IFERROR(tbl_WohnsitzSO[[#This Row],[KLV B]]*tbl_WohnsitzSO[[#This Row],[KLV B Ansatz]],"")</f>
        <v/>
      </c>
      <c r="S460" s="104" t="str">
        <f>IFERROR(tbl_WohnsitzSO[[#This Row],[KLV C]]*tbl_WohnsitzSO[[#This Row],[KLV C Ansatz]],"")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27"/>
      <c r="E461" s="158"/>
      <c r="F461" s="227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Ansatz]],"")</f>
        <v/>
      </c>
      <c r="R461" s="104" t="str">
        <f>IFERROR(tbl_WohnsitzSO[[#This Row],[KLV B]]*tbl_WohnsitzSO[[#This Row],[KLV B Ansatz]],"")</f>
        <v/>
      </c>
      <c r="S461" s="104" t="str">
        <f>IFERROR(tbl_WohnsitzSO[[#This Row],[KLV C]]*tbl_WohnsitzSO[[#This Row],[KLV C Ansatz]],"")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27"/>
      <c r="E462" s="158"/>
      <c r="F462" s="227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Ansatz]],"")</f>
        <v/>
      </c>
      <c r="R462" s="104" t="str">
        <f>IFERROR(tbl_WohnsitzSO[[#This Row],[KLV B]]*tbl_WohnsitzSO[[#This Row],[KLV B Ansatz]],"")</f>
        <v/>
      </c>
      <c r="S462" s="104" t="str">
        <f>IFERROR(tbl_WohnsitzSO[[#This Row],[KLV C]]*tbl_WohnsitzSO[[#This Row],[KLV C Ansatz]],"")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27"/>
      <c r="E463" s="158"/>
      <c r="F463" s="227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Ansatz]],"")</f>
        <v/>
      </c>
      <c r="R463" s="104" t="str">
        <f>IFERROR(tbl_WohnsitzSO[[#This Row],[KLV B]]*tbl_WohnsitzSO[[#This Row],[KLV B Ansatz]],"")</f>
        <v/>
      </c>
      <c r="S463" s="104" t="str">
        <f>IFERROR(tbl_WohnsitzSO[[#This Row],[KLV C]]*tbl_WohnsitzSO[[#This Row],[KLV C Ansatz]],"")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27"/>
      <c r="E464" s="158"/>
      <c r="F464" s="227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Ansatz]],"")</f>
        <v/>
      </c>
      <c r="R464" s="104" t="str">
        <f>IFERROR(tbl_WohnsitzSO[[#This Row],[KLV B]]*tbl_WohnsitzSO[[#This Row],[KLV B Ansatz]],"")</f>
        <v/>
      </c>
      <c r="S464" s="104" t="str">
        <f>IFERROR(tbl_WohnsitzSO[[#This Row],[KLV C]]*tbl_WohnsitzSO[[#This Row],[KLV C Ansatz]],"")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27"/>
      <c r="E465" s="158"/>
      <c r="F465" s="227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Ansatz]],"")</f>
        <v/>
      </c>
      <c r="R465" s="104" t="str">
        <f>IFERROR(tbl_WohnsitzSO[[#This Row],[KLV B]]*tbl_WohnsitzSO[[#This Row],[KLV B Ansatz]],"")</f>
        <v/>
      </c>
      <c r="S465" s="104" t="str">
        <f>IFERROR(tbl_WohnsitzSO[[#This Row],[KLV C]]*tbl_WohnsitzSO[[#This Row],[KLV C Ansatz]],"")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27"/>
      <c r="E466" s="158"/>
      <c r="F466" s="227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Ansatz]],"")</f>
        <v/>
      </c>
      <c r="R466" s="104" t="str">
        <f>IFERROR(tbl_WohnsitzSO[[#This Row],[KLV B]]*tbl_WohnsitzSO[[#This Row],[KLV B Ansatz]],"")</f>
        <v/>
      </c>
      <c r="S466" s="104" t="str">
        <f>IFERROR(tbl_WohnsitzSO[[#This Row],[KLV C]]*tbl_WohnsitzSO[[#This Row],[KLV C Ansatz]],"")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27"/>
      <c r="E467" s="158"/>
      <c r="F467" s="227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Ansatz]],"")</f>
        <v/>
      </c>
      <c r="R467" s="104" t="str">
        <f>IFERROR(tbl_WohnsitzSO[[#This Row],[KLV B]]*tbl_WohnsitzSO[[#This Row],[KLV B Ansatz]],"")</f>
        <v/>
      </c>
      <c r="S467" s="104" t="str">
        <f>IFERROR(tbl_WohnsitzSO[[#This Row],[KLV C]]*tbl_WohnsitzSO[[#This Row],[KLV C Ansatz]],"")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27"/>
      <c r="E468" s="158"/>
      <c r="F468" s="227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Ansatz]],"")</f>
        <v/>
      </c>
      <c r="R468" s="104" t="str">
        <f>IFERROR(tbl_WohnsitzSO[[#This Row],[KLV B]]*tbl_WohnsitzSO[[#This Row],[KLV B Ansatz]],"")</f>
        <v/>
      </c>
      <c r="S468" s="104" t="str">
        <f>IFERROR(tbl_WohnsitzSO[[#This Row],[KLV C]]*tbl_WohnsitzSO[[#This Row],[KLV C Ansatz]],"")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27"/>
      <c r="E469" s="158"/>
      <c r="F469" s="227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Ansatz]],"")</f>
        <v/>
      </c>
      <c r="R469" s="104" t="str">
        <f>IFERROR(tbl_WohnsitzSO[[#This Row],[KLV B]]*tbl_WohnsitzSO[[#This Row],[KLV B Ansatz]],"")</f>
        <v/>
      </c>
      <c r="S469" s="104" t="str">
        <f>IFERROR(tbl_WohnsitzSO[[#This Row],[KLV C]]*tbl_WohnsitzSO[[#This Row],[KLV C Ansatz]],"")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27"/>
      <c r="E470" s="158"/>
      <c r="F470" s="227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Ansatz]],"")</f>
        <v/>
      </c>
      <c r="R470" s="104" t="str">
        <f>IFERROR(tbl_WohnsitzSO[[#This Row],[KLV B]]*tbl_WohnsitzSO[[#This Row],[KLV B Ansatz]],"")</f>
        <v/>
      </c>
      <c r="S470" s="104" t="str">
        <f>IFERROR(tbl_WohnsitzSO[[#This Row],[KLV C]]*tbl_WohnsitzSO[[#This Row],[KLV C Ansatz]],"")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27"/>
      <c r="E471" s="158"/>
      <c r="F471" s="227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Ansatz]],"")</f>
        <v/>
      </c>
      <c r="R471" s="104" t="str">
        <f>IFERROR(tbl_WohnsitzSO[[#This Row],[KLV B]]*tbl_WohnsitzSO[[#This Row],[KLV B Ansatz]],"")</f>
        <v/>
      </c>
      <c r="S471" s="104" t="str">
        <f>IFERROR(tbl_WohnsitzSO[[#This Row],[KLV C]]*tbl_WohnsitzSO[[#This Row],[KLV C Ansatz]],"")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27"/>
      <c r="E472" s="158"/>
      <c r="F472" s="227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Ansatz]],"")</f>
        <v/>
      </c>
      <c r="R472" s="104" t="str">
        <f>IFERROR(tbl_WohnsitzSO[[#This Row],[KLV B]]*tbl_WohnsitzSO[[#This Row],[KLV B Ansatz]],"")</f>
        <v/>
      </c>
      <c r="S472" s="104" t="str">
        <f>IFERROR(tbl_WohnsitzSO[[#This Row],[KLV C]]*tbl_WohnsitzSO[[#This Row],[KLV C Ansatz]],"")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27"/>
      <c r="E473" s="158"/>
      <c r="F473" s="227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Ansatz]],"")</f>
        <v/>
      </c>
      <c r="R473" s="104" t="str">
        <f>IFERROR(tbl_WohnsitzSO[[#This Row],[KLV B]]*tbl_WohnsitzSO[[#This Row],[KLV B Ansatz]],"")</f>
        <v/>
      </c>
      <c r="S473" s="104" t="str">
        <f>IFERROR(tbl_WohnsitzSO[[#This Row],[KLV C]]*tbl_WohnsitzSO[[#This Row],[KLV C Ansatz]],"")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27"/>
      <c r="E474" s="158"/>
      <c r="F474" s="227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Ansatz]],"")</f>
        <v/>
      </c>
      <c r="R474" s="104" t="str">
        <f>IFERROR(tbl_WohnsitzSO[[#This Row],[KLV B]]*tbl_WohnsitzSO[[#This Row],[KLV B Ansatz]],"")</f>
        <v/>
      </c>
      <c r="S474" s="104" t="str">
        <f>IFERROR(tbl_WohnsitzSO[[#This Row],[KLV C]]*tbl_WohnsitzSO[[#This Row],[KLV C Ansatz]],"")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27"/>
      <c r="E475" s="158"/>
      <c r="F475" s="227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Ansatz]],"")</f>
        <v/>
      </c>
      <c r="R475" s="104" t="str">
        <f>IFERROR(tbl_WohnsitzSO[[#This Row],[KLV B]]*tbl_WohnsitzSO[[#This Row],[KLV B Ansatz]],"")</f>
        <v/>
      </c>
      <c r="S475" s="104" t="str">
        <f>IFERROR(tbl_WohnsitzSO[[#This Row],[KLV C]]*tbl_WohnsitzSO[[#This Row],[KLV C Ansatz]],"")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27"/>
      <c r="E476" s="158"/>
      <c r="F476" s="227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Ansatz]],"")</f>
        <v/>
      </c>
      <c r="R476" s="104" t="str">
        <f>IFERROR(tbl_WohnsitzSO[[#This Row],[KLV B]]*tbl_WohnsitzSO[[#This Row],[KLV B Ansatz]],"")</f>
        <v/>
      </c>
      <c r="S476" s="104" t="str">
        <f>IFERROR(tbl_WohnsitzSO[[#This Row],[KLV C]]*tbl_WohnsitzSO[[#This Row],[KLV C Ansatz]],"")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27"/>
      <c r="E477" s="158"/>
      <c r="F477" s="227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Ansatz]],"")</f>
        <v/>
      </c>
      <c r="R477" s="104" t="str">
        <f>IFERROR(tbl_WohnsitzSO[[#This Row],[KLV B]]*tbl_WohnsitzSO[[#This Row],[KLV B Ansatz]],"")</f>
        <v/>
      </c>
      <c r="S477" s="104" t="str">
        <f>IFERROR(tbl_WohnsitzSO[[#This Row],[KLV C]]*tbl_WohnsitzSO[[#This Row],[KLV C Ansatz]],"")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27"/>
      <c r="E478" s="158"/>
      <c r="F478" s="227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Ansatz]],"")</f>
        <v/>
      </c>
      <c r="R478" s="104" t="str">
        <f>IFERROR(tbl_WohnsitzSO[[#This Row],[KLV B]]*tbl_WohnsitzSO[[#This Row],[KLV B Ansatz]],"")</f>
        <v/>
      </c>
      <c r="S478" s="104" t="str">
        <f>IFERROR(tbl_WohnsitzSO[[#This Row],[KLV C]]*tbl_WohnsitzSO[[#This Row],[KLV C Ansatz]],"")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27"/>
      <c r="E479" s="158"/>
      <c r="F479" s="227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Ansatz]],"")</f>
        <v/>
      </c>
      <c r="R479" s="104" t="str">
        <f>IFERROR(tbl_WohnsitzSO[[#This Row],[KLV B]]*tbl_WohnsitzSO[[#This Row],[KLV B Ansatz]],"")</f>
        <v/>
      </c>
      <c r="S479" s="104" t="str">
        <f>IFERROR(tbl_WohnsitzSO[[#This Row],[KLV C]]*tbl_WohnsitzSO[[#This Row],[KLV C Ansatz]],"")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27"/>
      <c r="E480" s="158"/>
      <c r="F480" s="227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Ansatz]],"")</f>
        <v/>
      </c>
      <c r="R480" s="104" t="str">
        <f>IFERROR(tbl_WohnsitzSO[[#This Row],[KLV B]]*tbl_WohnsitzSO[[#This Row],[KLV B Ansatz]],"")</f>
        <v/>
      </c>
      <c r="S480" s="104" t="str">
        <f>IFERROR(tbl_WohnsitzSO[[#This Row],[KLV C]]*tbl_WohnsitzSO[[#This Row],[KLV C Ansatz]],"")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27"/>
      <c r="E481" s="158"/>
      <c r="F481" s="227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Ansatz]],"")</f>
        <v/>
      </c>
      <c r="R481" s="104" t="str">
        <f>IFERROR(tbl_WohnsitzSO[[#This Row],[KLV B]]*tbl_WohnsitzSO[[#This Row],[KLV B Ansatz]],"")</f>
        <v/>
      </c>
      <c r="S481" s="104" t="str">
        <f>IFERROR(tbl_WohnsitzSO[[#This Row],[KLV C]]*tbl_WohnsitzSO[[#This Row],[KLV C Ansatz]],"")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27"/>
      <c r="E482" s="158"/>
      <c r="F482" s="227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Ansatz]],"")</f>
        <v/>
      </c>
      <c r="R482" s="104" t="str">
        <f>IFERROR(tbl_WohnsitzSO[[#This Row],[KLV B]]*tbl_WohnsitzSO[[#This Row],[KLV B Ansatz]],"")</f>
        <v/>
      </c>
      <c r="S482" s="104" t="str">
        <f>IFERROR(tbl_WohnsitzSO[[#This Row],[KLV C]]*tbl_WohnsitzSO[[#This Row],[KLV C Ansatz]],"")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27"/>
      <c r="E483" s="158"/>
      <c r="F483" s="227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Ansatz]],"")</f>
        <v/>
      </c>
      <c r="R483" s="104" t="str">
        <f>IFERROR(tbl_WohnsitzSO[[#This Row],[KLV B]]*tbl_WohnsitzSO[[#This Row],[KLV B Ansatz]],"")</f>
        <v/>
      </c>
      <c r="S483" s="104" t="str">
        <f>IFERROR(tbl_WohnsitzSO[[#This Row],[KLV C]]*tbl_WohnsitzSO[[#This Row],[KLV C Ansatz]],"")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27"/>
      <c r="E484" s="158"/>
      <c r="F484" s="227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Ansatz]],"")</f>
        <v/>
      </c>
      <c r="R484" s="104" t="str">
        <f>IFERROR(tbl_WohnsitzSO[[#This Row],[KLV B]]*tbl_WohnsitzSO[[#This Row],[KLV B Ansatz]],"")</f>
        <v/>
      </c>
      <c r="S484" s="104" t="str">
        <f>IFERROR(tbl_WohnsitzSO[[#This Row],[KLV C]]*tbl_WohnsitzSO[[#This Row],[KLV C Ansatz]],"")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27"/>
      <c r="E485" s="158"/>
      <c r="F485" s="227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Ansatz]],"")</f>
        <v/>
      </c>
      <c r="R485" s="104" t="str">
        <f>IFERROR(tbl_WohnsitzSO[[#This Row],[KLV B]]*tbl_WohnsitzSO[[#This Row],[KLV B Ansatz]],"")</f>
        <v/>
      </c>
      <c r="S485" s="104" t="str">
        <f>IFERROR(tbl_WohnsitzSO[[#This Row],[KLV C]]*tbl_WohnsitzSO[[#This Row],[KLV C Ansatz]],"")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27"/>
      <c r="E486" s="158"/>
      <c r="F486" s="227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Ansatz]],"")</f>
        <v/>
      </c>
      <c r="R486" s="104" t="str">
        <f>IFERROR(tbl_WohnsitzSO[[#This Row],[KLV B]]*tbl_WohnsitzSO[[#This Row],[KLV B Ansatz]],"")</f>
        <v/>
      </c>
      <c r="S486" s="104" t="str">
        <f>IFERROR(tbl_WohnsitzSO[[#This Row],[KLV C]]*tbl_WohnsitzSO[[#This Row],[KLV C Ansatz]],"")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27"/>
      <c r="E487" s="158"/>
      <c r="F487" s="227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Ansatz]],"")</f>
        <v/>
      </c>
      <c r="R487" s="104" t="str">
        <f>IFERROR(tbl_WohnsitzSO[[#This Row],[KLV B]]*tbl_WohnsitzSO[[#This Row],[KLV B Ansatz]],"")</f>
        <v/>
      </c>
      <c r="S487" s="104" t="str">
        <f>IFERROR(tbl_WohnsitzSO[[#This Row],[KLV C]]*tbl_WohnsitzSO[[#This Row],[KLV C Ansatz]],"")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27"/>
      <c r="E488" s="158"/>
      <c r="F488" s="227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Ansatz]],"")</f>
        <v/>
      </c>
      <c r="R488" s="104" t="str">
        <f>IFERROR(tbl_WohnsitzSO[[#This Row],[KLV B]]*tbl_WohnsitzSO[[#This Row],[KLV B Ansatz]],"")</f>
        <v/>
      </c>
      <c r="S488" s="104" t="str">
        <f>IFERROR(tbl_WohnsitzSO[[#This Row],[KLV C]]*tbl_WohnsitzSO[[#This Row],[KLV C Ansatz]],"")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27"/>
      <c r="E489" s="158"/>
      <c r="F489" s="227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Ansatz]],"")</f>
        <v/>
      </c>
      <c r="R489" s="104" t="str">
        <f>IFERROR(tbl_WohnsitzSO[[#This Row],[KLV B]]*tbl_WohnsitzSO[[#This Row],[KLV B Ansatz]],"")</f>
        <v/>
      </c>
      <c r="S489" s="104" t="str">
        <f>IFERROR(tbl_WohnsitzSO[[#This Row],[KLV C]]*tbl_WohnsitzSO[[#This Row],[KLV C Ansatz]],"")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27"/>
      <c r="E490" s="158"/>
      <c r="F490" s="227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Ansatz]],"")</f>
        <v/>
      </c>
      <c r="R490" s="104" t="str">
        <f>IFERROR(tbl_WohnsitzSO[[#This Row],[KLV B]]*tbl_WohnsitzSO[[#This Row],[KLV B Ansatz]],"")</f>
        <v/>
      </c>
      <c r="S490" s="104" t="str">
        <f>IFERROR(tbl_WohnsitzSO[[#This Row],[KLV C]]*tbl_WohnsitzSO[[#This Row],[KLV C Ansatz]],"")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27"/>
      <c r="E491" s="158"/>
      <c r="F491" s="227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Ansatz]],"")</f>
        <v/>
      </c>
      <c r="R491" s="104" t="str">
        <f>IFERROR(tbl_WohnsitzSO[[#This Row],[KLV B]]*tbl_WohnsitzSO[[#This Row],[KLV B Ansatz]],"")</f>
        <v/>
      </c>
      <c r="S491" s="104" t="str">
        <f>IFERROR(tbl_WohnsitzSO[[#This Row],[KLV C]]*tbl_WohnsitzSO[[#This Row],[KLV C Ansatz]],"")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27"/>
      <c r="E492" s="158"/>
      <c r="F492" s="227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Ansatz]],"")</f>
        <v/>
      </c>
      <c r="R492" s="104" t="str">
        <f>IFERROR(tbl_WohnsitzSO[[#This Row],[KLV B]]*tbl_WohnsitzSO[[#This Row],[KLV B Ansatz]],"")</f>
        <v/>
      </c>
      <c r="S492" s="104" t="str">
        <f>IFERROR(tbl_WohnsitzSO[[#This Row],[KLV C]]*tbl_WohnsitzSO[[#This Row],[KLV C Ansatz]],"")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27"/>
      <c r="E493" s="158"/>
      <c r="F493" s="227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Ansatz]],"")</f>
        <v/>
      </c>
      <c r="R493" s="104" t="str">
        <f>IFERROR(tbl_WohnsitzSO[[#This Row],[KLV B]]*tbl_WohnsitzSO[[#This Row],[KLV B Ansatz]],"")</f>
        <v/>
      </c>
      <c r="S493" s="104" t="str">
        <f>IFERROR(tbl_WohnsitzSO[[#This Row],[KLV C]]*tbl_WohnsitzSO[[#This Row],[KLV C Ansatz]],"")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27"/>
      <c r="E494" s="158"/>
      <c r="F494" s="227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Ansatz]],"")</f>
        <v/>
      </c>
      <c r="R494" s="104" t="str">
        <f>IFERROR(tbl_WohnsitzSO[[#This Row],[KLV B]]*tbl_WohnsitzSO[[#This Row],[KLV B Ansatz]],"")</f>
        <v/>
      </c>
      <c r="S494" s="104" t="str">
        <f>IFERROR(tbl_WohnsitzSO[[#This Row],[KLV C]]*tbl_WohnsitzSO[[#This Row],[KLV C Ansatz]],"")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27"/>
      <c r="E495" s="158"/>
      <c r="F495" s="227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Ansatz]],"")</f>
        <v/>
      </c>
      <c r="R495" s="104" t="str">
        <f>IFERROR(tbl_WohnsitzSO[[#This Row],[KLV B]]*tbl_WohnsitzSO[[#This Row],[KLV B Ansatz]],"")</f>
        <v/>
      </c>
      <c r="S495" s="104" t="str">
        <f>IFERROR(tbl_WohnsitzSO[[#This Row],[KLV C]]*tbl_WohnsitzSO[[#This Row],[KLV C Ansatz]],"")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27"/>
      <c r="E496" s="158"/>
      <c r="F496" s="227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Ansatz]],"")</f>
        <v/>
      </c>
      <c r="R496" s="104" t="str">
        <f>IFERROR(tbl_WohnsitzSO[[#This Row],[KLV B]]*tbl_WohnsitzSO[[#This Row],[KLV B Ansatz]],"")</f>
        <v/>
      </c>
      <c r="S496" s="104" t="str">
        <f>IFERROR(tbl_WohnsitzSO[[#This Row],[KLV C]]*tbl_WohnsitzSO[[#This Row],[KLV C Ansatz]],"")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27"/>
      <c r="E497" s="158"/>
      <c r="F497" s="227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Ansatz]],"")</f>
        <v/>
      </c>
      <c r="R497" s="104" t="str">
        <f>IFERROR(tbl_WohnsitzSO[[#This Row],[KLV B]]*tbl_WohnsitzSO[[#This Row],[KLV B Ansatz]],"")</f>
        <v/>
      </c>
      <c r="S497" s="104" t="str">
        <f>IFERROR(tbl_WohnsitzSO[[#This Row],[KLV C]]*tbl_WohnsitzSO[[#This Row],[KLV C Ansatz]],"")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27"/>
      <c r="E498" s="158"/>
      <c r="F498" s="227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Ansatz]],"")</f>
        <v/>
      </c>
      <c r="R498" s="104" t="str">
        <f>IFERROR(tbl_WohnsitzSO[[#This Row],[KLV B]]*tbl_WohnsitzSO[[#This Row],[KLV B Ansatz]],"")</f>
        <v/>
      </c>
      <c r="S498" s="104" t="str">
        <f>IFERROR(tbl_WohnsitzSO[[#This Row],[KLV C]]*tbl_WohnsitzSO[[#This Row],[KLV C Ansatz]],"")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27"/>
      <c r="E499" s="158"/>
      <c r="F499" s="227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Ansatz]],"")</f>
        <v/>
      </c>
      <c r="R499" s="104" t="str">
        <f>IFERROR(tbl_WohnsitzSO[[#This Row],[KLV B]]*tbl_WohnsitzSO[[#This Row],[KLV B Ansatz]],"")</f>
        <v/>
      </c>
      <c r="S499" s="104" t="str">
        <f>IFERROR(tbl_WohnsitzSO[[#This Row],[KLV C]]*tbl_WohnsitzSO[[#This Row],[KLV C Ansatz]],"")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27"/>
      <c r="E500" s="158"/>
      <c r="F500" s="227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Ansatz]],"")</f>
        <v/>
      </c>
      <c r="R500" s="104" t="str">
        <f>IFERROR(tbl_WohnsitzSO[[#This Row],[KLV B]]*tbl_WohnsitzSO[[#This Row],[KLV B Ansatz]],"")</f>
        <v/>
      </c>
      <c r="S500" s="104" t="str">
        <f>IFERROR(tbl_WohnsitzSO[[#This Row],[KLV C]]*tbl_WohnsitzSO[[#This Row],[KLV C Ansatz]],"")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27"/>
      <c r="E501" s="158"/>
      <c r="F501" s="227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Ansatz]],"")</f>
        <v/>
      </c>
      <c r="R501" s="104" t="str">
        <f>IFERROR(tbl_WohnsitzSO[[#This Row],[KLV B]]*tbl_WohnsitzSO[[#This Row],[KLV B Ansatz]],"")</f>
        <v/>
      </c>
      <c r="S501" s="104" t="str">
        <f>IFERROR(tbl_WohnsitzSO[[#This Row],[KLV C]]*tbl_WohnsitzSO[[#This Row],[KLV C Ansatz]],"")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27"/>
      <c r="E502" s="158"/>
      <c r="F502" s="227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Ansatz]],"")</f>
        <v/>
      </c>
      <c r="R502" s="104" t="str">
        <f>IFERROR(tbl_WohnsitzSO[[#This Row],[KLV B]]*tbl_WohnsitzSO[[#This Row],[KLV B Ansatz]],"")</f>
        <v/>
      </c>
      <c r="S502" s="104" t="str">
        <f>IFERROR(tbl_WohnsitzSO[[#This Row],[KLV C]]*tbl_WohnsitzSO[[#This Row],[KLV C Ansatz]],"")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9">
    <mergeCell ref="I1:J1"/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6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2023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1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0"/>
    </row>
    <row r="9" spans="2:12" ht="23.25" customHeight="1">
      <c r="B9" s="86" t="s">
        <v>1</v>
      </c>
      <c r="C9" s="357" t="str">
        <f>Wohnsitz!C5</f>
        <v>ORGANISATIONS NAME</v>
      </c>
      <c r="D9" s="357"/>
      <c r="E9" s="357"/>
      <c r="F9" s="357"/>
      <c r="G9" s="86"/>
      <c r="H9" s="86" t="s">
        <v>9</v>
      </c>
      <c r="I9" s="357" t="str">
        <f>Wohnsitz!C8</f>
        <v>S111111</v>
      </c>
      <c r="J9" s="357"/>
      <c r="K9" s="357"/>
      <c r="L9" s="357"/>
    </row>
    <row r="10" spans="2:12" ht="23.25" customHeight="1">
      <c r="B10" s="86" t="s">
        <v>2</v>
      </c>
      <c r="C10" s="357" t="str">
        <f>Wohnsitz!C6</f>
        <v>NAME Pflegefachperson</v>
      </c>
      <c r="D10" s="357"/>
      <c r="E10" s="357"/>
      <c r="F10" s="357"/>
      <c r="G10" s="86"/>
      <c r="H10" s="86" t="s">
        <v>10</v>
      </c>
      <c r="I10" s="357" t="str">
        <f>Wohnsitz!C9</f>
        <v>222222</v>
      </c>
      <c r="J10" s="357"/>
      <c r="K10" s="357"/>
      <c r="L10" s="357"/>
    </row>
    <row r="11" spans="2:12" ht="23.25" customHeight="1">
      <c r="B11" s="86" t="s">
        <v>3</v>
      </c>
      <c r="C11" s="357" t="str">
        <f>Wohnsitz!C7</f>
        <v>VORNAME Pflegefachperson</v>
      </c>
      <c r="D11" s="357"/>
      <c r="E11" s="357"/>
      <c r="F11" s="357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7" t="str">
        <f>Wohnsitz!F5</f>
        <v>Pflegestr. 1</v>
      </c>
      <c r="D12" s="357"/>
      <c r="E12" s="357"/>
      <c r="F12" s="357"/>
      <c r="G12" s="86"/>
      <c r="H12" s="86" t="s">
        <v>7</v>
      </c>
      <c r="I12" s="357" t="str">
        <f>Wohnsitz!F8</f>
        <v>032 / xxx xx xx</v>
      </c>
      <c r="J12" s="357"/>
      <c r="K12" s="357"/>
      <c r="L12" s="357"/>
    </row>
    <row r="13" spans="2:12" ht="23.25" customHeight="1">
      <c r="B13" s="86" t="s">
        <v>5</v>
      </c>
      <c r="C13" s="357" t="str">
        <f>Wohnsitz!F6</f>
        <v>4500</v>
      </c>
      <c r="D13" s="357"/>
      <c r="E13" s="357"/>
      <c r="F13" s="357"/>
      <c r="G13" s="86"/>
      <c r="H13" s="86" t="s">
        <v>144</v>
      </c>
      <c r="I13" s="357" t="str">
        <f>Wohnsitz!F9</f>
        <v>pflege@so.ch</v>
      </c>
      <c r="J13" s="357"/>
      <c r="K13" s="357"/>
      <c r="L13" s="357"/>
    </row>
    <row r="14" spans="2:12" ht="23.25" customHeight="1">
      <c r="B14" s="86" t="s">
        <v>6</v>
      </c>
      <c r="C14" s="357" t="str">
        <f>Wohnsitz!F7</f>
        <v>Solothurn</v>
      </c>
      <c r="D14" s="357"/>
      <c r="E14" s="357"/>
      <c r="F14" s="357"/>
      <c r="G14" s="86"/>
      <c r="H14" s="86" t="s">
        <v>8</v>
      </c>
      <c r="I14" s="357" t="str">
        <f>Wohnsitz!F10</f>
        <v>CH111111111111111111111</v>
      </c>
      <c r="J14" s="357"/>
      <c r="K14" s="357"/>
      <c r="L14" s="357"/>
    </row>
    <row r="15" spans="2:12" ht="23.25" customHeight="1">
      <c r="B15" s="86"/>
      <c r="C15" s="198"/>
      <c r="D15" s="198"/>
      <c r="E15" s="198"/>
      <c r="F15" s="199"/>
      <c r="G15" s="198"/>
      <c r="H15" s="198"/>
      <c r="I15" s="198"/>
      <c r="J15" s="86"/>
      <c r="K15" s="86"/>
      <c r="L15" s="86"/>
    </row>
    <row r="16" spans="2:12" ht="23.25" customHeight="1">
      <c r="B16" s="228" t="s">
        <v>140</v>
      </c>
      <c r="C16" s="358" t="str">
        <f>Wohnsitz!C11&amp;" - "&amp;Wohnsitz!C12</f>
        <v xml:space="preserve">
(Bsp. 01.01.2023) - 
(Bsp. 31.01.2023)</v>
      </c>
      <c r="D16" s="358"/>
      <c r="E16" s="358"/>
      <c r="F16" s="358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59" t="s">
        <v>225</v>
      </c>
      <c r="G18" s="360"/>
      <c r="H18" s="360"/>
      <c r="I18" s="361"/>
      <c r="J18" s="363" t="s">
        <v>174</v>
      </c>
      <c r="K18" s="364"/>
      <c r="L18" s="364"/>
      <c r="M18" s="365"/>
    </row>
    <row r="19" spans="1:13" ht="99.75" customHeight="1" thickBot="1">
      <c r="B19" s="211" t="s">
        <v>188</v>
      </c>
      <c r="C19" s="212" t="s">
        <v>184</v>
      </c>
      <c r="D19" s="213" t="s">
        <v>185</v>
      </c>
      <c r="E19" s="212"/>
      <c r="F19" s="213" t="s">
        <v>194</v>
      </c>
      <c r="G19" s="214" t="s">
        <v>195</v>
      </c>
      <c r="H19" s="215" t="s">
        <v>196</v>
      </c>
      <c r="I19" s="216" t="s">
        <v>131</v>
      </c>
      <c r="J19" s="217" t="s">
        <v>194</v>
      </c>
      <c r="K19" s="218" t="s">
        <v>203</v>
      </c>
      <c r="L19" s="219" t="s">
        <v>196</v>
      </c>
      <c r="M19" s="220" t="s">
        <v>11</v>
      </c>
    </row>
    <row r="20" spans="1:13" ht="23.25" customHeight="1">
      <c r="A20" s="197" t="str">
        <f t="shared" ref="A20:A45" si="0">$I$9&amp;$I$10</f>
        <v>S111111222222</v>
      </c>
      <c r="B20" s="186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A]),"")</f>
        <v/>
      </c>
      <c r="G20" s="115" t="str">
        <f>IF(B20&lt;&gt;"",SUMIF(tbl_WohnsitzSO[Ort_Wohnsitz],'Sammel-RG Wohnsitz'!$B20,tbl_WohnsitzSO[KLV B]),"")</f>
        <v/>
      </c>
      <c r="H20" s="115" t="str">
        <f>IF(B20&lt;&gt;"",SUMIF(tbl_WohnsitzSO[Ort_Wohnsitz],'Sammel-RG Wohnsitz'!$B20,tbl_WohnsitzSO[KLV C]),"")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1">
        <f>SUM(J20:L20)</f>
        <v>0</v>
      </c>
    </row>
    <row r="21" spans="1:13" ht="23.25" customHeight="1">
      <c r="A21" s="197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A]),"")</f>
        <v/>
      </c>
      <c r="G21" s="104" t="str">
        <f>IF(B21&lt;&gt;"",SUMIF(tbl_WohnsitzSO[Ort_Wohnsitz],'Sammel-RG Wohnsitz'!$B21,tbl_WohnsitzSO[KLV B]),"")</f>
        <v/>
      </c>
      <c r="H21" s="104" t="str">
        <f>IF(B21&lt;&gt;"",SUMIF(tbl_WohnsitzSO[Ort_Wohnsitz],'Sammel-RG Wohnsitz'!$B21,tbl_WohnsitzSO[KLV C]),"")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2">
        <f t="shared" ref="M21:M22" si="2">SUM(J21:L21)</f>
        <v>0</v>
      </c>
    </row>
    <row r="22" spans="1:13" ht="23.25" customHeight="1">
      <c r="A22" s="197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A]),"")</f>
        <v/>
      </c>
      <c r="G22" s="104" t="str">
        <f>IF(B22&lt;&gt;"",SUMIF(tbl_WohnsitzSO[Ort_Wohnsitz],'Sammel-RG Wohnsitz'!$B22,tbl_WohnsitzSO[KLV B]),"")</f>
        <v/>
      </c>
      <c r="H22" s="104" t="str">
        <f>IF(B22&lt;&gt;"",SUMIF(tbl_WohnsitzSO[Ort_Wohnsitz],'Sammel-RG Wohnsitz'!$B22,tbl_WohnsitzSO[KLV C]),"")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2">
        <f t="shared" si="2"/>
        <v>0</v>
      </c>
    </row>
    <row r="23" spans="1:13" ht="23.25" customHeight="1">
      <c r="A23" s="197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A]),"")</f>
        <v/>
      </c>
      <c r="G23" s="104" t="str">
        <f>IF(B23&lt;&gt;"",SUMIF(tbl_WohnsitzSO[Ort_Wohnsitz],'Sammel-RG Wohnsitz'!$B23,tbl_WohnsitzSO[KLV B]),"")</f>
        <v/>
      </c>
      <c r="H23" s="104" t="str">
        <f>IF(B23&lt;&gt;"",SUMIF(tbl_WohnsitzSO[Ort_Wohnsitz],'Sammel-RG Wohnsitz'!$B23,tbl_WohnsitzSO[KLV C]),"")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2">
        <f t="shared" ref="M23:M45" si="4">SUM(J23:L23)</f>
        <v>0</v>
      </c>
    </row>
    <row r="24" spans="1:13" ht="23.25" customHeight="1">
      <c r="A24" s="197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A]),"")</f>
        <v/>
      </c>
      <c r="G24" s="104" t="str">
        <f>IF(B24&lt;&gt;"",SUMIF(tbl_WohnsitzSO[Ort_Wohnsitz],'Sammel-RG Wohnsitz'!$B24,tbl_WohnsitzSO[KLV B]),"")</f>
        <v/>
      </c>
      <c r="H24" s="104" t="str">
        <f>IF(B24&lt;&gt;"",SUMIF(tbl_WohnsitzSO[Ort_Wohnsitz],'Sammel-RG Wohnsitz'!$B24,tbl_WohnsitzSO[KLV C]),"")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2">
        <f t="shared" si="4"/>
        <v>0</v>
      </c>
    </row>
    <row r="25" spans="1:13" ht="23.25" customHeight="1">
      <c r="A25" s="197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A]),"")</f>
        <v/>
      </c>
      <c r="G25" s="104" t="str">
        <f>IF(B25&lt;&gt;"",SUMIF(tbl_WohnsitzSO[Ort_Wohnsitz],'Sammel-RG Wohnsitz'!$B25,tbl_WohnsitzSO[KLV B]),"")</f>
        <v/>
      </c>
      <c r="H25" s="104" t="str">
        <f>IF(B25&lt;&gt;"",SUMIF(tbl_WohnsitzSO[Ort_Wohnsitz],'Sammel-RG Wohnsitz'!$B25,tbl_WohnsitzSO[KLV C]),"")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2">
        <f t="shared" si="4"/>
        <v>0</v>
      </c>
    </row>
    <row r="26" spans="1:13" ht="23.25" customHeight="1">
      <c r="A26" s="197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A]),"")</f>
        <v/>
      </c>
      <c r="G26" s="104" t="str">
        <f>IF(B26&lt;&gt;"",SUMIF(tbl_WohnsitzSO[Ort_Wohnsitz],'Sammel-RG Wohnsitz'!$B26,tbl_WohnsitzSO[KLV B]),"")</f>
        <v/>
      </c>
      <c r="H26" s="104" t="str">
        <f>IF(B26&lt;&gt;"",SUMIF(tbl_WohnsitzSO[Ort_Wohnsitz],'Sammel-RG Wohnsitz'!$B26,tbl_WohnsitzSO[KLV C]),"")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2">
        <f t="shared" si="4"/>
        <v>0</v>
      </c>
    </row>
    <row r="27" spans="1:13" ht="23.25" customHeight="1">
      <c r="A27" s="197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A]),"")</f>
        <v/>
      </c>
      <c r="G27" s="104" t="str">
        <f>IF(B27&lt;&gt;"",SUMIF(tbl_WohnsitzSO[Ort_Wohnsitz],'Sammel-RG Wohnsitz'!$B27,tbl_WohnsitzSO[KLV B]),"")</f>
        <v/>
      </c>
      <c r="H27" s="104" t="str">
        <f>IF(B27&lt;&gt;"",SUMIF(tbl_WohnsitzSO[Ort_Wohnsitz],'Sammel-RG Wohnsitz'!$B27,tbl_WohnsitzSO[KLV C]),"")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2">
        <f t="shared" si="4"/>
        <v>0</v>
      </c>
    </row>
    <row r="28" spans="1:13" ht="23.25" customHeight="1">
      <c r="A28" s="197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A]),"")</f>
        <v/>
      </c>
      <c r="G28" s="104" t="str">
        <f>IF(B28&lt;&gt;"",SUMIF(tbl_WohnsitzSO[Ort_Wohnsitz],'Sammel-RG Wohnsitz'!$B28,tbl_WohnsitzSO[KLV B]),"")</f>
        <v/>
      </c>
      <c r="H28" s="104" t="str">
        <f>IF(B28&lt;&gt;"",SUMIF(tbl_WohnsitzSO[Ort_Wohnsitz],'Sammel-RG Wohnsitz'!$B28,tbl_WohnsitzSO[KLV C]),"")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2">
        <f t="shared" si="4"/>
        <v>0</v>
      </c>
    </row>
    <row r="29" spans="1:13" ht="23.25" customHeight="1">
      <c r="A29" s="197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A]),"")</f>
        <v/>
      </c>
      <c r="G29" s="104" t="str">
        <f>IF(B29&lt;&gt;"",SUMIF(tbl_WohnsitzSO[Ort_Wohnsitz],'Sammel-RG Wohnsitz'!$B29,tbl_WohnsitzSO[KLV B]),"")</f>
        <v/>
      </c>
      <c r="H29" s="104" t="str">
        <f>IF(B29&lt;&gt;"",SUMIF(tbl_WohnsitzSO[Ort_Wohnsitz],'Sammel-RG Wohnsitz'!$B29,tbl_WohnsitzSO[KLV C]),"")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2">
        <f t="shared" si="4"/>
        <v>0</v>
      </c>
    </row>
    <row r="30" spans="1:13" ht="23.25" customHeight="1">
      <c r="A30" s="197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A]),"")</f>
        <v/>
      </c>
      <c r="G30" s="104" t="str">
        <f>IF(B30&lt;&gt;"",SUMIF(tbl_WohnsitzSO[Ort_Wohnsitz],'Sammel-RG Wohnsitz'!$B30,tbl_WohnsitzSO[KLV B]),"")</f>
        <v/>
      </c>
      <c r="H30" s="104" t="str">
        <f>IF(B30&lt;&gt;"",SUMIF(tbl_WohnsitzSO[Ort_Wohnsitz],'Sammel-RG Wohnsitz'!$B30,tbl_WohnsitzSO[KLV C]),"")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2">
        <f t="shared" si="4"/>
        <v>0</v>
      </c>
    </row>
    <row r="31" spans="1:13" ht="23.25" customHeight="1">
      <c r="A31" s="197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A]),"")</f>
        <v/>
      </c>
      <c r="G31" s="104" t="str">
        <f>IF(B31&lt;&gt;"",SUMIF(tbl_WohnsitzSO[Ort_Wohnsitz],'Sammel-RG Wohnsitz'!$B31,tbl_WohnsitzSO[KLV B]),"")</f>
        <v/>
      </c>
      <c r="H31" s="104" t="str">
        <f>IF(B31&lt;&gt;"",SUMIF(tbl_WohnsitzSO[Ort_Wohnsitz],'Sammel-RG Wohnsitz'!$B31,tbl_WohnsitzSO[KLV C]),"")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2">
        <f t="shared" si="4"/>
        <v>0</v>
      </c>
    </row>
    <row r="32" spans="1:13" ht="23.25" customHeight="1">
      <c r="A32" s="197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A]),"")</f>
        <v/>
      </c>
      <c r="G32" s="104" t="str">
        <f>IF(B32&lt;&gt;"",SUMIF(tbl_WohnsitzSO[Ort_Wohnsitz],'Sammel-RG Wohnsitz'!$B32,tbl_WohnsitzSO[KLV B]),"")</f>
        <v/>
      </c>
      <c r="H32" s="104" t="str">
        <f>IF(B32&lt;&gt;"",SUMIF(tbl_WohnsitzSO[Ort_Wohnsitz],'Sammel-RG Wohnsitz'!$B32,tbl_WohnsitzSO[KLV C]),"")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2">
        <f t="shared" si="4"/>
        <v>0</v>
      </c>
    </row>
    <row r="33" spans="1:13" ht="23.25" customHeight="1">
      <c r="A33" s="197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A]),"")</f>
        <v/>
      </c>
      <c r="G33" s="104" t="str">
        <f>IF(B33&lt;&gt;"",SUMIF(tbl_WohnsitzSO[Ort_Wohnsitz],'Sammel-RG Wohnsitz'!$B33,tbl_WohnsitzSO[KLV B]),"")</f>
        <v/>
      </c>
      <c r="H33" s="104" t="str">
        <f>IF(B33&lt;&gt;"",SUMIF(tbl_WohnsitzSO[Ort_Wohnsitz],'Sammel-RG Wohnsitz'!$B33,tbl_WohnsitzSO[KLV C]),"")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2">
        <f t="shared" si="4"/>
        <v>0</v>
      </c>
    </row>
    <row r="34" spans="1:13" ht="23.25" customHeight="1">
      <c r="A34" s="197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A]),"")</f>
        <v/>
      </c>
      <c r="G34" s="104" t="str">
        <f>IF(B34&lt;&gt;"",SUMIF(tbl_WohnsitzSO[Ort_Wohnsitz],'Sammel-RG Wohnsitz'!$B34,tbl_WohnsitzSO[KLV B]),"")</f>
        <v/>
      </c>
      <c r="H34" s="104" t="str">
        <f>IF(B34&lt;&gt;"",SUMIF(tbl_WohnsitzSO[Ort_Wohnsitz],'Sammel-RG Wohnsitz'!$B34,tbl_WohnsitzSO[KLV C]),"")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2">
        <f t="shared" si="4"/>
        <v>0</v>
      </c>
    </row>
    <row r="35" spans="1:13" ht="23.25" customHeight="1">
      <c r="A35" s="197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A]),"")</f>
        <v/>
      </c>
      <c r="G35" s="104" t="str">
        <f>IF(B35&lt;&gt;"",SUMIF(tbl_WohnsitzSO[Ort_Wohnsitz],'Sammel-RG Wohnsitz'!$B35,tbl_WohnsitzSO[KLV B]),"")</f>
        <v/>
      </c>
      <c r="H35" s="104" t="str">
        <f>IF(B35&lt;&gt;"",SUMIF(tbl_WohnsitzSO[Ort_Wohnsitz],'Sammel-RG Wohnsitz'!$B35,tbl_WohnsitzSO[KLV C]),"")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2">
        <f t="shared" si="4"/>
        <v>0</v>
      </c>
    </row>
    <row r="36" spans="1:13" ht="23.25" customHeight="1">
      <c r="A36" s="197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A]),"")</f>
        <v/>
      </c>
      <c r="G36" s="104" t="str">
        <f>IF(B36&lt;&gt;"",SUMIF(tbl_WohnsitzSO[Ort_Wohnsitz],'Sammel-RG Wohnsitz'!$B36,tbl_WohnsitzSO[KLV B]),"")</f>
        <v/>
      </c>
      <c r="H36" s="104" t="str">
        <f>IF(B36&lt;&gt;"",SUMIF(tbl_WohnsitzSO[Ort_Wohnsitz],'Sammel-RG Wohnsitz'!$B36,tbl_WohnsitzSO[KLV C]),"")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2">
        <f t="shared" si="4"/>
        <v>0</v>
      </c>
    </row>
    <row r="37" spans="1:13" ht="23.25" customHeight="1">
      <c r="A37" s="197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A]),"")</f>
        <v/>
      </c>
      <c r="G37" s="104" t="str">
        <f>IF(B37&lt;&gt;"",SUMIF(tbl_WohnsitzSO[Ort_Wohnsitz],'Sammel-RG Wohnsitz'!$B37,tbl_WohnsitzSO[KLV B]),"")</f>
        <v/>
      </c>
      <c r="H37" s="104" t="str">
        <f>IF(B37&lt;&gt;"",SUMIF(tbl_WohnsitzSO[Ort_Wohnsitz],'Sammel-RG Wohnsitz'!$B37,tbl_WohnsitzSO[KLV C]),"")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2">
        <f t="shared" si="4"/>
        <v>0</v>
      </c>
    </row>
    <row r="38" spans="1:13" ht="23.25" customHeight="1">
      <c r="A38" s="197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A]),"")</f>
        <v/>
      </c>
      <c r="G38" s="104" t="str">
        <f>IF(B38&lt;&gt;"",SUMIF(tbl_WohnsitzSO[Ort_Wohnsitz],'Sammel-RG Wohnsitz'!$B38,tbl_WohnsitzSO[KLV B]),"")</f>
        <v/>
      </c>
      <c r="H38" s="104" t="str">
        <f>IF(B38&lt;&gt;"",SUMIF(tbl_WohnsitzSO[Ort_Wohnsitz],'Sammel-RG Wohnsitz'!$B38,tbl_WohnsitzSO[KLV C]),"")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2">
        <f t="shared" si="4"/>
        <v>0</v>
      </c>
    </row>
    <row r="39" spans="1:13" ht="23.25" customHeight="1">
      <c r="A39" s="197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A]),"")</f>
        <v/>
      </c>
      <c r="G39" s="104" t="str">
        <f>IF(B39&lt;&gt;"",SUMIF(tbl_WohnsitzSO[Ort_Wohnsitz],'Sammel-RG Wohnsitz'!$B39,tbl_WohnsitzSO[KLV B]),"")</f>
        <v/>
      </c>
      <c r="H39" s="104" t="str">
        <f>IF(B39&lt;&gt;"",SUMIF(tbl_WohnsitzSO[Ort_Wohnsitz],'Sammel-RG Wohnsitz'!$B39,tbl_WohnsitzSO[KLV C]),"")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2">
        <f t="shared" si="4"/>
        <v>0</v>
      </c>
    </row>
    <row r="40" spans="1:13" ht="23.25" customHeight="1">
      <c r="A40" s="197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A]),"")</f>
        <v/>
      </c>
      <c r="G40" s="104" t="str">
        <f>IF(B40&lt;&gt;"",SUMIF(tbl_WohnsitzSO[Ort_Wohnsitz],'Sammel-RG Wohnsitz'!$B40,tbl_WohnsitzSO[KLV B]),"")</f>
        <v/>
      </c>
      <c r="H40" s="104" t="str">
        <f>IF(B40&lt;&gt;"",SUMIF(tbl_WohnsitzSO[Ort_Wohnsitz],'Sammel-RG Wohnsitz'!$B40,tbl_WohnsitzSO[KLV C]),"")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2">
        <f t="shared" si="4"/>
        <v>0</v>
      </c>
    </row>
    <row r="41" spans="1:13" ht="23.25" customHeight="1">
      <c r="A41" s="197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A]),"")</f>
        <v/>
      </c>
      <c r="G41" s="104" t="str">
        <f>IF(B41&lt;&gt;"",SUMIF(tbl_WohnsitzSO[Ort_Wohnsitz],'Sammel-RG Wohnsitz'!$B41,tbl_WohnsitzSO[KLV B]),"")</f>
        <v/>
      </c>
      <c r="H41" s="104" t="str">
        <f>IF(B41&lt;&gt;"",SUMIF(tbl_WohnsitzSO[Ort_Wohnsitz],'Sammel-RG Wohnsitz'!$B41,tbl_WohnsitzSO[KLV C]),"")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2">
        <f t="shared" si="4"/>
        <v>0</v>
      </c>
    </row>
    <row r="42" spans="1:13" ht="23.25" customHeight="1">
      <c r="A42" s="197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A]),"")</f>
        <v/>
      </c>
      <c r="G42" s="104" t="str">
        <f>IF(B42&lt;&gt;"",SUMIF(tbl_WohnsitzSO[Ort_Wohnsitz],'Sammel-RG Wohnsitz'!$B42,tbl_WohnsitzSO[KLV B]),"")</f>
        <v/>
      </c>
      <c r="H42" s="104" t="str">
        <f>IF(B42&lt;&gt;"",SUMIF(tbl_WohnsitzSO[Ort_Wohnsitz],'Sammel-RG Wohnsitz'!$B42,tbl_WohnsitzSO[KLV C]),"")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2">
        <f t="shared" si="4"/>
        <v>0</v>
      </c>
    </row>
    <row r="43" spans="1:13" ht="23.25" customHeight="1">
      <c r="A43" s="197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A]),"")</f>
        <v/>
      </c>
      <c r="G43" s="104" t="str">
        <f>IF(B43&lt;&gt;"",SUMIF(tbl_WohnsitzSO[Ort_Wohnsitz],'Sammel-RG Wohnsitz'!$B43,tbl_WohnsitzSO[KLV B]),"")</f>
        <v/>
      </c>
      <c r="H43" s="104" t="str">
        <f>IF(B43&lt;&gt;"",SUMIF(tbl_WohnsitzSO[Ort_Wohnsitz],'Sammel-RG Wohnsitz'!$B43,tbl_WohnsitzSO[KLV C]),"")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2">
        <f t="shared" si="4"/>
        <v>0</v>
      </c>
    </row>
    <row r="44" spans="1:13" ht="23.25" customHeight="1">
      <c r="A44" s="197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A]),"")</f>
        <v/>
      </c>
      <c r="G44" s="104" t="str">
        <f>IF(B44&lt;&gt;"",SUMIF(tbl_WohnsitzSO[Ort_Wohnsitz],'Sammel-RG Wohnsitz'!$B44,tbl_WohnsitzSO[KLV B]),"")</f>
        <v/>
      </c>
      <c r="H44" s="104" t="str">
        <f>IF(B44&lt;&gt;"",SUMIF(tbl_WohnsitzSO[Ort_Wohnsitz],'Sammel-RG Wohnsitz'!$B44,tbl_WohnsitzSO[KLV C]),"")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2">
        <f t="shared" si="4"/>
        <v>0</v>
      </c>
    </row>
    <row r="45" spans="1:13" ht="23.25" customHeight="1" thickBot="1">
      <c r="A45" s="197" t="str">
        <f t="shared" si="0"/>
        <v>S111111222222</v>
      </c>
      <c r="B45" s="313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A]),"")</f>
        <v/>
      </c>
      <c r="G45" s="120" t="str">
        <f>IF(B45&lt;&gt;"",SUMIF(tbl_WohnsitzSO[Ort_Wohnsitz],'Sammel-RG Wohnsitz'!$B45,tbl_WohnsitzSO[KLV B]),"")</f>
        <v/>
      </c>
      <c r="H45" s="120" t="str">
        <f>IF(B45&lt;&gt;"",SUMIF(tbl_WohnsitzSO[Ort_Wohnsitz],'Sammel-RG Wohnsitz'!$B45,tbl_WohnsitzSO[KLV C]),"")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4">
        <f t="shared" si="4"/>
        <v>0</v>
      </c>
    </row>
    <row r="46" spans="1:13" ht="23.25" customHeight="1" thickBot="1"/>
    <row r="47" spans="1:13" ht="23.25" customHeight="1" thickBot="1">
      <c r="B47" s="209" t="s">
        <v>177</v>
      </c>
      <c r="C47" s="210"/>
      <c r="D47" s="210"/>
      <c r="E47" s="210"/>
      <c r="F47" s="210"/>
      <c r="G47" s="210"/>
      <c r="H47" s="210"/>
      <c r="I47" s="210"/>
      <c r="J47" s="210"/>
      <c r="K47" s="254" t="s">
        <v>308</v>
      </c>
      <c r="L47" s="210"/>
      <c r="M47" s="255">
        <f>ROUND(SUM(M20:M45)*20,)/20</f>
        <v>0</v>
      </c>
    </row>
    <row r="48" spans="1:13" ht="23.25" customHeight="1">
      <c r="B48" s="362" t="s">
        <v>313</v>
      </c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</row>
    <row r="49" spans="2:14" ht="36.75" customHeight="1">
      <c r="B49" s="356" t="s">
        <v>272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</row>
    <row r="50" spans="2:14" ht="18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2:14" ht="18">
      <c r="B51" s="354" t="s">
        <v>180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</row>
    <row r="52" spans="2:14" ht="18">
      <c r="B52" s="354" t="s">
        <v>181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</row>
    <row r="53" spans="2:14" ht="18">
      <c r="B53" s="354" t="s">
        <v>182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81"/>
    </row>
    <row r="54" spans="2:14" ht="18">
      <c r="B54" s="354" t="s">
        <v>183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81"/>
    </row>
    <row r="55" spans="2:14" ht="18"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81"/>
    </row>
    <row r="56" spans="2:14" ht="12" customHeight="1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81"/>
    </row>
    <row r="57" spans="2:14" ht="18">
      <c r="B57" s="355" t="s">
        <v>352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</row>
    <row r="58" spans="2:14" ht="12" customHeight="1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2:14" ht="18.75">
      <c r="B59" s="203" t="s">
        <v>270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2:14" ht="18.75"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</row>
    <row r="61" spans="2:14" ht="18">
      <c r="B61" s="208" t="s">
        <v>353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5"/>
      <c r="M61" s="204"/>
    </row>
    <row r="62" spans="2:14" ht="20.25">
      <c r="B62" s="208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6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7" sqref="C7:G7"/>
    </sheetView>
  </sheetViews>
  <sheetFormatPr baseColWidth="10" defaultRowHeight="12.75"/>
  <cols>
    <col min="1" max="1" width="11" style="229"/>
    <col min="2" max="2" width="23.25" style="229" customWidth="1"/>
    <col min="3" max="3" width="14" style="229" customWidth="1"/>
    <col min="4" max="4" width="11" style="229"/>
    <col min="5" max="5" width="9.25" style="229" customWidth="1"/>
    <col min="6" max="6" width="11.875" style="229" customWidth="1"/>
    <col min="7" max="7" width="15.5" style="229" customWidth="1"/>
    <col min="8" max="257" width="11" style="229"/>
    <col min="258" max="258" width="23.25" style="229" customWidth="1"/>
    <col min="259" max="259" width="14" style="229" customWidth="1"/>
    <col min="260" max="260" width="11" style="229"/>
    <col min="261" max="261" width="9.25" style="229" customWidth="1"/>
    <col min="262" max="262" width="11.875" style="229" customWidth="1"/>
    <col min="263" max="263" width="15.5" style="229" customWidth="1"/>
    <col min="264" max="513" width="11" style="229"/>
    <col min="514" max="514" width="23.25" style="229" customWidth="1"/>
    <col min="515" max="515" width="14" style="229" customWidth="1"/>
    <col min="516" max="516" width="11" style="229"/>
    <col min="517" max="517" width="9.25" style="229" customWidth="1"/>
    <col min="518" max="518" width="11.875" style="229" customWidth="1"/>
    <col min="519" max="519" width="15.5" style="229" customWidth="1"/>
    <col min="520" max="769" width="11" style="229"/>
    <col min="770" max="770" width="23.25" style="229" customWidth="1"/>
    <col min="771" max="771" width="14" style="229" customWidth="1"/>
    <col min="772" max="772" width="11" style="229"/>
    <col min="773" max="773" width="9.25" style="229" customWidth="1"/>
    <col min="774" max="774" width="11.875" style="229" customWidth="1"/>
    <col min="775" max="775" width="15.5" style="229" customWidth="1"/>
    <col min="776" max="1025" width="11" style="229"/>
    <col min="1026" max="1026" width="23.25" style="229" customWidth="1"/>
    <col min="1027" max="1027" width="14" style="229" customWidth="1"/>
    <col min="1028" max="1028" width="11" style="229"/>
    <col min="1029" max="1029" width="9.25" style="229" customWidth="1"/>
    <col min="1030" max="1030" width="11.875" style="229" customWidth="1"/>
    <col min="1031" max="1031" width="15.5" style="229" customWidth="1"/>
    <col min="1032" max="1281" width="11" style="229"/>
    <col min="1282" max="1282" width="23.25" style="229" customWidth="1"/>
    <col min="1283" max="1283" width="14" style="229" customWidth="1"/>
    <col min="1284" max="1284" width="11" style="229"/>
    <col min="1285" max="1285" width="9.25" style="229" customWidth="1"/>
    <col min="1286" max="1286" width="11.875" style="229" customWidth="1"/>
    <col min="1287" max="1287" width="15.5" style="229" customWidth="1"/>
    <col min="1288" max="1537" width="11" style="229"/>
    <col min="1538" max="1538" width="23.25" style="229" customWidth="1"/>
    <col min="1539" max="1539" width="14" style="229" customWidth="1"/>
    <col min="1540" max="1540" width="11" style="229"/>
    <col min="1541" max="1541" width="9.25" style="229" customWidth="1"/>
    <col min="1542" max="1542" width="11.875" style="229" customWidth="1"/>
    <col min="1543" max="1543" width="15.5" style="229" customWidth="1"/>
    <col min="1544" max="1793" width="11" style="229"/>
    <col min="1794" max="1794" width="23.25" style="229" customWidth="1"/>
    <col min="1795" max="1795" width="14" style="229" customWidth="1"/>
    <col min="1796" max="1796" width="11" style="229"/>
    <col min="1797" max="1797" width="9.25" style="229" customWidth="1"/>
    <col min="1798" max="1798" width="11.875" style="229" customWidth="1"/>
    <col min="1799" max="1799" width="15.5" style="229" customWidth="1"/>
    <col min="1800" max="2049" width="11" style="229"/>
    <col min="2050" max="2050" width="23.25" style="229" customWidth="1"/>
    <col min="2051" max="2051" width="14" style="229" customWidth="1"/>
    <col min="2052" max="2052" width="11" style="229"/>
    <col min="2053" max="2053" width="9.25" style="229" customWidth="1"/>
    <col min="2054" max="2054" width="11.875" style="229" customWidth="1"/>
    <col min="2055" max="2055" width="15.5" style="229" customWidth="1"/>
    <col min="2056" max="2305" width="11" style="229"/>
    <col min="2306" max="2306" width="23.25" style="229" customWidth="1"/>
    <col min="2307" max="2307" width="14" style="229" customWidth="1"/>
    <col min="2308" max="2308" width="11" style="229"/>
    <col min="2309" max="2309" width="9.25" style="229" customWidth="1"/>
    <col min="2310" max="2310" width="11.875" style="229" customWidth="1"/>
    <col min="2311" max="2311" width="15.5" style="229" customWidth="1"/>
    <col min="2312" max="2561" width="11" style="229"/>
    <col min="2562" max="2562" width="23.25" style="229" customWidth="1"/>
    <col min="2563" max="2563" width="14" style="229" customWidth="1"/>
    <col min="2564" max="2564" width="11" style="229"/>
    <col min="2565" max="2565" width="9.25" style="229" customWidth="1"/>
    <col min="2566" max="2566" width="11.875" style="229" customWidth="1"/>
    <col min="2567" max="2567" width="15.5" style="229" customWidth="1"/>
    <col min="2568" max="2817" width="11" style="229"/>
    <col min="2818" max="2818" width="23.25" style="229" customWidth="1"/>
    <col min="2819" max="2819" width="14" style="229" customWidth="1"/>
    <col min="2820" max="2820" width="11" style="229"/>
    <col min="2821" max="2821" width="9.25" style="229" customWidth="1"/>
    <col min="2822" max="2822" width="11.875" style="229" customWidth="1"/>
    <col min="2823" max="2823" width="15.5" style="229" customWidth="1"/>
    <col min="2824" max="3073" width="11" style="229"/>
    <col min="3074" max="3074" width="23.25" style="229" customWidth="1"/>
    <col min="3075" max="3075" width="14" style="229" customWidth="1"/>
    <col min="3076" max="3076" width="11" style="229"/>
    <col min="3077" max="3077" width="9.25" style="229" customWidth="1"/>
    <col min="3078" max="3078" width="11.875" style="229" customWidth="1"/>
    <col min="3079" max="3079" width="15.5" style="229" customWidth="1"/>
    <col min="3080" max="3329" width="11" style="229"/>
    <col min="3330" max="3330" width="23.25" style="229" customWidth="1"/>
    <col min="3331" max="3331" width="14" style="229" customWidth="1"/>
    <col min="3332" max="3332" width="11" style="229"/>
    <col min="3333" max="3333" width="9.25" style="229" customWidth="1"/>
    <col min="3334" max="3334" width="11.875" style="229" customWidth="1"/>
    <col min="3335" max="3335" width="15.5" style="229" customWidth="1"/>
    <col min="3336" max="3585" width="11" style="229"/>
    <col min="3586" max="3586" width="23.25" style="229" customWidth="1"/>
    <col min="3587" max="3587" width="14" style="229" customWidth="1"/>
    <col min="3588" max="3588" width="11" style="229"/>
    <col min="3589" max="3589" width="9.25" style="229" customWidth="1"/>
    <col min="3590" max="3590" width="11.875" style="229" customWidth="1"/>
    <col min="3591" max="3591" width="15.5" style="229" customWidth="1"/>
    <col min="3592" max="3841" width="11" style="229"/>
    <col min="3842" max="3842" width="23.25" style="229" customWidth="1"/>
    <col min="3843" max="3843" width="14" style="229" customWidth="1"/>
    <col min="3844" max="3844" width="11" style="229"/>
    <col min="3845" max="3845" width="9.25" style="229" customWidth="1"/>
    <col min="3846" max="3846" width="11.875" style="229" customWidth="1"/>
    <col min="3847" max="3847" width="15.5" style="229" customWidth="1"/>
    <col min="3848" max="4097" width="11" style="229"/>
    <col min="4098" max="4098" width="23.25" style="229" customWidth="1"/>
    <col min="4099" max="4099" width="14" style="229" customWidth="1"/>
    <col min="4100" max="4100" width="11" style="229"/>
    <col min="4101" max="4101" width="9.25" style="229" customWidth="1"/>
    <col min="4102" max="4102" width="11.875" style="229" customWidth="1"/>
    <col min="4103" max="4103" width="15.5" style="229" customWidth="1"/>
    <col min="4104" max="4353" width="11" style="229"/>
    <col min="4354" max="4354" width="23.25" style="229" customWidth="1"/>
    <col min="4355" max="4355" width="14" style="229" customWidth="1"/>
    <col min="4356" max="4356" width="11" style="229"/>
    <col min="4357" max="4357" width="9.25" style="229" customWidth="1"/>
    <col min="4358" max="4358" width="11.875" style="229" customWidth="1"/>
    <col min="4359" max="4359" width="15.5" style="229" customWidth="1"/>
    <col min="4360" max="4609" width="11" style="229"/>
    <col min="4610" max="4610" width="23.25" style="229" customWidth="1"/>
    <col min="4611" max="4611" width="14" style="229" customWidth="1"/>
    <col min="4612" max="4612" width="11" style="229"/>
    <col min="4613" max="4613" width="9.25" style="229" customWidth="1"/>
    <col min="4614" max="4614" width="11.875" style="229" customWidth="1"/>
    <col min="4615" max="4615" width="15.5" style="229" customWidth="1"/>
    <col min="4616" max="4865" width="11" style="229"/>
    <col min="4866" max="4866" width="23.25" style="229" customWidth="1"/>
    <col min="4867" max="4867" width="14" style="229" customWidth="1"/>
    <col min="4868" max="4868" width="11" style="229"/>
    <col min="4869" max="4869" width="9.25" style="229" customWidth="1"/>
    <col min="4870" max="4870" width="11.875" style="229" customWidth="1"/>
    <col min="4871" max="4871" width="15.5" style="229" customWidth="1"/>
    <col min="4872" max="5121" width="11" style="229"/>
    <col min="5122" max="5122" width="23.25" style="229" customWidth="1"/>
    <col min="5123" max="5123" width="14" style="229" customWidth="1"/>
    <col min="5124" max="5124" width="11" style="229"/>
    <col min="5125" max="5125" width="9.25" style="229" customWidth="1"/>
    <col min="5126" max="5126" width="11.875" style="229" customWidth="1"/>
    <col min="5127" max="5127" width="15.5" style="229" customWidth="1"/>
    <col min="5128" max="5377" width="11" style="229"/>
    <col min="5378" max="5378" width="23.25" style="229" customWidth="1"/>
    <col min="5379" max="5379" width="14" style="229" customWidth="1"/>
    <col min="5380" max="5380" width="11" style="229"/>
    <col min="5381" max="5381" width="9.25" style="229" customWidth="1"/>
    <col min="5382" max="5382" width="11.875" style="229" customWidth="1"/>
    <col min="5383" max="5383" width="15.5" style="229" customWidth="1"/>
    <col min="5384" max="5633" width="11" style="229"/>
    <col min="5634" max="5634" width="23.25" style="229" customWidth="1"/>
    <col min="5635" max="5635" width="14" style="229" customWidth="1"/>
    <col min="5636" max="5636" width="11" style="229"/>
    <col min="5637" max="5637" width="9.25" style="229" customWidth="1"/>
    <col min="5638" max="5638" width="11.875" style="229" customWidth="1"/>
    <col min="5639" max="5639" width="15.5" style="229" customWidth="1"/>
    <col min="5640" max="5889" width="11" style="229"/>
    <col min="5890" max="5890" width="23.25" style="229" customWidth="1"/>
    <col min="5891" max="5891" width="14" style="229" customWidth="1"/>
    <col min="5892" max="5892" width="11" style="229"/>
    <col min="5893" max="5893" width="9.25" style="229" customWidth="1"/>
    <col min="5894" max="5894" width="11.875" style="229" customWidth="1"/>
    <col min="5895" max="5895" width="15.5" style="229" customWidth="1"/>
    <col min="5896" max="6145" width="11" style="229"/>
    <col min="6146" max="6146" width="23.25" style="229" customWidth="1"/>
    <col min="6147" max="6147" width="14" style="229" customWidth="1"/>
    <col min="6148" max="6148" width="11" style="229"/>
    <col min="6149" max="6149" width="9.25" style="229" customWidth="1"/>
    <col min="6150" max="6150" width="11.875" style="229" customWidth="1"/>
    <col min="6151" max="6151" width="15.5" style="229" customWidth="1"/>
    <col min="6152" max="6401" width="11" style="229"/>
    <col min="6402" max="6402" width="23.25" style="229" customWidth="1"/>
    <col min="6403" max="6403" width="14" style="229" customWidth="1"/>
    <col min="6404" max="6404" width="11" style="229"/>
    <col min="6405" max="6405" width="9.25" style="229" customWidth="1"/>
    <col min="6406" max="6406" width="11.875" style="229" customWidth="1"/>
    <col min="6407" max="6407" width="15.5" style="229" customWidth="1"/>
    <col min="6408" max="6657" width="11" style="229"/>
    <col min="6658" max="6658" width="23.25" style="229" customWidth="1"/>
    <col min="6659" max="6659" width="14" style="229" customWidth="1"/>
    <col min="6660" max="6660" width="11" style="229"/>
    <col min="6661" max="6661" width="9.25" style="229" customWidth="1"/>
    <col min="6662" max="6662" width="11.875" style="229" customWidth="1"/>
    <col min="6663" max="6663" width="15.5" style="229" customWidth="1"/>
    <col min="6664" max="6913" width="11" style="229"/>
    <col min="6914" max="6914" width="23.25" style="229" customWidth="1"/>
    <col min="6915" max="6915" width="14" style="229" customWidth="1"/>
    <col min="6916" max="6916" width="11" style="229"/>
    <col min="6917" max="6917" width="9.25" style="229" customWidth="1"/>
    <col min="6918" max="6918" width="11.875" style="229" customWidth="1"/>
    <col min="6919" max="6919" width="15.5" style="229" customWidth="1"/>
    <col min="6920" max="7169" width="11" style="229"/>
    <col min="7170" max="7170" width="23.25" style="229" customWidth="1"/>
    <col min="7171" max="7171" width="14" style="229" customWidth="1"/>
    <col min="7172" max="7172" width="11" style="229"/>
    <col min="7173" max="7173" width="9.25" style="229" customWidth="1"/>
    <col min="7174" max="7174" width="11.875" style="229" customWidth="1"/>
    <col min="7175" max="7175" width="15.5" style="229" customWidth="1"/>
    <col min="7176" max="7425" width="11" style="229"/>
    <col min="7426" max="7426" width="23.25" style="229" customWidth="1"/>
    <col min="7427" max="7427" width="14" style="229" customWidth="1"/>
    <col min="7428" max="7428" width="11" style="229"/>
    <col min="7429" max="7429" width="9.25" style="229" customWidth="1"/>
    <col min="7430" max="7430" width="11.875" style="229" customWidth="1"/>
    <col min="7431" max="7431" width="15.5" style="229" customWidth="1"/>
    <col min="7432" max="7681" width="11" style="229"/>
    <col min="7682" max="7682" width="23.25" style="229" customWidth="1"/>
    <col min="7683" max="7683" width="14" style="229" customWidth="1"/>
    <col min="7684" max="7684" width="11" style="229"/>
    <col min="7685" max="7685" width="9.25" style="229" customWidth="1"/>
    <col min="7686" max="7686" width="11.875" style="229" customWidth="1"/>
    <col min="7687" max="7687" width="15.5" style="229" customWidth="1"/>
    <col min="7688" max="7937" width="11" style="229"/>
    <col min="7938" max="7938" width="23.25" style="229" customWidth="1"/>
    <col min="7939" max="7939" width="14" style="229" customWidth="1"/>
    <col min="7940" max="7940" width="11" style="229"/>
    <col min="7941" max="7941" width="9.25" style="229" customWidth="1"/>
    <col min="7942" max="7942" width="11.875" style="229" customWidth="1"/>
    <col min="7943" max="7943" width="15.5" style="229" customWidth="1"/>
    <col min="7944" max="8193" width="11" style="229"/>
    <col min="8194" max="8194" width="23.25" style="229" customWidth="1"/>
    <col min="8195" max="8195" width="14" style="229" customWidth="1"/>
    <col min="8196" max="8196" width="11" style="229"/>
    <col min="8197" max="8197" width="9.25" style="229" customWidth="1"/>
    <col min="8198" max="8198" width="11.875" style="229" customWidth="1"/>
    <col min="8199" max="8199" width="15.5" style="229" customWidth="1"/>
    <col min="8200" max="8449" width="11" style="229"/>
    <col min="8450" max="8450" width="23.25" style="229" customWidth="1"/>
    <col min="8451" max="8451" width="14" style="229" customWidth="1"/>
    <col min="8452" max="8452" width="11" style="229"/>
    <col min="8453" max="8453" width="9.25" style="229" customWidth="1"/>
    <col min="8454" max="8454" width="11.875" style="229" customWidth="1"/>
    <col min="8455" max="8455" width="15.5" style="229" customWidth="1"/>
    <col min="8456" max="8705" width="11" style="229"/>
    <col min="8706" max="8706" width="23.25" style="229" customWidth="1"/>
    <col min="8707" max="8707" width="14" style="229" customWidth="1"/>
    <col min="8708" max="8708" width="11" style="229"/>
    <col min="8709" max="8709" width="9.25" style="229" customWidth="1"/>
    <col min="8710" max="8710" width="11.875" style="229" customWidth="1"/>
    <col min="8711" max="8711" width="15.5" style="229" customWidth="1"/>
    <col min="8712" max="8961" width="11" style="229"/>
    <col min="8962" max="8962" width="23.25" style="229" customWidth="1"/>
    <col min="8963" max="8963" width="14" style="229" customWidth="1"/>
    <col min="8964" max="8964" width="11" style="229"/>
    <col min="8965" max="8965" width="9.25" style="229" customWidth="1"/>
    <col min="8966" max="8966" width="11.875" style="229" customWidth="1"/>
    <col min="8967" max="8967" width="15.5" style="229" customWidth="1"/>
    <col min="8968" max="9217" width="11" style="229"/>
    <col min="9218" max="9218" width="23.25" style="229" customWidth="1"/>
    <col min="9219" max="9219" width="14" style="229" customWidth="1"/>
    <col min="9220" max="9220" width="11" style="229"/>
    <col min="9221" max="9221" width="9.25" style="229" customWidth="1"/>
    <col min="9222" max="9222" width="11.875" style="229" customWidth="1"/>
    <col min="9223" max="9223" width="15.5" style="229" customWidth="1"/>
    <col min="9224" max="9473" width="11" style="229"/>
    <col min="9474" max="9474" width="23.25" style="229" customWidth="1"/>
    <col min="9475" max="9475" width="14" style="229" customWidth="1"/>
    <col min="9476" max="9476" width="11" style="229"/>
    <col min="9477" max="9477" width="9.25" style="229" customWidth="1"/>
    <col min="9478" max="9478" width="11.875" style="229" customWidth="1"/>
    <col min="9479" max="9479" width="15.5" style="229" customWidth="1"/>
    <col min="9480" max="9729" width="11" style="229"/>
    <col min="9730" max="9730" width="23.25" style="229" customWidth="1"/>
    <col min="9731" max="9731" width="14" style="229" customWidth="1"/>
    <col min="9732" max="9732" width="11" style="229"/>
    <col min="9733" max="9733" width="9.25" style="229" customWidth="1"/>
    <col min="9734" max="9734" width="11.875" style="229" customWidth="1"/>
    <col min="9735" max="9735" width="15.5" style="229" customWidth="1"/>
    <col min="9736" max="9985" width="11" style="229"/>
    <col min="9986" max="9986" width="23.25" style="229" customWidth="1"/>
    <col min="9987" max="9987" width="14" style="229" customWidth="1"/>
    <col min="9988" max="9988" width="11" style="229"/>
    <col min="9989" max="9989" width="9.25" style="229" customWidth="1"/>
    <col min="9990" max="9990" width="11.875" style="229" customWidth="1"/>
    <col min="9991" max="9991" width="15.5" style="229" customWidth="1"/>
    <col min="9992" max="10241" width="11" style="229"/>
    <col min="10242" max="10242" width="23.25" style="229" customWidth="1"/>
    <col min="10243" max="10243" width="14" style="229" customWidth="1"/>
    <col min="10244" max="10244" width="11" style="229"/>
    <col min="10245" max="10245" width="9.25" style="229" customWidth="1"/>
    <col min="10246" max="10246" width="11.875" style="229" customWidth="1"/>
    <col min="10247" max="10247" width="15.5" style="229" customWidth="1"/>
    <col min="10248" max="10497" width="11" style="229"/>
    <col min="10498" max="10498" width="23.25" style="229" customWidth="1"/>
    <col min="10499" max="10499" width="14" style="229" customWidth="1"/>
    <col min="10500" max="10500" width="11" style="229"/>
    <col min="10501" max="10501" width="9.25" style="229" customWidth="1"/>
    <col min="10502" max="10502" width="11.875" style="229" customWidth="1"/>
    <col min="10503" max="10503" width="15.5" style="229" customWidth="1"/>
    <col min="10504" max="10753" width="11" style="229"/>
    <col min="10754" max="10754" width="23.25" style="229" customWidth="1"/>
    <col min="10755" max="10755" width="14" style="229" customWidth="1"/>
    <col min="10756" max="10756" width="11" style="229"/>
    <col min="10757" max="10757" width="9.25" style="229" customWidth="1"/>
    <col min="10758" max="10758" width="11.875" style="229" customWidth="1"/>
    <col min="10759" max="10759" width="15.5" style="229" customWidth="1"/>
    <col min="10760" max="11009" width="11" style="229"/>
    <col min="11010" max="11010" width="23.25" style="229" customWidth="1"/>
    <col min="11011" max="11011" width="14" style="229" customWidth="1"/>
    <col min="11012" max="11012" width="11" style="229"/>
    <col min="11013" max="11013" width="9.25" style="229" customWidth="1"/>
    <col min="11014" max="11014" width="11.875" style="229" customWidth="1"/>
    <col min="11015" max="11015" width="15.5" style="229" customWidth="1"/>
    <col min="11016" max="11265" width="11" style="229"/>
    <col min="11266" max="11266" width="23.25" style="229" customWidth="1"/>
    <col min="11267" max="11267" width="14" style="229" customWidth="1"/>
    <col min="11268" max="11268" width="11" style="229"/>
    <col min="11269" max="11269" width="9.25" style="229" customWidth="1"/>
    <col min="11270" max="11270" width="11.875" style="229" customWidth="1"/>
    <col min="11271" max="11271" width="15.5" style="229" customWidth="1"/>
    <col min="11272" max="11521" width="11" style="229"/>
    <col min="11522" max="11522" width="23.25" style="229" customWidth="1"/>
    <col min="11523" max="11523" width="14" style="229" customWidth="1"/>
    <col min="11524" max="11524" width="11" style="229"/>
    <col min="11525" max="11525" width="9.25" style="229" customWidth="1"/>
    <col min="11526" max="11526" width="11.875" style="229" customWidth="1"/>
    <col min="11527" max="11527" width="15.5" style="229" customWidth="1"/>
    <col min="11528" max="11777" width="11" style="229"/>
    <col min="11778" max="11778" width="23.25" style="229" customWidth="1"/>
    <col min="11779" max="11779" width="14" style="229" customWidth="1"/>
    <col min="11780" max="11780" width="11" style="229"/>
    <col min="11781" max="11781" width="9.25" style="229" customWidth="1"/>
    <col min="11782" max="11782" width="11.875" style="229" customWidth="1"/>
    <col min="11783" max="11783" width="15.5" style="229" customWidth="1"/>
    <col min="11784" max="12033" width="11" style="229"/>
    <col min="12034" max="12034" width="23.25" style="229" customWidth="1"/>
    <col min="12035" max="12035" width="14" style="229" customWidth="1"/>
    <col min="12036" max="12036" width="11" style="229"/>
    <col min="12037" max="12037" width="9.25" style="229" customWidth="1"/>
    <col min="12038" max="12038" width="11.875" style="229" customWidth="1"/>
    <col min="12039" max="12039" width="15.5" style="229" customWidth="1"/>
    <col min="12040" max="12289" width="11" style="229"/>
    <col min="12290" max="12290" width="23.25" style="229" customWidth="1"/>
    <col min="12291" max="12291" width="14" style="229" customWidth="1"/>
    <col min="12292" max="12292" width="11" style="229"/>
    <col min="12293" max="12293" width="9.25" style="229" customWidth="1"/>
    <col min="12294" max="12294" width="11.875" style="229" customWidth="1"/>
    <col min="12295" max="12295" width="15.5" style="229" customWidth="1"/>
    <col min="12296" max="12545" width="11" style="229"/>
    <col min="12546" max="12546" width="23.25" style="229" customWidth="1"/>
    <col min="12547" max="12547" width="14" style="229" customWidth="1"/>
    <col min="12548" max="12548" width="11" style="229"/>
    <col min="12549" max="12549" width="9.25" style="229" customWidth="1"/>
    <col min="12550" max="12550" width="11.875" style="229" customWidth="1"/>
    <col min="12551" max="12551" width="15.5" style="229" customWidth="1"/>
    <col min="12552" max="12801" width="11" style="229"/>
    <col min="12802" max="12802" width="23.25" style="229" customWidth="1"/>
    <col min="12803" max="12803" width="14" style="229" customWidth="1"/>
    <col min="12804" max="12804" width="11" style="229"/>
    <col min="12805" max="12805" width="9.25" style="229" customWidth="1"/>
    <col min="12806" max="12806" width="11.875" style="229" customWidth="1"/>
    <col min="12807" max="12807" width="15.5" style="229" customWidth="1"/>
    <col min="12808" max="13057" width="11" style="229"/>
    <col min="13058" max="13058" width="23.25" style="229" customWidth="1"/>
    <col min="13059" max="13059" width="14" style="229" customWidth="1"/>
    <col min="13060" max="13060" width="11" style="229"/>
    <col min="13061" max="13061" width="9.25" style="229" customWidth="1"/>
    <col min="13062" max="13062" width="11.875" style="229" customWidth="1"/>
    <col min="13063" max="13063" width="15.5" style="229" customWidth="1"/>
    <col min="13064" max="13313" width="11" style="229"/>
    <col min="13314" max="13314" width="23.25" style="229" customWidth="1"/>
    <col min="13315" max="13315" width="14" style="229" customWidth="1"/>
    <col min="13316" max="13316" width="11" style="229"/>
    <col min="13317" max="13317" width="9.25" style="229" customWidth="1"/>
    <col min="13318" max="13318" width="11.875" style="229" customWidth="1"/>
    <col min="13319" max="13319" width="15.5" style="229" customWidth="1"/>
    <col min="13320" max="13569" width="11" style="229"/>
    <col min="13570" max="13570" width="23.25" style="229" customWidth="1"/>
    <col min="13571" max="13571" width="14" style="229" customWidth="1"/>
    <col min="13572" max="13572" width="11" style="229"/>
    <col min="13573" max="13573" width="9.25" style="229" customWidth="1"/>
    <col min="13574" max="13574" width="11.875" style="229" customWidth="1"/>
    <col min="13575" max="13575" width="15.5" style="229" customWidth="1"/>
    <col min="13576" max="13825" width="11" style="229"/>
    <col min="13826" max="13826" width="23.25" style="229" customWidth="1"/>
    <col min="13827" max="13827" width="14" style="229" customWidth="1"/>
    <col min="13828" max="13828" width="11" style="229"/>
    <col min="13829" max="13829" width="9.25" style="229" customWidth="1"/>
    <col min="13830" max="13830" width="11.875" style="229" customWidth="1"/>
    <col min="13831" max="13831" width="15.5" style="229" customWidth="1"/>
    <col min="13832" max="14081" width="11" style="229"/>
    <col min="14082" max="14082" width="23.25" style="229" customWidth="1"/>
    <col min="14083" max="14083" width="14" style="229" customWidth="1"/>
    <col min="14084" max="14084" width="11" style="229"/>
    <col min="14085" max="14085" width="9.25" style="229" customWidth="1"/>
    <col min="14086" max="14086" width="11.875" style="229" customWidth="1"/>
    <col min="14087" max="14087" width="15.5" style="229" customWidth="1"/>
    <col min="14088" max="14337" width="11" style="229"/>
    <col min="14338" max="14338" width="23.25" style="229" customWidth="1"/>
    <col min="14339" max="14339" width="14" style="229" customWidth="1"/>
    <col min="14340" max="14340" width="11" style="229"/>
    <col min="14341" max="14341" width="9.25" style="229" customWidth="1"/>
    <col min="14342" max="14342" width="11.875" style="229" customWidth="1"/>
    <col min="14343" max="14343" width="15.5" style="229" customWidth="1"/>
    <col min="14344" max="14593" width="11" style="229"/>
    <col min="14594" max="14594" width="23.25" style="229" customWidth="1"/>
    <col min="14595" max="14595" width="14" style="229" customWidth="1"/>
    <col min="14596" max="14596" width="11" style="229"/>
    <col min="14597" max="14597" width="9.25" style="229" customWidth="1"/>
    <col min="14598" max="14598" width="11.875" style="229" customWidth="1"/>
    <col min="14599" max="14599" width="15.5" style="229" customWidth="1"/>
    <col min="14600" max="14849" width="11" style="229"/>
    <col min="14850" max="14850" width="23.25" style="229" customWidth="1"/>
    <col min="14851" max="14851" width="14" style="229" customWidth="1"/>
    <col min="14852" max="14852" width="11" style="229"/>
    <col min="14853" max="14853" width="9.25" style="229" customWidth="1"/>
    <col min="14854" max="14854" width="11.875" style="229" customWidth="1"/>
    <col min="14855" max="14855" width="15.5" style="229" customWidth="1"/>
    <col min="14856" max="15105" width="11" style="229"/>
    <col min="15106" max="15106" width="23.25" style="229" customWidth="1"/>
    <col min="15107" max="15107" width="14" style="229" customWidth="1"/>
    <col min="15108" max="15108" width="11" style="229"/>
    <col min="15109" max="15109" width="9.25" style="229" customWidth="1"/>
    <col min="15110" max="15110" width="11.875" style="229" customWidth="1"/>
    <col min="15111" max="15111" width="15.5" style="229" customWidth="1"/>
    <col min="15112" max="15361" width="11" style="229"/>
    <col min="15362" max="15362" width="23.25" style="229" customWidth="1"/>
    <col min="15363" max="15363" width="14" style="229" customWidth="1"/>
    <col min="15364" max="15364" width="11" style="229"/>
    <col min="15365" max="15365" width="9.25" style="229" customWidth="1"/>
    <col min="15366" max="15366" width="11.875" style="229" customWidth="1"/>
    <col min="15367" max="15367" width="15.5" style="229" customWidth="1"/>
    <col min="15368" max="15617" width="11" style="229"/>
    <col min="15618" max="15618" width="23.25" style="229" customWidth="1"/>
    <col min="15619" max="15619" width="14" style="229" customWidth="1"/>
    <col min="15620" max="15620" width="11" style="229"/>
    <col min="15621" max="15621" width="9.25" style="229" customWidth="1"/>
    <col min="15622" max="15622" width="11.875" style="229" customWidth="1"/>
    <col min="15623" max="15623" width="15.5" style="229" customWidth="1"/>
    <col min="15624" max="15873" width="11" style="229"/>
    <col min="15874" max="15874" width="23.25" style="229" customWidth="1"/>
    <col min="15875" max="15875" width="14" style="229" customWidth="1"/>
    <col min="15876" max="15876" width="11" style="229"/>
    <col min="15877" max="15877" width="9.25" style="229" customWidth="1"/>
    <col min="15878" max="15878" width="11.875" style="229" customWidth="1"/>
    <col min="15879" max="15879" width="15.5" style="229" customWidth="1"/>
    <col min="15880" max="16129" width="11" style="229"/>
    <col min="16130" max="16130" width="23.25" style="229" customWidth="1"/>
    <col min="16131" max="16131" width="14" style="229" customWidth="1"/>
    <col min="16132" max="16132" width="11" style="229"/>
    <col min="16133" max="16133" width="9.25" style="229" customWidth="1"/>
    <col min="16134" max="16134" width="11.875" style="229" customWidth="1"/>
    <col min="16135" max="16135" width="15.5" style="229" customWidth="1"/>
    <col min="16136" max="16384" width="11" style="229"/>
  </cols>
  <sheetData>
    <row r="1" spans="1:7" ht="42" customHeight="1">
      <c r="A1" s="395"/>
      <c r="B1" s="395"/>
      <c r="C1" s="395"/>
      <c r="D1" s="395"/>
      <c r="E1" s="395"/>
      <c r="F1" s="395"/>
      <c r="G1" s="395"/>
    </row>
    <row r="2" spans="1:7" ht="25.15" customHeight="1">
      <c r="A2" s="396" t="s">
        <v>279</v>
      </c>
      <c r="B2" s="396"/>
      <c r="C2" s="396"/>
      <c r="D2" s="396"/>
      <c r="E2" s="369" t="s">
        <v>280</v>
      </c>
      <c r="F2" s="369"/>
      <c r="G2" s="369"/>
    </row>
    <row r="3" spans="1:7" ht="75.400000000000006" customHeight="1">
      <c r="A3" s="396"/>
      <c r="B3" s="396"/>
      <c r="C3" s="396"/>
      <c r="D3" s="396"/>
      <c r="E3" s="397"/>
      <c r="F3" s="397"/>
      <c r="G3" s="397"/>
    </row>
    <row r="4" spans="1:7" ht="18.600000000000001" customHeight="1">
      <c r="A4" s="369" t="s">
        <v>281</v>
      </c>
      <c r="B4" s="369"/>
      <c r="C4" s="369"/>
      <c r="D4" s="369"/>
      <c r="E4" s="369"/>
      <c r="F4" s="230" t="s">
        <v>282</v>
      </c>
      <c r="G4" s="230" t="s">
        <v>283</v>
      </c>
    </row>
    <row r="5" spans="1:7" ht="26.25" customHeight="1">
      <c r="A5" s="367"/>
      <c r="B5" s="367"/>
      <c r="C5" s="367"/>
      <c r="D5" s="367"/>
      <c r="E5" s="367"/>
      <c r="F5" s="231" t="s">
        <v>357</v>
      </c>
      <c r="G5" s="232"/>
    </row>
    <row r="6" spans="1:7" ht="20.25" customHeight="1">
      <c r="A6" s="369" t="s">
        <v>284</v>
      </c>
      <c r="B6" s="369"/>
      <c r="C6" s="369" t="s">
        <v>285</v>
      </c>
      <c r="D6" s="369"/>
      <c r="E6" s="369"/>
      <c r="F6" s="369"/>
      <c r="G6" s="369"/>
    </row>
    <row r="7" spans="1:7" ht="16.899999999999999" customHeight="1">
      <c r="A7" s="378"/>
      <c r="B7" s="378"/>
      <c r="C7" s="389" t="str">
        <f>IF(Wohnsitz!C5&lt;&gt;"",Wohnsitz!C5,"")</f>
        <v>ORGANISATIONS NAME</v>
      </c>
      <c r="D7" s="389"/>
      <c r="E7" s="389"/>
      <c r="F7" s="389"/>
      <c r="G7" s="389"/>
    </row>
    <row r="8" spans="1:7" ht="29.25" customHeight="1">
      <c r="A8" s="378"/>
      <c r="B8" s="378"/>
      <c r="C8" s="388" t="str">
        <f>Wohnsitz!C6&amp;" "&amp;Wohnsitz!C7</f>
        <v>NAME Pflegefachperson VORNAME Pflegefachperson</v>
      </c>
      <c r="D8" s="388"/>
      <c r="E8" s="388"/>
      <c r="F8" s="388"/>
      <c r="G8" s="388"/>
    </row>
    <row r="9" spans="1:7" ht="31.5" customHeight="1">
      <c r="A9" s="390" t="s">
        <v>286</v>
      </c>
      <c r="B9" s="390"/>
      <c r="C9" s="391" t="str">
        <f>Wohnsitz!F5</f>
        <v>Pflegestr. 1</v>
      </c>
      <c r="D9" s="392"/>
      <c r="E9" s="392"/>
      <c r="F9" s="392"/>
      <c r="G9" s="392"/>
    </row>
    <row r="10" spans="1:7" ht="16.899999999999999" customHeight="1">
      <c r="A10" s="393" t="str">
        <f>Wohnsitz!F10</f>
        <v>CH111111111111111111111</v>
      </c>
      <c r="B10" s="394"/>
      <c r="C10" s="386" t="s">
        <v>287</v>
      </c>
      <c r="D10" s="386"/>
      <c r="E10" s="386"/>
      <c r="F10" s="386"/>
      <c r="G10" s="386"/>
    </row>
    <row r="11" spans="1:7" ht="16.899999999999999" customHeight="1">
      <c r="A11" s="394"/>
      <c r="B11" s="394"/>
      <c r="C11" s="388" t="str">
        <f>Wohnsitz!F6&amp;" "&amp;Wohnsitz!F7</f>
        <v>4500 Solothurn</v>
      </c>
      <c r="D11" s="388"/>
      <c r="E11" s="388"/>
      <c r="F11" s="388"/>
      <c r="G11" s="388"/>
    </row>
    <row r="12" spans="1:7" ht="6.75" customHeight="1">
      <c r="A12" s="394" t="s">
        <v>287</v>
      </c>
      <c r="B12" s="394"/>
      <c r="C12" s="386" t="s">
        <v>287</v>
      </c>
      <c r="D12" s="386"/>
      <c r="E12" s="386"/>
      <c r="F12" s="386"/>
      <c r="G12" s="386"/>
    </row>
    <row r="13" spans="1:7" ht="18.600000000000001" customHeight="1">
      <c r="A13" s="369" t="s">
        <v>288</v>
      </c>
      <c r="B13" s="369"/>
      <c r="C13" s="233" t="s">
        <v>289</v>
      </c>
      <c r="D13" s="234"/>
      <c r="E13" s="234"/>
      <c r="F13" s="234"/>
      <c r="G13" s="235"/>
    </row>
    <row r="14" spans="1:7" ht="16.899999999999999" customHeight="1">
      <c r="A14" s="378" t="s">
        <v>287</v>
      </c>
      <c r="B14" s="378"/>
      <c r="C14" s="386"/>
      <c r="D14" s="386"/>
      <c r="E14" s="386"/>
      <c r="F14" s="386"/>
      <c r="G14" s="386"/>
    </row>
    <row r="15" spans="1:7" ht="16.899999999999999" customHeight="1">
      <c r="A15" s="378"/>
      <c r="B15" s="378"/>
      <c r="C15" s="388" t="str">
        <f>"[Kreditorenname + Ort] "&amp;Wohnsitz!C12</f>
        <v>[Kreditorenname + Ort] 
(Bsp. 31.01.2023)</v>
      </c>
      <c r="D15" s="388"/>
      <c r="E15" s="388"/>
      <c r="F15" s="388"/>
      <c r="G15" s="388"/>
    </row>
    <row r="16" spans="1:7" ht="16.899999999999999" customHeight="1">
      <c r="A16" s="378"/>
      <c r="B16" s="378"/>
      <c r="C16" s="386"/>
      <c r="D16" s="386"/>
      <c r="E16" s="386"/>
      <c r="F16" s="386"/>
      <c r="G16" s="386"/>
    </row>
    <row r="17" spans="1:7" ht="39.75" customHeight="1">
      <c r="A17" s="384" t="s">
        <v>290</v>
      </c>
      <c r="B17" s="385"/>
      <c r="C17" s="386"/>
      <c r="D17" s="386"/>
      <c r="E17" s="386"/>
      <c r="F17" s="386"/>
      <c r="G17" s="386"/>
    </row>
    <row r="18" spans="1:7" ht="36.75" customHeight="1">
      <c r="A18" s="378"/>
      <c r="B18" s="378"/>
      <c r="C18" s="386"/>
      <c r="D18" s="386"/>
      <c r="E18" s="386"/>
      <c r="F18" s="386"/>
      <c r="G18" s="386"/>
    </row>
    <row r="19" spans="1:7" ht="16.899999999999999" customHeight="1">
      <c r="A19" s="369" t="s">
        <v>291</v>
      </c>
      <c r="B19" s="369"/>
      <c r="C19" s="387" t="s">
        <v>292</v>
      </c>
      <c r="D19" s="387"/>
      <c r="E19" s="387"/>
      <c r="F19" s="387"/>
      <c r="G19" s="387"/>
    </row>
    <row r="20" spans="1:7" ht="16.899999999999999" customHeight="1">
      <c r="A20" s="378" t="s">
        <v>293</v>
      </c>
      <c r="B20" s="378"/>
      <c r="C20" s="379"/>
      <c r="D20" s="379"/>
      <c r="E20" s="379"/>
      <c r="F20" s="379"/>
      <c r="G20" s="379"/>
    </row>
    <row r="21" spans="1:7" ht="36" customHeight="1">
      <c r="A21" s="378"/>
      <c r="B21" s="378"/>
      <c r="C21" s="379"/>
      <c r="D21" s="379"/>
      <c r="E21" s="379"/>
      <c r="F21" s="379"/>
      <c r="G21" s="379"/>
    </row>
    <row r="22" spans="1:7" ht="16.5" customHeight="1">
      <c r="A22" s="369" t="s">
        <v>294</v>
      </c>
      <c r="B22" s="369"/>
      <c r="C22" s="236" t="s">
        <v>295</v>
      </c>
      <c r="D22" s="237" t="s">
        <v>296</v>
      </c>
      <c r="E22" s="238"/>
      <c r="F22" s="237" t="s">
        <v>297</v>
      </c>
      <c r="G22" s="239">
        <f>SUM(F23:G25)</f>
        <v>0</v>
      </c>
    </row>
    <row r="23" spans="1:7" ht="16.899999999999999" customHeight="1">
      <c r="A23" s="380">
        <v>1015073</v>
      </c>
      <c r="B23" s="380"/>
      <c r="C23" s="240"/>
      <c r="D23" s="381"/>
      <c r="E23" s="381"/>
      <c r="F23" s="382">
        <f>'Sammel-RG Wohnsitz'!M47</f>
        <v>0</v>
      </c>
      <c r="G23" s="383"/>
    </row>
    <row r="24" spans="1:7" ht="16.899999999999999" customHeight="1">
      <c r="A24" s="372"/>
      <c r="B24" s="372"/>
      <c r="C24" s="240" t="s">
        <v>287</v>
      </c>
      <c r="D24" s="373"/>
      <c r="E24" s="373"/>
      <c r="F24" s="374"/>
      <c r="G24" s="375"/>
    </row>
    <row r="25" spans="1:7" ht="16.899999999999999" customHeight="1">
      <c r="A25" s="376"/>
      <c r="B25" s="376"/>
      <c r="C25" s="240"/>
      <c r="D25" s="373"/>
      <c r="E25" s="373"/>
      <c r="F25" s="377"/>
      <c r="G25" s="377"/>
    </row>
    <row r="26" spans="1:7" s="241" customFormat="1" ht="24.6" customHeight="1">
      <c r="A26" s="369" t="s">
        <v>298</v>
      </c>
      <c r="B26" s="369"/>
      <c r="C26" s="369" t="s">
        <v>299</v>
      </c>
      <c r="D26" s="369"/>
      <c r="E26" s="369" t="s">
        <v>300</v>
      </c>
      <c r="F26" s="369"/>
      <c r="G26" s="369"/>
    </row>
    <row r="27" spans="1:7" ht="16.899999999999999" customHeight="1">
      <c r="A27" s="242" t="s">
        <v>301</v>
      </c>
      <c r="B27" s="243"/>
      <c r="C27" s="370" t="s">
        <v>361</v>
      </c>
      <c r="D27" s="370"/>
      <c r="E27" s="371" t="s">
        <v>361</v>
      </c>
      <c r="F27" s="371"/>
      <c r="G27" s="371"/>
    </row>
    <row r="28" spans="1:7" ht="16.899999999999999" customHeight="1">
      <c r="A28" s="244" t="s">
        <v>302</v>
      </c>
      <c r="B28" s="245"/>
      <c r="C28" s="370"/>
      <c r="D28" s="370"/>
      <c r="E28" s="371"/>
      <c r="F28" s="371"/>
      <c r="G28" s="371"/>
    </row>
    <row r="29" spans="1:7" ht="23.65" customHeight="1">
      <c r="A29" s="246" t="s">
        <v>303</v>
      </c>
      <c r="B29" s="247"/>
      <c r="C29" s="370"/>
      <c r="D29" s="370"/>
      <c r="E29" s="371"/>
      <c r="F29" s="371"/>
      <c r="G29" s="371"/>
    </row>
    <row r="30" spans="1:7" ht="16.899999999999999" customHeight="1">
      <c r="A30" s="242" t="s">
        <v>304</v>
      </c>
      <c r="B30" s="243"/>
      <c r="C30" s="366" t="s">
        <v>287</v>
      </c>
      <c r="D30" s="366"/>
      <c r="E30" s="367"/>
      <c r="F30" s="367"/>
      <c r="G30" s="367"/>
    </row>
    <row r="31" spans="1:7" ht="16.899999999999999" customHeight="1">
      <c r="A31" s="248" t="s">
        <v>305</v>
      </c>
      <c r="B31" s="245"/>
      <c r="C31" s="366"/>
      <c r="D31" s="366"/>
      <c r="E31" s="367"/>
      <c r="F31" s="367"/>
      <c r="G31" s="367"/>
    </row>
    <row r="32" spans="1:7" ht="18.600000000000001" customHeight="1">
      <c r="A32" s="249" t="s">
        <v>303</v>
      </c>
      <c r="B32" s="250"/>
      <c r="C32" s="366"/>
      <c r="D32" s="366"/>
      <c r="E32" s="367"/>
      <c r="F32" s="367"/>
      <c r="G32" s="367"/>
    </row>
    <row r="33" spans="1:7" ht="16.899999999999999" customHeight="1">
      <c r="A33" s="242" t="s">
        <v>306</v>
      </c>
      <c r="B33" s="243"/>
      <c r="C33" s="366" t="s">
        <v>287</v>
      </c>
      <c r="D33" s="366"/>
      <c r="E33" s="367"/>
      <c r="F33" s="367"/>
      <c r="G33" s="367"/>
    </row>
    <row r="34" spans="1:7" ht="16.899999999999999" customHeight="1">
      <c r="A34" s="251" t="s">
        <v>303</v>
      </c>
      <c r="B34" s="245"/>
      <c r="C34" s="366"/>
      <c r="D34" s="366"/>
      <c r="E34" s="367"/>
      <c r="F34" s="367"/>
      <c r="G34" s="367"/>
    </row>
    <row r="35" spans="1:7" ht="15.2" customHeight="1">
      <c r="A35" s="368"/>
      <c r="B35" s="368"/>
      <c r="C35" s="366"/>
      <c r="D35" s="366"/>
      <c r="E35" s="367"/>
      <c r="F35" s="367"/>
      <c r="G35" s="367"/>
    </row>
    <row r="38" spans="1:7" s="253" customFormat="1" ht="15.2" customHeight="1">
      <c r="A38" s="252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0" t="s">
        <v>230</v>
      </c>
      <c r="E7" s="400"/>
      <c r="F7" s="400"/>
      <c r="G7" s="12" t="s">
        <v>4</v>
      </c>
      <c r="H7" s="12"/>
      <c r="I7" s="400"/>
      <c r="J7" s="400"/>
      <c r="K7" s="400"/>
      <c r="L7" s="264"/>
    </row>
    <row r="8" spans="2:12" ht="15.75">
      <c r="B8" s="12" t="s">
        <v>2</v>
      </c>
      <c r="C8" s="12"/>
      <c r="D8" s="400"/>
      <c r="E8" s="400"/>
      <c r="F8" s="400"/>
      <c r="G8" s="12" t="s">
        <v>5</v>
      </c>
      <c r="H8" s="12"/>
      <c r="I8" s="400"/>
      <c r="J8" s="400"/>
      <c r="K8" s="400"/>
      <c r="L8" s="264"/>
    </row>
    <row r="9" spans="2:12" ht="15.75">
      <c r="B9" s="12" t="s">
        <v>3</v>
      </c>
      <c r="C9" s="12"/>
      <c r="D9" s="400"/>
      <c r="E9" s="400"/>
      <c r="F9" s="400"/>
      <c r="G9" s="12" t="s">
        <v>6</v>
      </c>
      <c r="H9" s="12"/>
      <c r="I9" s="400"/>
      <c r="J9" s="400"/>
      <c r="K9" s="400"/>
      <c r="L9" s="264"/>
    </row>
    <row r="10" spans="2:12" ht="15.75">
      <c r="B10" s="12" t="s">
        <v>9</v>
      </c>
      <c r="C10" s="12"/>
      <c r="D10" s="400"/>
      <c r="E10" s="400"/>
      <c r="F10" s="400"/>
      <c r="G10" s="12" t="s">
        <v>7</v>
      </c>
      <c r="H10" s="12"/>
      <c r="I10" s="400"/>
      <c r="J10" s="400"/>
      <c r="K10" s="400"/>
      <c r="L10" s="264"/>
    </row>
    <row r="11" spans="2:12" ht="15.75">
      <c r="B11" s="12" t="s">
        <v>10</v>
      </c>
      <c r="C11" s="12"/>
      <c r="D11" s="400"/>
      <c r="E11" s="400"/>
      <c r="F11" s="400"/>
      <c r="G11" s="12" t="s">
        <v>144</v>
      </c>
      <c r="H11" s="12"/>
      <c r="I11" s="400"/>
      <c r="J11" s="400"/>
      <c r="K11" s="400"/>
      <c r="L11" s="400"/>
    </row>
    <row r="12" spans="2:12" ht="15.75">
      <c r="F12" s="12"/>
      <c r="G12" s="12" t="s">
        <v>152</v>
      </c>
      <c r="H12" s="12"/>
      <c r="I12" s="400"/>
      <c r="J12" s="400"/>
      <c r="K12" s="400"/>
      <c r="L12" s="400"/>
    </row>
    <row r="13" spans="2:12" ht="15.75" customHeight="1">
      <c r="B13" s="407" t="s">
        <v>157</v>
      </c>
      <c r="C13" s="407"/>
      <c r="D13" s="407"/>
      <c r="F13" s="12"/>
      <c r="H13" s="68"/>
      <c r="I13" s="68"/>
    </row>
    <row r="14" spans="2:12" ht="15.75">
      <c r="B14" s="407"/>
      <c r="C14" s="407"/>
      <c r="D14" s="407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1" t="s">
        <v>2</v>
      </c>
      <c r="C18" s="404"/>
      <c r="D18" s="401" t="s">
        <v>3</v>
      </c>
      <c r="E18" s="401"/>
      <c r="F18" s="259" t="s">
        <v>150</v>
      </c>
      <c r="G18" s="405" t="s">
        <v>138</v>
      </c>
      <c r="H18" s="406"/>
      <c r="I18" s="259" t="s">
        <v>5</v>
      </c>
      <c r="J18" s="401" t="s">
        <v>13</v>
      </c>
      <c r="K18" s="401"/>
      <c r="L18" s="260" t="s">
        <v>137</v>
      </c>
      <c r="M18" s="262"/>
    </row>
    <row r="19" spans="2:13">
      <c r="B19" s="402"/>
      <c r="C19" s="402"/>
      <c r="D19" s="402"/>
      <c r="E19" s="402"/>
      <c r="F19" s="257"/>
      <c r="G19" s="402"/>
      <c r="H19" s="402"/>
      <c r="I19" s="258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59"/>
      <c r="G22" s="405" t="s">
        <v>138</v>
      </c>
      <c r="H22" s="406"/>
      <c r="I22" s="259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7"/>
      <c r="G23" s="402"/>
      <c r="H23" s="402"/>
      <c r="I23" s="258"/>
      <c r="J23" s="402"/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1" t="s">
        <v>167</v>
      </c>
      <c r="C26" s="404"/>
      <c r="D26" s="401" t="s">
        <v>168</v>
      </c>
      <c r="E26" s="401"/>
      <c r="F26" s="401" t="s">
        <v>169</v>
      </c>
      <c r="G26" s="401" t="s">
        <v>169</v>
      </c>
      <c r="H26" s="12"/>
      <c r="I26" s="263" t="s">
        <v>191</v>
      </c>
      <c r="J26" s="263" t="s">
        <v>192</v>
      </c>
      <c r="K26" s="263" t="s">
        <v>193</v>
      </c>
      <c r="M26" s="12"/>
    </row>
    <row r="27" spans="2:13" ht="15">
      <c r="B27" s="409"/>
      <c r="C27" s="402"/>
      <c r="D27" s="409"/>
      <c r="E27" s="402"/>
      <c r="F27" s="410" t="str">
        <f>IF(OR(B27="",D27=""),"--",IFERROR((D27-B27+1),"--"))</f>
        <v>--</v>
      </c>
      <c r="G27" s="411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8" t="s">
        <v>170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2" sqref="L12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5" t="s">
        <v>354</v>
      </c>
      <c r="B1" s="415"/>
      <c r="C1" s="415"/>
      <c r="D1" s="415"/>
      <c r="E1" s="415"/>
      <c r="F1" s="415"/>
      <c r="G1" s="415"/>
      <c r="H1" s="415"/>
      <c r="I1" s="192">
        <f>Wohnsitz!H1</f>
        <v>2023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0" t="s">
        <v>309</v>
      </c>
      <c r="D4" s="320"/>
      <c r="E4" s="12" t="s">
        <v>4</v>
      </c>
      <c r="F4" s="320" t="s">
        <v>274</v>
      </c>
      <c r="G4" s="320"/>
      <c r="H4" s="320"/>
      <c r="I4" s="12"/>
      <c r="J4" s="12"/>
      <c r="K4" s="12" t="s">
        <v>193</v>
      </c>
      <c r="M4" s="12" t="s">
        <v>136</v>
      </c>
      <c r="S4" s="416" t="s">
        <v>133</v>
      </c>
      <c r="T4" s="417"/>
      <c r="U4" s="418"/>
    </row>
    <row r="5" spans="1:29" ht="16.5" thickBot="1">
      <c r="A5" s="12" t="s">
        <v>2</v>
      </c>
      <c r="C5" s="320" t="s">
        <v>349</v>
      </c>
      <c r="D5" s="320"/>
      <c r="E5" s="12" t="s">
        <v>5</v>
      </c>
      <c r="F5" s="320" t="s">
        <v>275</v>
      </c>
      <c r="G5" s="320"/>
      <c r="H5" s="320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0" t="s">
        <v>350</v>
      </c>
      <c r="D6" s="320"/>
      <c r="E6" s="12" t="s">
        <v>6</v>
      </c>
      <c r="F6" s="320" t="s">
        <v>109</v>
      </c>
      <c r="G6" s="320"/>
      <c r="H6" s="320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0" t="s">
        <v>314</v>
      </c>
      <c r="D7" s="320"/>
      <c r="E7" s="12" t="s">
        <v>7</v>
      </c>
      <c r="F7" s="320" t="s">
        <v>276</v>
      </c>
      <c r="G7" s="320"/>
      <c r="H7" s="320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0" t="s">
        <v>348</v>
      </c>
      <c r="D8" s="320"/>
      <c r="E8" s="12" t="s">
        <v>144</v>
      </c>
      <c r="F8" s="321" t="s">
        <v>277</v>
      </c>
      <c r="G8" s="320"/>
      <c r="H8" s="320"/>
      <c r="P8" s="412" t="s">
        <v>132</v>
      </c>
      <c r="Q8" s="413"/>
      <c r="R8" s="413"/>
      <c r="S8" s="413"/>
      <c r="T8" s="413"/>
      <c r="U8" s="413"/>
      <c r="V8" s="413"/>
      <c r="W8" s="413"/>
      <c r="X8" s="414"/>
    </row>
    <row r="9" spans="1:29" ht="15" customHeight="1">
      <c r="E9" s="12" t="s">
        <v>8</v>
      </c>
      <c r="F9" s="320" t="s">
        <v>278</v>
      </c>
      <c r="G9" s="320"/>
      <c r="H9" s="320"/>
      <c r="L9" s="327" t="s">
        <v>363</v>
      </c>
      <c r="M9" s="328"/>
      <c r="N9" s="328"/>
      <c r="O9" s="329"/>
      <c r="P9" s="339" t="s">
        <v>351</v>
      </c>
      <c r="Q9" s="340"/>
      <c r="R9" s="341"/>
      <c r="S9" s="419" t="s">
        <v>204</v>
      </c>
      <c r="T9" s="420"/>
      <c r="U9" s="420"/>
      <c r="V9" s="182"/>
      <c r="W9" s="61"/>
      <c r="X9" s="149"/>
    </row>
    <row r="10" spans="1:29" ht="33" customHeight="1">
      <c r="A10" s="322" t="s">
        <v>345</v>
      </c>
      <c r="B10" s="323"/>
      <c r="C10" s="288" t="s">
        <v>347</v>
      </c>
      <c r="E10" s="12"/>
      <c r="F10" s="286"/>
      <c r="G10" s="286"/>
      <c r="H10" s="286"/>
      <c r="L10" s="330"/>
      <c r="M10" s="331"/>
      <c r="N10" s="331"/>
      <c r="O10" s="332"/>
      <c r="P10" s="342"/>
      <c r="Q10" s="343"/>
      <c r="R10" s="344"/>
      <c r="S10" s="421"/>
      <c r="T10" s="422"/>
      <c r="U10" s="422"/>
      <c r="V10" s="290"/>
      <c r="W10" s="59"/>
      <c r="X10" s="291"/>
    </row>
    <row r="11" spans="1:29" ht="32.25" customHeight="1" thickBot="1">
      <c r="A11" s="319" t="s">
        <v>344</v>
      </c>
      <c r="B11" s="319"/>
      <c r="C11" s="288" t="s">
        <v>346</v>
      </c>
      <c r="L11" s="333"/>
      <c r="M11" s="334"/>
      <c r="N11" s="334"/>
      <c r="O11" s="335"/>
      <c r="P11" s="345"/>
      <c r="Q11" s="346"/>
      <c r="R11" s="347"/>
      <c r="S11" s="423"/>
      <c r="T11" s="424"/>
      <c r="U11" s="424"/>
      <c r="V11" s="183">
        <f>SUM(tbl_Ferienaufenthalt_SO[Total])</f>
        <v>48.514850000000003</v>
      </c>
      <c r="W11" s="59"/>
      <c r="X11" s="293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1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27.770000000000003</v>
      </c>
      <c r="Q13" s="63">
        <f>IFERROR(IF(IFERROR(MATCH($C$7&amp;$I13,Tabelle2[Codierung],0),0)&gt;0,VLOOKUP(I13,Tabelle1[[Ort]:[RK KLV C üD]],3,),VLOOKUP(I13,Tabelle1[[Ort]:[RK KLV C üD]],6)),"")</f>
        <v>19.919999999999998</v>
      </c>
      <c r="R13" s="63">
        <f>IFERROR(IF(IFERROR(MATCH($C$7&amp;$I13,Tabelle2[Codierung],0),0)&gt;0,VLOOKUP(I13,Tabelle1[[Ort]:[RK KLV C üD]],4,),VLOOKUP(I13,Tabelle1[[Ort]:[RK KLV C üD]],7)),"")</f>
        <v>24.89</v>
      </c>
      <c r="S13" s="64">
        <f>IFERROR(tbl_Ferienaufenthalt_SO[[#This Row],[KLV A]]*tbl_Ferienaufenthalt_SO[[#This Row],[KLV A Ansatz]]/60,"")</f>
        <v>27.770000000000003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27.770000000000003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18.2637</v>
      </c>
      <c r="Q14" s="66">
        <f>IFERROR(IF(IFERROR(MATCH($C$7&amp;$I14,Tabelle2[Codierung],0),0)&gt;0,VLOOKUP(I14,Tabelle1[[Ort]:[RK KLV C üD]],3,),VLOOKUP(I14,Tabelle1[[Ort]:[RK KLV C üD]],6)),"")</f>
        <v>13.230000000000002</v>
      </c>
      <c r="R14" s="66">
        <f>IFERROR(IF(IFERROR(MATCH($C$7&amp;$I14,Tabelle2[Codierung],0),0)&gt;0,VLOOKUP(I14,Tabelle1[[Ort]:[RK KLV C üD]],4,),VLOOKUP(I14,Tabelle1[[Ort]:[RK KLV C üD]],7)),"")</f>
        <v>16.38</v>
      </c>
      <c r="S14" s="67">
        <f>IFERROR(tbl_Ferienaufenthalt_SO[[#This Row],[KLV A]]*tbl_Ferienaufenthalt_SO[[#This Row],[KLV A Ansatz]]/60,"")</f>
        <v>3.0439500000000002</v>
      </c>
      <c r="T14" s="67">
        <f>IFERROR(tbl_Ferienaufenthalt_SO[[#This Row],[KLV B]]*tbl_Ferienaufenthalt_SO[[#This Row],[KLV B Ansatz]]/60,"")</f>
        <v>4.41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7.4539500000000007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15.7059</v>
      </c>
      <c r="Q15" s="66">
        <f>IFERROR(IF(IFERROR(MATCH($C$7&amp;$I15,Tabelle2[Codierung],0),0)&gt;0,VLOOKUP(I15,Tabelle1[[Ort]:[RK KLV C üD]],3,),VLOOKUP(I15,Tabelle1[[Ort]:[RK KLV C üD]],6)),"")</f>
        <v>10.955699999999998</v>
      </c>
      <c r="R15" s="66">
        <f>IFERROR(IF(IFERROR(MATCH($C$7&amp;$I15,Tabelle2[Codierung],0),0)&gt;0,VLOOKUP(I15,Tabelle1[[Ort]:[RK KLV C üD]],4,),VLOOKUP(I15,Tabelle1[[Ort]:[RK KLV C üD]],7)),"")</f>
        <v>14.0427</v>
      </c>
      <c r="S15" s="67">
        <f>IFERROR(tbl_Ferienaufenthalt_SO[[#This Row],[KLV A]]*tbl_Ferienaufenthalt_SO[[#This Row],[KLV A Ansatz]]/60,"")</f>
        <v>2.6176499999999998</v>
      </c>
      <c r="T15" s="67">
        <f>IFERROR(tbl_Ferienaufenthalt_SO[[#This Row],[KLV B]]*tbl_Ferienaufenthalt_SO[[#This Row],[KLV B Ansatz]]/60,"")</f>
        <v>3.6518999999999995</v>
      </c>
      <c r="U15" s="67">
        <f>IFERROR(tbl_Ferienaufenthalt_SO[[#This Row],[KLV C]]*tbl_Ferienaufenthalt_SO[[#This Row],[KLV C Ansatz]]/60,"")</f>
        <v>7.02135</v>
      </c>
      <c r="V15" s="67">
        <f t="shared" si="1"/>
        <v>13.290899999999999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F6:H6"/>
    <mergeCell ref="F7:H7"/>
    <mergeCell ref="F8:H8"/>
    <mergeCell ref="C4:D4"/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3">
        <f>Wohnsitz!H1</f>
        <v>2023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6" t="str">
        <f>'Ferienaufenthalt SO'!C4</f>
        <v>ORGANISATIONS NAME</v>
      </c>
      <c r="C6" s="436"/>
      <c r="D6" s="436"/>
      <c r="E6" s="86" t="s">
        <v>4</v>
      </c>
      <c r="F6" s="436" t="str">
        <f>'Ferienaufenthalt SO'!F4:G4</f>
        <v>Pflegestr. 1</v>
      </c>
      <c r="G6" s="436"/>
      <c r="H6" s="436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6" t="str">
        <f>'Ferienaufenthalt SO'!C5</f>
        <v>NAME Pflegefachperson</v>
      </c>
      <c r="C7" s="436"/>
      <c r="D7" s="436"/>
      <c r="E7" s="86" t="s">
        <v>5</v>
      </c>
      <c r="F7" s="435" t="str">
        <f>'Ferienaufenthalt SO'!F5:G5</f>
        <v>4500</v>
      </c>
      <c r="G7" s="435"/>
      <c r="H7" s="435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6" t="str">
        <f>'Ferienaufenthalt SO'!C6</f>
        <v>VORNAME Pflegefachperson</v>
      </c>
      <c r="C8" s="436"/>
      <c r="D8" s="436"/>
      <c r="E8" s="86" t="s">
        <v>6</v>
      </c>
      <c r="F8" s="436" t="str">
        <f>'Ferienaufenthalt SO'!F6:G6</f>
        <v>Solothurn</v>
      </c>
      <c r="G8" s="436"/>
      <c r="H8" s="436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7" t="str">
        <f>'Ferienaufenthalt SO'!C7</f>
        <v>J750611</v>
      </c>
      <c r="C9" s="437"/>
      <c r="D9" s="437"/>
      <c r="E9" s="86" t="s">
        <v>7</v>
      </c>
      <c r="F9" s="435" t="str">
        <f>'Ferienaufenthalt SO'!F7:G7</f>
        <v>032 / xxx xx xx</v>
      </c>
      <c r="G9" s="435"/>
      <c r="H9" s="435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6" t="str">
        <f>'Ferienaufenthalt SO'!C8</f>
        <v>222222</v>
      </c>
      <c r="C10" s="436"/>
      <c r="D10" s="436"/>
      <c r="E10" s="86" t="s">
        <v>144</v>
      </c>
      <c r="F10" s="436" t="str">
        <f>'Ferienaufenthalt SO'!F8:G8</f>
        <v>pflege@so.ch</v>
      </c>
      <c r="G10" s="436"/>
      <c r="H10" s="436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5" t="str">
        <f>'Ferienaufenthalt SO'!F9:G9</f>
        <v>CH88000099999888888888</v>
      </c>
      <c r="G11" s="435"/>
      <c r="H11" s="435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4" t="s">
        <v>140</v>
      </c>
      <c r="B12" s="434"/>
      <c r="C12" s="438" t="str">
        <f>'Ferienaufenthalt SO'!C10&amp;" - "&amp;'Ferienaufenthalt SO'!C11</f>
        <v xml:space="preserve">
(Bsp. 01.01.2021) - 
(Bsp. 31.01.2021)</v>
      </c>
      <c r="D12" s="438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5" t="s">
        <v>225</v>
      </c>
      <c r="F14" s="426"/>
      <c r="G14" s="426"/>
      <c r="H14" s="427"/>
      <c r="I14" s="429" t="s">
        <v>174</v>
      </c>
      <c r="J14" s="430"/>
      <c r="K14" s="430"/>
      <c r="L14" s="430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78" t="s">
        <v>194</v>
      </c>
      <c r="J15" s="179" t="s">
        <v>203</v>
      </c>
      <c r="K15" s="180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6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30.387650000000004</v>
      </c>
      <c r="J16" s="115">
        <f>IF(A16&lt;&gt;"",SUMIF(tbl_Ferienaufenthalt_SO[Ort_Wohnsitz],A16,tbl_Ferienaufenthalt_SO[KLV B Kosten]),"")</f>
        <v>3.6518999999999995</v>
      </c>
      <c r="K16" s="115">
        <f>IF(A16&lt;&gt;"",SUMIF(tbl_Ferienaufenthalt_SO[Ort_Wohnsitz],A16,tbl_Ferienaufenthalt_SO[KLV C Kosten]),"")</f>
        <v>7.02135</v>
      </c>
      <c r="L16" s="175">
        <f>SUM(I16:K16)</f>
        <v>41.060900000000004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3.0439500000000002</v>
      </c>
      <c r="J17" s="104">
        <f>IF(A17&lt;&gt;"",SUMIF(tbl_Ferienaufenthalt_SO[Ort_Wohnsitz],A17,tbl_Ferienaufenthalt_SO[KLV B Kosten]),"")</f>
        <v>4.41</v>
      </c>
      <c r="K17" s="104">
        <f>IF(A17&lt;&gt;"",SUMIF(tbl_Ferienaufenthalt_SO[Ort_Wohnsitz],A17,tbl_Ferienaufenthalt_SO[KLV C Kosten]),"")</f>
        <v>0</v>
      </c>
      <c r="L17" s="176">
        <f t="shared" ref="L17:L30" si="1">SUM(I17:K17)</f>
        <v>7.4539500000000007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6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6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6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6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6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6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6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6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6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6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6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6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3" t="str">
        <f>IF(A30&lt;&gt;"",SUMIF(tbl_Ferienaufenthalt_SO[Ort_Wohnsitz],A30,tbl_Ferienaufenthalt_SO[KLV A])/60,"")</f>
        <v/>
      </c>
      <c r="F30" s="173" t="str">
        <f>IF(A30&lt;&gt;"",SUMIF(tbl_Ferienaufenthalt_SO[Ort_Wohnsitz],A30,tbl_Ferienaufenthalt_SO[KLV B])/60,"")</f>
        <v/>
      </c>
      <c r="G30" s="173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77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4" t="s">
        <v>177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432">
        <f>ROUND(SUM(L16:L30)*20,)/20</f>
        <v>48.5</v>
      </c>
      <c r="L33" s="433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8" t="s">
        <v>180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</row>
    <row r="38" spans="1:13" ht="20.25">
      <c r="A38" s="428" t="s">
        <v>181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</row>
    <row r="39" spans="1:13" ht="20.25">
      <c r="A39" s="428" t="s">
        <v>182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81"/>
    </row>
    <row r="40" spans="1:13" ht="20.25">
      <c r="A40" s="428" t="s">
        <v>183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81"/>
    </row>
    <row r="41" spans="1:13" ht="20.25">
      <c r="A41" s="42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81"/>
    </row>
    <row r="42" spans="1:13" ht="20.25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5" t="s">
        <v>352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</row>
    <row r="46" spans="1:13" ht="20.25" customHeight="1">
      <c r="A46" s="431"/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</row>
    <row r="47" spans="1:13" ht="20.25">
      <c r="A47" s="203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5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08" t="s">
        <v>353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08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4">
        <f>Wohnsitz!H1</f>
        <v>2023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0" t="s">
        <v>230</v>
      </c>
      <c r="E7" s="320"/>
      <c r="F7" s="320"/>
      <c r="G7" s="12" t="s">
        <v>4</v>
      </c>
      <c r="H7" s="12"/>
      <c r="I7" s="320"/>
      <c r="J7" s="320"/>
      <c r="K7" s="320"/>
    </row>
    <row r="8" spans="2:11" ht="15.75">
      <c r="B8" s="12" t="s">
        <v>2</v>
      </c>
      <c r="C8" s="12"/>
      <c r="D8" s="320"/>
      <c r="E8" s="320"/>
      <c r="F8" s="320"/>
      <c r="G8" s="12" t="s">
        <v>5</v>
      </c>
      <c r="H8" s="12"/>
      <c r="I8" s="320"/>
      <c r="J8" s="320"/>
      <c r="K8" s="320"/>
    </row>
    <row r="9" spans="2:11" ht="15.75">
      <c r="B9" s="12" t="s">
        <v>3</v>
      </c>
      <c r="C9" s="12"/>
      <c r="D9" s="320"/>
      <c r="E9" s="320"/>
      <c r="F9" s="320"/>
      <c r="G9" s="12" t="s">
        <v>6</v>
      </c>
      <c r="H9" s="12"/>
      <c r="I9" s="320"/>
      <c r="J9" s="320"/>
      <c r="K9" s="320"/>
    </row>
    <row r="10" spans="2:11" ht="15.75">
      <c r="B10" s="12" t="s">
        <v>9</v>
      </c>
      <c r="C10" s="12"/>
      <c r="D10" s="320"/>
      <c r="E10" s="320"/>
      <c r="F10" s="320"/>
      <c r="G10" s="12" t="s">
        <v>7</v>
      </c>
      <c r="H10" s="12"/>
      <c r="I10" s="320"/>
      <c r="J10" s="320"/>
      <c r="K10" s="320"/>
    </row>
    <row r="11" spans="2:11" ht="15.75">
      <c r="B11" s="12" t="s">
        <v>10</v>
      </c>
      <c r="C11" s="12"/>
      <c r="D11" s="320"/>
      <c r="E11" s="320"/>
      <c r="F11" s="320"/>
      <c r="G11" s="12" t="s">
        <v>144</v>
      </c>
      <c r="H11" s="12"/>
      <c r="I11" s="320"/>
      <c r="J11" s="320"/>
      <c r="K11" s="320"/>
    </row>
    <row r="12" spans="2:11" ht="15.75">
      <c r="F12" s="12"/>
      <c r="G12" s="12" t="s">
        <v>152</v>
      </c>
      <c r="H12" s="12"/>
      <c r="I12" s="320"/>
      <c r="J12" s="320"/>
      <c r="K12" s="320"/>
    </row>
    <row r="13" spans="2:11" ht="15.75">
      <c r="F13" s="12"/>
      <c r="G13" s="407" t="s">
        <v>263</v>
      </c>
      <c r="H13" s="407"/>
      <c r="I13" s="407"/>
    </row>
    <row r="14" spans="2:11" ht="15.75">
      <c r="B14" s="38" t="s">
        <v>311</v>
      </c>
      <c r="C14" s="38"/>
      <c r="E14" s="148" t="s">
        <v>176</v>
      </c>
      <c r="F14" s="51"/>
      <c r="G14" s="407"/>
      <c r="H14" s="407"/>
      <c r="I14" s="407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1" t="s">
        <v>2</v>
      </c>
      <c r="C18" s="404"/>
      <c r="D18" s="401" t="s">
        <v>3</v>
      </c>
      <c r="E18" s="401"/>
      <c r="F18" s="256" t="s">
        <v>150</v>
      </c>
      <c r="G18" s="405" t="s">
        <v>138</v>
      </c>
      <c r="H18" s="406"/>
      <c r="I18" s="256" t="s">
        <v>5</v>
      </c>
      <c r="J18" s="401" t="s">
        <v>6</v>
      </c>
      <c r="K18" s="401"/>
      <c r="L18" s="260" t="s">
        <v>137</v>
      </c>
      <c r="M18" s="43"/>
    </row>
    <row r="19" spans="2:13">
      <c r="B19" s="402"/>
      <c r="C19" s="402"/>
      <c r="D19" s="402"/>
      <c r="E19" s="402"/>
      <c r="F19" s="257"/>
      <c r="G19" s="402"/>
      <c r="H19" s="402"/>
      <c r="I19" s="258"/>
      <c r="J19" s="402"/>
      <c r="K19" s="402"/>
      <c r="L19" s="398"/>
      <c r="M19" s="399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3"/>
      <c r="H21" s="403"/>
      <c r="I21" s="23"/>
      <c r="J21" s="23"/>
      <c r="K21" s="45"/>
      <c r="L21" s="45"/>
      <c r="M21" s="12"/>
    </row>
    <row r="22" spans="2:13" ht="15.75">
      <c r="B22" s="401" t="s">
        <v>2</v>
      </c>
      <c r="C22" s="404"/>
      <c r="D22" s="401" t="s">
        <v>3</v>
      </c>
      <c r="E22" s="401"/>
      <c r="F22" s="256"/>
      <c r="G22" s="405" t="s">
        <v>138</v>
      </c>
      <c r="H22" s="406"/>
      <c r="I22" s="256" t="s">
        <v>5</v>
      </c>
      <c r="J22" s="401" t="s">
        <v>6</v>
      </c>
      <c r="K22" s="401"/>
      <c r="L22" s="12"/>
      <c r="M22" s="12"/>
    </row>
    <row r="23" spans="2:13" ht="15.75">
      <c r="B23" s="402"/>
      <c r="C23" s="402"/>
      <c r="D23" s="402"/>
      <c r="E23" s="402"/>
      <c r="F23" s="257"/>
      <c r="G23" s="402"/>
      <c r="H23" s="402"/>
      <c r="I23" s="258"/>
      <c r="J23" s="402" t="s">
        <v>43</v>
      </c>
      <c r="K23" s="402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355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2"/>
      <c r="G27" s="31">
        <v>79.8</v>
      </c>
      <c r="H27" s="31">
        <v>15.36</v>
      </c>
      <c r="I27" s="31">
        <v>13</v>
      </c>
      <c r="J27" s="188">
        <f>IFERROR(IF(IFERROR(MATCH($D$10&amp;$J23,Tabelle2[Codierung],0),0)&gt;0,VLOOKUP(J23,Tabelle1[[Ort]:[RK KLV C üD]],2,),VLOOKUP(J23,Tabelle1[[Ort]:[RK KLV C üD]],5)),"")</f>
        <v>17.589600000000001</v>
      </c>
      <c r="K27" s="124">
        <v>20</v>
      </c>
      <c r="L27" s="124"/>
      <c r="M27" s="32">
        <f>SUM(J27*K27)/60</f>
        <v>5.8632000000000009</v>
      </c>
    </row>
    <row r="28" spans="2:13">
      <c r="B28" s="26" t="s">
        <v>154</v>
      </c>
      <c r="C28" s="35"/>
      <c r="D28" s="35"/>
      <c r="E28" s="36"/>
      <c r="F28" s="292"/>
      <c r="G28" s="31">
        <v>65.400000000000006</v>
      </c>
      <c r="H28" s="31">
        <v>15.36</v>
      </c>
      <c r="I28" s="31">
        <v>13</v>
      </c>
      <c r="J28" s="188">
        <f>IFERROR(IF(IFERROR(MATCH($D$10&amp;$J23,Tabelle2[Codierung],0),0)&gt;0,VLOOKUP(J23,Tabelle1[[Ort]:[RK KLV C üD]],3,),VLOOKUP(J23,Tabelle1[[Ort]:[RK KLV C üD]],6)),"")</f>
        <v>13.23</v>
      </c>
      <c r="K28" s="124">
        <v>20</v>
      </c>
      <c r="L28" s="124"/>
      <c r="M28" s="32">
        <f>SUM(J28*K28)/60</f>
        <v>4.41</v>
      </c>
    </row>
    <row r="29" spans="2:13">
      <c r="B29" s="26" t="s">
        <v>155</v>
      </c>
      <c r="C29" s="35"/>
      <c r="D29" s="35"/>
      <c r="E29" s="36"/>
      <c r="F29" s="292"/>
      <c r="G29" s="31">
        <v>54.6</v>
      </c>
      <c r="H29" s="31">
        <v>15.36</v>
      </c>
      <c r="I29" s="31">
        <v>13</v>
      </c>
      <c r="J29" s="188">
        <f>IFERROR(IF(IFERROR(MATCH($D$10&amp;$J23,Tabelle2[Codierung],0),0)&gt;0,VLOOKUP(J23,Tabelle1[[Ort]:[RK KLV C üD]],4,),VLOOKUP(J23,Tabelle1[[Ort]:[RK KLV C üD]],7)),"")</f>
        <v>16.379999999999995</v>
      </c>
      <c r="K29" s="124">
        <v>20</v>
      </c>
      <c r="L29" s="124"/>
      <c r="M29" s="32">
        <f>SUM(J29*K29)/60</f>
        <v>5.4599999999999982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87"/>
      <c r="K30" s="187"/>
      <c r="L30" s="187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89">
        <v>0.8</v>
      </c>
      <c r="K31" s="261">
        <f>K27+K28+K29</f>
        <v>60</v>
      </c>
      <c r="L31" s="187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16.55</v>
      </c>
    </row>
    <row r="33" spans="2:13">
      <c r="B33" s="1" t="s">
        <v>257</v>
      </c>
    </row>
    <row r="34" spans="2:13" ht="92.25" customHeight="1">
      <c r="B34" s="439" t="s">
        <v>356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workbookViewId="0">
      <selection activeCell="H10" sqref="H10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1" t="s">
        <v>210</v>
      </c>
      <c r="J1" s="275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6">
        <v>4714</v>
      </c>
      <c r="B2" s="2" t="s">
        <v>15</v>
      </c>
      <c r="C2" s="315">
        <v>28.990000000000002</v>
      </c>
      <c r="D2" s="315">
        <v>21.000000000000004</v>
      </c>
      <c r="E2" s="315">
        <v>26</v>
      </c>
      <c r="F2" s="265">
        <f t="shared" ref="F2:F33" si="0">IF(C2&lt;=40.57,C2*0.63,25.56)</f>
        <v>18.2637</v>
      </c>
      <c r="G2" s="265">
        <f t="shared" ref="G2:G33" si="1">IF(D2&lt;=36.09,D2*0.63,22.74)</f>
        <v>13.230000000000002</v>
      </c>
      <c r="H2" s="265">
        <f t="shared" ref="H2:H33" si="2">IF(E2&lt;=37.15,E2*0.63,23.4)</f>
        <v>16.38</v>
      </c>
      <c r="I2" s="190"/>
      <c r="J2" s="276"/>
      <c r="K2" s="8" t="str">
        <f>VLOOKUP(Tabelle1[[#This Row],[Ort]],$O$2:$P$138,2,0)</f>
        <v>L072611Aedermannsdorf</v>
      </c>
      <c r="M2" s="1" t="s">
        <v>358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67">
        <v>4556</v>
      </c>
      <c r="B3" s="3" t="s">
        <v>16</v>
      </c>
      <c r="C3" s="315">
        <v>28.990000000000002</v>
      </c>
      <c r="D3" s="315">
        <v>21.000000000000004</v>
      </c>
      <c r="E3" s="315">
        <v>26</v>
      </c>
      <c r="F3" s="265">
        <f t="shared" si="0"/>
        <v>18.2637</v>
      </c>
      <c r="G3" s="265">
        <f t="shared" si="1"/>
        <v>13.230000000000002</v>
      </c>
      <c r="H3" s="265">
        <f t="shared" si="2"/>
        <v>16.38</v>
      </c>
      <c r="I3" s="191" t="s">
        <v>16</v>
      </c>
      <c r="J3" s="276"/>
      <c r="K3" s="8" t="str">
        <f>VLOOKUP(Tabelle1[[#This Row],[Ort]],$O$2:$P$138,2,0)</f>
        <v>A752911Aeschi</v>
      </c>
      <c r="M3" s="1" t="s">
        <v>358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68">
        <v>4583</v>
      </c>
      <c r="B4" s="172" t="s">
        <v>212</v>
      </c>
      <c r="C4" s="315">
        <v>27.770000000000003</v>
      </c>
      <c r="D4" s="315">
        <v>19.919999999999998</v>
      </c>
      <c r="E4" s="315">
        <v>24.89</v>
      </c>
      <c r="F4" s="265">
        <f t="shared" si="0"/>
        <v>17.495100000000001</v>
      </c>
      <c r="G4" s="265">
        <f t="shared" si="1"/>
        <v>12.549599999999998</v>
      </c>
      <c r="H4" s="265">
        <f t="shared" si="2"/>
        <v>15.6807</v>
      </c>
      <c r="I4" s="191" t="s">
        <v>211</v>
      </c>
      <c r="J4" s="276"/>
      <c r="K4" s="8" t="str">
        <f>VLOOKUP(Tabelle1[[#This Row],[Ort]],$O$2:$P$138,2,0)</f>
        <v>J750611Aetigkofen</v>
      </c>
      <c r="M4" s="1" t="s">
        <v>226</v>
      </c>
      <c r="N4" s="229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68">
        <v>4587</v>
      </c>
      <c r="B5" s="172" t="s">
        <v>114</v>
      </c>
      <c r="C5" s="315">
        <v>27.770000000000003</v>
      </c>
      <c r="D5" s="315">
        <v>19.919999999999998</v>
      </c>
      <c r="E5" s="315">
        <v>24.89</v>
      </c>
      <c r="F5" s="265">
        <f t="shared" si="0"/>
        <v>17.495100000000001</v>
      </c>
      <c r="G5" s="265">
        <f t="shared" si="1"/>
        <v>12.549599999999998</v>
      </c>
      <c r="H5" s="265">
        <f t="shared" si="2"/>
        <v>15.6807</v>
      </c>
      <c r="I5" s="191" t="s">
        <v>211</v>
      </c>
      <c r="J5" s="276"/>
      <c r="K5" s="8" t="str">
        <f>VLOOKUP(Tabelle1[[#This Row],[Ort]],$O$2:$P$138,2,0)</f>
        <v>J750611Aetingen</v>
      </c>
      <c r="M5" s="1" t="s">
        <v>226</v>
      </c>
      <c r="N5" s="229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0">
        <v>4615</v>
      </c>
      <c r="B6" s="273" t="s">
        <v>246</v>
      </c>
      <c r="C6" s="315">
        <v>28.990000000000002</v>
      </c>
      <c r="D6" s="315">
        <v>21.000000000000004</v>
      </c>
      <c r="E6" s="315">
        <v>26</v>
      </c>
      <c r="F6" s="274">
        <f t="shared" si="0"/>
        <v>18.2637</v>
      </c>
      <c r="G6" s="274">
        <f t="shared" si="1"/>
        <v>13.230000000000002</v>
      </c>
      <c r="H6" s="274">
        <f t="shared" si="2"/>
        <v>16.38</v>
      </c>
      <c r="I6" s="191" t="s">
        <v>55</v>
      </c>
      <c r="J6" s="276"/>
      <c r="K6" s="8" t="str">
        <f>VLOOKUP(Tabelle1[[#This Row],[Ort]],$O$2:$P$138,2,0)</f>
        <v>O105411Allerheiligenberg</v>
      </c>
      <c r="M6" s="171" t="s">
        <v>226</v>
      </c>
      <c r="N6" s="229" t="s">
        <v>314</v>
      </c>
      <c r="O6" s="171" t="s">
        <v>17</v>
      </c>
      <c r="P6" s="171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67">
        <v>4525</v>
      </c>
      <c r="B7" s="3" t="s">
        <v>17</v>
      </c>
      <c r="C7" s="315">
        <v>26.96</v>
      </c>
      <c r="D7" s="315">
        <v>19.2</v>
      </c>
      <c r="E7" s="315">
        <v>24.14</v>
      </c>
      <c r="F7" s="265">
        <f t="shared" si="0"/>
        <v>16.9848</v>
      </c>
      <c r="G7" s="265">
        <f t="shared" si="1"/>
        <v>12.096</v>
      </c>
      <c r="H7" s="265">
        <f t="shared" si="2"/>
        <v>15.2082</v>
      </c>
      <c r="I7" s="190"/>
      <c r="J7" s="276"/>
      <c r="K7" s="8" t="str">
        <f>VLOOKUP(Tabelle1[[#This Row],[Ort]],$O$2:$P$138,2,0)</f>
        <v>J750611Balm b. Günsberg</v>
      </c>
      <c r="M7" s="171" t="s">
        <v>226</v>
      </c>
      <c r="N7" s="229" t="s">
        <v>314</v>
      </c>
      <c r="O7" s="171" t="s">
        <v>227</v>
      </c>
      <c r="P7" s="171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67">
        <v>3254</v>
      </c>
      <c r="B8" s="3" t="s">
        <v>227</v>
      </c>
      <c r="C8" s="315">
        <v>27.770000000000003</v>
      </c>
      <c r="D8" s="315">
        <v>19.919999999999998</v>
      </c>
      <c r="E8" s="315">
        <v>24.89</v>
      </c>
      <c r="F8" s="265">
        <f t="shared" si="0"/>
        <v>17.495100000000001</v>
      </c>
      <c r="G8" s="265">
        <f t="shared" si="1"/>
        <v>12.549599999999998</v>
      </c>
      <c r="H8" s="265">
        <f t="shared" si="2"/>
        <v>15.6807</v>
      </c>
      <c r="I8" s="191" t="s">
        <v>84</v>
      </c>
      <c r="J8" s="276"/>
      <c r="K8" s="8" t="str">
        <f>VLOOKUP(Tabelle1[[#This Row],[Ort]],$O$2:$P$138,2,0)</f>
        <v>J750611Balm b. Messen</v>
      </c>
      <c r="M8" s="171" t="s">
        <v>226</v>
      </c>
      <c r="N8" s="229" t="s">
        <v>314</v>
      </c>
      <c r="O8" s="1" t="s">
        <v>213</v>
      </c>
      <c r="P8" s="171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67">
        <v>4710</v>
      </c>
      <c r="B9" s="3" t="s">
        <v>18</v>
      </c>
      <c r="C9" s="315">
        <v>28.990000000000002</v>
      </c>
      <c r="D9" s="315">
        <v>21.000000000000004</v>
      </c>
      <c r="E9" s="315">
        <v>26</v>
      </c>
      <c r="F9" s="265">
        <f t="shared" si="0"/>
        <v>18.2637</v>
      </c>
      <c r="G9" s="265">
        <f t="shared" si="1"/>
        <v>13.230000000000002</v>
      </c>
      <c r="H9" s="265">
        <f t="shared" si="2"/>
        <v>16.38</v>
      </c>
      <c r="I9" s="190"/>
      <c r="J9" s="276"/>
      <c r="K9" s="8" t="str">
        <f>VLOOKUP(Tabelle1[[#This Row],[Ort]],$O$2:$P$138,2,0)</f>
        <v>L072611Balsthal</v>
      </c>
      <c r="M9" s="171" t="s">
        <v>226</v>
      </c>
      <c r="N9" s="229" t="s">
        <v>314</v>
      </c>
      <c r="O9" s="171" t="s">
        <v>25</v>
      </c>
      <c r="P9" s="171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67">
        <v>4252</v>
      </c>
      <c r="B10" s="3" t="s">
        <v>19</v>
      </c>
      <c r="C10" s="316">
        <v>27.92</v>
      </c>
      <c r="D10" s="316">
        <v>21</v>
      </c>
      <c r="E10" s="316">
        <v>25.999999999999993</v>
      </c>
      <c r="F10" s="265">
        <f t="shared" si="0"/>
        <v>17.589600000000001</v>
      </c>
      <c r="G10" s="265">
        <f t="shared" si="1"/>
        <v>13.23</v>
      </c>
      <c r="H10" s="265">
        <f t="shared" si="2"/>
        <v>16.379999999999995</v>
      </c>
      <c r="I10" s="190"/>
      <c r="J10" s="276"/>
      <c r="K10" s="8" t="str">
        <f>VLOOKUP(Tabelle1[[#This Row],[Ort]],$O$2:$P$138,2,0)</f>
        <v>N756811Bärschwil</v>
      </c>
      <c r="M10" s="1" t="s">
        <v>226</v>
      </c>
      <c r="N10" s="277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67">
        <v>4112</v>
      </c>
      <c r="B11" s="3" t="s">
        <v>20</v>
      </c>
      <c r="C11" s="315">
        <v>28.990000000000002</v>
      </c>
      <c r="D11" s="315">
        <v>21.000000000000004</v>
      </c>
      <c r="E11" s="315">
        <v>26</v>
      </c>
      <c r="F11" s="265">
        <f t="shared" si="0"/>
        <v>18.2637</v>
      </c>
      <c r="G11" s="265">
        <f t="shared" si="1"/>
        <v>13.230000000000002</v>
      </c>
      <c r="H11" s="265">
        <f t="shared" si="2"/>
        <v>16.38</v>
      </c>
      <c r="I11" s="190"/>
      <c r="J11" s="276"/>
      <c r="K11" s="8" t="str">
        <f>VLOOKUP(Tabelle1[[#This Row],[Ort]],$O$2:$P$138,2,0)</f>
        <v>M753311Bättwil</v>
      </c>
      <c r="M11" s="171" t="s">
        <v>226</v>
      </c>
      <c r="N11" s="229" t="s">
        <v>314</v>
      </c>
      <c r="O11" s="171" t="s">
        <v>215</v>
      </c>
      <c r="P11" s="171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67">
        <v>4229</v>
      </c>
      <c r="B12" s="4" t="s">
        <v>21</v>
      </c>
      <c r="C12" s="316">
        <v>27.92</v>
      </c>
      <c r="D12" s="316">
        <v>21</v>
      </c>
      <c r="E12" s="316">
        <v>25.999999999999993</v>
      </c>
      <c r="F12" s="265">
        <f t="shared" si="0"/>
        <v>17.589600000000001</v>
      </c>
      <c r="G12" s="265">
        <f t="shared" si="1"/>
        <v>13.23</v>
      </c>
      <c r="H12" s="265">
        <f t="shared" si="2"/>
        <v>16.379999999999995</v>
      </c>
      <c r="I12" s="190"/>
      <c r="J12" s="276"/>
      <c r="K12" s="8" t="str">
        <f>VLOOKUP(Tabelle1[[#This Row],[Ort]],$O$2:$P$138,2,0)</f>
        <v>N756811Beinwil</v>
      </c>
      <c r="M12" s="171" t="s">
        <v>226</v>
      </c>
      <c r="N12" s="229" t="s">
        <v>314</v>
      </c>
      <c r="O12" s="1" t="s">
        <v>266</v>
      </c>
      <c r="P12" s="171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67">
        <v>4512</v>
      </c>
      <c r="B13" s="3" t="s">
        <v>22</v>
      </c>
      <c r="C13" s="317">
        <v>0</v>
      </c>
      <c r="D13" s="317">
        <v>3.41</v>
      </c>
      <c r="E13" s="317">
        <v>13.749999999999998</v>
      </c>
      <c r="F13" s="265">
        <f t="shared" si="0"/>
        <v>0</v>
      </c>
      <c r="G13" s="265">
        <f t="shared" si="1"/>
        <v>2.1483000000000003</v>
      </c>
      <c r="H13" s="265">
        <f t="shared" si="2"/>
        <v>8.6624999999999996</v>
      </c>
      <c r="I13" s="190"/>
      <c r="J13" s="276"/>
      <c r="K13" s="8" t="str">
        <f>VLOOKUP(Tabelle1[[#This Row],[Ort]],$O$2:$P$138,2,0)</f>
        <v>X750211Bellach</v>
      </c>
      <c r="M13" s="171" t="s">
        <v>226</v>
      </c>
      <c r="N13" s="229" t="s">
        <v>314</v>
      </c>
      <c r="O13" s="171" t="s">
        <v>44</v>
      </c>
      <c r="P13" s="171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67">
        <v>2544</v>
      </c>
      <c r="B14" s="3" t="s">
        <v>23</v>
      </c>
      <c r="C14" s="315">
        <v>28.990000000000002</v>
      </c>
      <c r="D14" s="315">
        <v>21.000000000000004</v>
      </c>
      <c r="E14" s="315">
        <v>26</v>
      </c>
      <c r="F14" s="265">
        <f t="shared" si="0"/>
        <v>18.2637</v>
      </c>
      <c r="G14" s="265">
        <f t="shared" si="1"/>
        <v>13.230000000000002</v>
      </c>
      <c r="H14" s="265">
        <f t="shared" si="2"/>
        <v>16.38</v>
      </c>
      <c r="I14" s="190"/>
      <c r="J14" s="276"/>
      <c r="K14" s="8" t="str">
        <f>VLOOKUP(Tabelle1[[#This Row],[Ort]],$O$2:$P$138,2,0)</f>
        <v>A750311Bettlach</v>
      </c>
      <c r="M14" s="171" t="s">
        <v>226</v>
      </c>
      <c r="N14" s="229" t="s">
        <v>314</v>
      </c>
      <c r="O14" s="171" t="s">
        <v>206</v>
      </c>
      <c r="P14" s="171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67">
        <v>4562</v>
      </c>
      <c r="B15" s="3" t="s">
        <v>24</v>
      </c>
      <c r="C15" s="315">
        <v>24.93</v>
      </c>
      <c r="D15" s="315">
        <v>17.389999999999997</v>
      </c>
      <c r="E15" s="315">
        <v>22.29</v>
      </c>
      <c r="F15" s="265">
        <f t="shared" si="0"/>
        <v>15.7059</v>
      </c>
      <c r="G15" s="265">
        <f t="shared" si="1"/>
        <v>10.955699999999998</v>
      </c>
      <c r="H15" s="265">
        <f t="shared" si="2"/>
        <v>14.0427</v>
      </c>
      <c r="I15" s="190"/>
      <c r="J15" s="276"/>
      <c r="K15" s="8" t="str">
        <f>VLOOKUP(Tabelle1[[#This Row],[Ort]],$O$2:$P$138,2,0)</f>
        <v>P758611Biberist</v>
      </c>
      <c r="M15" s="171" t="s">
        <v>226</v>
      </c>
      <c r="N15" s="229" t="s">
        <v>314</v>
      </c>
      <c r="O15" s="171" t="s">
        <v>216</v>
      </c>
      <c r="P15" s="171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68">
        <v>4578</v>
      </c>
      <c r="B16" s="172" t="s">
        <v>213</v>
      </c>
      <c r="C16" s="315">
        <v>27.770000000000003</v>
      </c>
      <c r="D16" s="315">
        <v>19.919999999999998</v>
      </c>
      <c r="E16" s="315">
        <v>24.89</v>
      </c>
      <c r="F16" s="265">
        <f t="shared" si="0"/>
        <v>17.495100000000001</v>
      </c>
      <c r="G16" s="265">
        <f t="shared" si="1"/>
        <v>12.549599999999998</v>
      </c>
      <c r="H16" s="265">
        <f t="shared" si="2"/>
        <v>15.6807</v>
      </c>
      <c r="I16" s="191" t="s">
        <v>211</v>
      </c>
      <c r="J16" s="276"/>
      <c r="K16" s="8" t="str">
        <f>VLOOKUP(Tabelle1[[#This Row],[Ort]],$O$2:$P$138,2,0)</f>
        <v>J750611Bibern</v>
      </c>
      <c r="M16" s="171" t="s">
        <v>226</v>
      </c>
      <c r="N16" s="229" t="s">
        <v>314</v>
      </c>
      <c r="O16" s="171" t="s">
        <v>53</v>
      </c>
      <c r="P16" s="171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67">
        <v>4585</v>
      </c>
      <c r="B17" s="172" t="s">
        <v>25</v>
      </c>
      <c r="C17" s="315">
        <v>27.770000000000003</v>
      </c>
      <c r="D17" s="315">
        <v>19.919999999999998</v>
      </c>
      <c r="E17" s="315">
        <v>24.89</v>
      </c>
      <c r="F17" s="265">
        <f t="shared" si="0"/>
        <v>17.495100000000001</v>
      </c>
      <c r="G17" s="265">
        <f t="shared" si="1"/>
        <v>12.549599999999998</v>
      </c>
      <c r="H17" s="265">
        <f t="shared" si="2"/>
        <v>15.6807</v>
      </c>
      <c r="I17" s="190"/>
      <c r="J17" s="276"/>
      <c r="K17" s="8" t="str">
        <f>VLOOKUP(Tabelle1[[#This Row],[Ort]],$O$2:$P$138,2,0)</f>
        <v>J750611Biezwil</v>
      </c>
      <c r="M17" s="171" t="s">
        <v>226</v>
      </c>
      <c r="N17" s="229" t="s">
        <v>314</v>
      </c>
      <c r="O17" s="171" t="s">
        <v>217</v>
      </c>
      <c r="P17" s="171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67">
        <v>4556</v>
      </c>
      <c r="B18" s="3" t="s">
        <v>26</v>
      </c>
      <c r="C18" s="315">
        <v>28.990000000000002</v>
      </c>
      <c r="D18" s="315">
        <v>21.000000000000004</v>
      </c>
      <c r="E18" s="315">
        <v>26</v>
      </c>
      <c r="F18" s="265">
        <f t="shared" si="0"/>
        <v>18.2637</v>
      </c>
      <c r="G18" s="265">
        <f t="shared" si="1"/>
        <v>13.230000000000002</v>
      </c>
      <c r="H18" s="265">
        <f t="shared" si="2"/>
        <v>16.38</v>
      </c>
      <c r="I18" s="190"/>
      <c r="J18" s="276"/>
      <c r="K18" s="8" t="str">
        <f>VLOOKUP(Tabelle1[[#This Row],[Ort]],$O$2:$P$138,2,0)</f>
        <v>A752911Bolken</v>
      </c>
      <c r="M18" s="171" t="s">
        <v>226</v>
      </c>
      <c r="N18" s="229" t="s">
        <v>314</v>
      </c>
      <c r="O18" s="171" t="s">
        <v>207</v>
      </c>
      <c r="P18" s="171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67">
        <v>4618</v>
      </c>
      <c r="B19" s="3" t="s">
        <v>27</v>
      </c>
      <c r="C19" s="315">
        <v>28.990000000000002</v>
      </c>
      <c r="D19" s="315">
        <v>21.000000000000004</v>
      </c>
      <c r="E19" s="315">
        <v>26</v>
      </c>
      <c r="F19" s="265">
        <f t="shared" si="0"/>
        <v>18.2637</v>
      </c>
      <c r="G19" s="265">
        <f t="shared" si="1"/>
        <v>13.230000000000002</v>
      </c>
      <c r="H19" s="265">
        <f t="shared" si="2"/>
        <v>16.38</v>
      </c>
      <c r="I19" s="190"/>
      <c r="J19" s="276"/>
      <c r="K19" s="8" t="str">
        <f>VLOOKUP(Tabelle1[[#This Row],[Ort]],$O$2:$P$138,2,0)</f>
        <v>L752411Boningen</v>
      </c>
      <c r="M19" s="171" t="s">
        <v>226</v>
      </c>
      <c r="N19" s="229" t="s">
        <v>314</v>
      </c>
      <c r="O19" s="171" t="s">
        <v>67</v>
      </c>
      <c r="P19" s="171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67">
        <v>4226</v>
      </c>
      <c r="B20" s="3" t="s">
        <v>28</v>
      </c>
      <c r="C20" s="316">
        <v>27.92</v>
      </c>
      <c r="D20" s="316">
        <v>21</v>
      </c>
      <c r="E20" s="316">
        <v>25.999999999999993</v>
      </c>
      <c r="F20" s="265">
        <f t="shared" si="0"/>
        <v>17.589600000000001</v>
      </c>
      <c r="G20" s="265">
        <f t="shared" si="1"/>
        <v>13.23</v>
      </c>
      <c r="H20" s="265">
        <f t="shared" si="2"/>
        <v>16.379999999999995</v>
      </c>
      <c r="I20" s="190"/>
      <c r="J20" s="276"/>
      <c r="K20" s="8" t="str">
        <f>VLOOKUP(Tabelle1[[#This Row],[Ort]],$O$2:$P$138,2,0)</f>
        <v>N756811Breitenbach</v>
      </c>
      <c r="M20" s="171" t="s">
        <v>226</v>
      </c>
      <c r="N20" s="229" t="s">
        <v>314</v>
      </c>
      <c r="O20" s="171" t="s">
        <v>218</v>
      </c>
      <c r="P20" s="171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68">
        <v>4588</v>
      </c>
      <c r="B21" s="172" t="s">
        <v>214</v>
      </c>
      <c r="C21" s="315">
        <v>27.770000000000003</v>
      </c>
      <c r="D21" s="315">
        <v>19.919999999999998</v>
      </c>
      <c r="E21" s="315">
        <v>24.89</v>
      </c>
      <c r="F21" s="265">
        <f t="shared" si="0"/>
        <v>17.495100000000001</v>
      </c>
      <c r="G21" s="265">
        <f t="shared" si="1"/>
        <v>12.549599999999998</v>
      </c>
      <c r="H21" s="265">
        <f t="shared" si="2"/>
        <v>15.6807</v>
      </c>
      <c r="I21" s="191" t="s">
        <v>211</v>
      </c>
      <c r="J21" s="276"/>
      <c r="K21" s="8" t="str">
        <f>VLOOKUP(Tabelle1[[#This Row],[Ort]],$O$2:$P$138,2,0)</f>
        <v>J750611Brittern</v>
      </c>
      <c r="M21" s="171" t="s">
        <v>226</v>
      </c>
      <c r="N21" s="229" t="s">
        <v>314</v>
      </c>
      <c r="O21" s="171" t="s">
        <v>205</v>
      </c>
      <c r="P21" s="171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68">
        <v>4582</v>
      </c>
      <c r="B22" s="172" t="s">
        <v>215</v>
      </c>
      <c r="C22" s="315">
        <v>27.770000000000003</v>
      </c>
      <c r="D22" s="315">
        <v>19.919999999999998</v>
      </c>
      <c r="E22" s="315">
        <v>24.89</v>
      </c>
      <c r="F22" s="265">
        <f t="shared" si="0"/>
        <v>17.495100000000001</v>
      </c>
      <c r="G22" s="265">
        <f t="shared" si="1"/>
        <v>12.549599999999998</v>
      </c>
      <c r="H22" s="265">
        <f t="shared" si="2"/>
        <v>15.6807</v>
      </c>
      <c r="I22" s="191" t="s">
        <v>211</v>
      </c>
      <c r="J22" s="276"/>
      <c r="K22" s="8" t="str">
        <f>VLOOKUP(Tabelle1[[#This Row],[Ort]],$O$2:$P$138,2,0)</f>
        <v>J750611Brügglen</v>
      </c>
      <c r="M22" s="171" t="s">
        <v>226</v>
      </c>
      <c r="N22" s="229" t="s">
        <v>314</v>
      </c>
      <c r="O22" s="171" t="s">
        <v>75</v>
      </c>
      <c r="P22" s="171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67">
        <v>3307</v>
      </c>
      <c r="B23" s="4" t="s">
        <v>266</v>
      </c>
      <c r="C23" s="315">
        <v>27.770000000000003</v>
      </c>
      <c r="D23" s="315">
        <v>19.919999999999998</v>
      </c>
      <c r="E23" s="315">
        <v>24.89</v>
      </c>
      <c r="F23" s="265">
        <f t="shared" si="0"/>
        <v>17.495100000000001</v>
      </c>
      <c r="G23" s="265">
        <f t="shared" si="1"/>
        <v>12.549599999999998</v>
      </c>
      <c r="H23" s="265">
        <f t="shared" si="2"/>
        <v>15.6807</v>
      </c>
      <c r="I23" s="191" t="s">
        <v>84</v>
      </c>
      <c r="J23" s="276"/>
      <c r="K23" s="8" t="str">
        <f>VLOOKUP(Tabelle1[[#This Row],[Ort]],$O$2:$P$138,2,0)</f>
        <v>J750611Brunnenthal</v>
      </c>
      <c r="M23" s="171" t="s">
        <v>226</v>
      </c>
      <c r="N23" s="229" t="s">
        <v>314</v>
      </c>
      <c r="O23" s="171" t="s">
        <v>209</v>
      </c>
      <c r="P23" s="171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67">
        <v>4413</v>
      </c>
      <c r="B24" s="3" t="s">
        <v>30</v>
      </c>
      <c r="C24" s="316">
        <v>27.92</v>
      </c>
      <c r="D24" s="316">
        <v>21</v>
      </c>
      <c r="E24" s="316">
        <v>25.999999999999993</v>
      </c>
      <c r="F24" s="265">
        <f t="shared" si="0"/>
        <v>17.589600000000001</v>
      </c>
      <c r="G24" s="265">
        <f t="shared" si="1"/>
        <v>13.23</v>
      </c>
      <c r="H24" s="265">
        <f t="shared" si="2"/>
        <v>16.379999999999995</v>
      </c>
      <c r="I24" s="190"/>
      <c r="J24" s="276"/>
      <c r="K24" s="8" t="str">
        <f>VLOOKUP(Tabelle1[[#This Row],[Ort]],$O$2:$P$138,2,0)</f>
        <v>N756811Büren</v>
      </c>
      <c r="M24" s="171" t="s">
        <v>226</v>
      </c>
      <c r="N24" s="229" t="s">
        <v>314</v>
      </c>
      <c r="O24" s="171" t="s">
        <v>80</v>
      </c>
      <c r="P24" s="171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67">
        <v>4227</v>
      </c>
      <c r="B25" s="3" t="s">
        <v>31</v>
      </c>
      <c r="C25" s="316">
        <v>27.92</v>
      </c>
      <c r="D25" s="316">
        <v>21</v>
      </c>
      <c r="E25" s="316">
        <v>25.999999999999993</v>
      </c>
      <c r="F25" s="265">
        <f t="shared" si="0"/>
        <v>17.589600000000001</v>
      </c>
      <c r="G25" s="265">
        <f t="shared" si="1"/>
        <v>13.23</v>
      </c>
      <c r="H25" s="265">
        <f t="shared" si="2"/>
        <v>16.379999999999995</v>
      </c>
      <c r="I25" s="190"/>
      <c r="J25" s="276"/>
      <c r="K25" s="8" t="str">
        <f>VLOOKUP(Tabelle1[[#This Row],[Ort]],$O$2:$P$138,2,0)</f>
        <v>N756811Büsserach</v>
      </c>
      <c r="M25" s="171" t="s">
        <v>226</v>
      </c>
      <c r="N25" s="229" t="s">
        <v>314</v>
      </c>
      <c r="O25" s="171" t="s">
        <v>81</v>
      </c>
      <c r="P25" s="171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67">
        <v>4658</v>
      </c>
      <c r="B26" s="3" t="s">
        <v>32</v>
      </c>
      <c r="C26" s="315">
        <v>28.990000000000002</v>
      </c>
      <c r="D26" s="315">
        <v>21.000000000000004</v>
      </c>
      <c r="E26" s="315">
        <v>26</v>
      </c>
      <c r="F26" s="265">
        <f t="shared" si="0"/>
        <v>18.2637</v>
      </c>
      <c r="G26" s="265">
        <f t="shared" si="1"/>
        <v>13.230000000000002</v>
      </c>
      <c r="H26" s="265">
        <f t="shared" si="2"/>
        <v>16.38</v>
      </c>
      <c r="I26" s="190"/>
      <c r="J26" s="276"/>
      <c r="K26" s="8" t="str">
        <f>VLOOKUP(Tabelle1[[#This Row],[Ort]],$O$2:$P$138,2,0)</f>
        <v>C644211Däniken</v>
      </c>
      <c r="M26" s="171" t="s">
        <v>226</v>
      </c>
      <c r="N26" s="229" t="s">
        <v>314</v>
      </c>
      <c r="O26" s="171" t="s">
        <v>84</v>
      </c>
      <c r="P26" s="171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67">
        <v>4543</v>
      </c>
      <c r="B27" s="3" t="s">
        <v>33</v>
      </c>
      <c r="C27" s="315">
        <v>14.42</v>
      </c>
      <c r="D27" s="315">
        <v>10.91</v>
      </c>
      <c r="E27" s="315">
        <v>14.85</v>
      </c>
      <c r="F27" s="265">
        <f t="shared" si="0"/>
        <v>9.0846</v>
      </c>
      <c r="G27" s="265">
        <f t="shared" si="1"/>
        <v>6.8733000000000004</v>
      </c>
      <c r="H27" s="265">
        <f t="shared" si="2"/>
        <v>9.3554999999999993</v>
      </c>
      <c r="I27" s="190"/>
      <c r="J27" s="276"/>
      <c r="K27" s="8" t="str">
        <f>VLOOKUP(Tabelle1[[#This Row],[Ort]],$O$2:$P$138,2,0)</f>
        <v>V106511Deitingen</v>
      </c>
      <c r="M27" s="171" t="s">
        <v>226</v>
      </c>
      <c r="N27" s="229" t="s">
        <v>314</v>
      </c>
      <c r="O27" s="1" t="s">
        <v>29</v>
      </c>
      <c r="P27" s="171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67">
        <v>4552</v>
      </c>
      <c r="B28" s="3" t="s">
        <v>34</v>
      </c>
      <c r="C28" s="315">
        <v>14.42</v>
      </c>
      <c r="D28" s="315">
        <v>10.91</v>
      </c>
      <c r="E28" s="315">
        <v>14.85</v>
      </c>
      <c r="F28" s="265">
        <f t="shared" si="0"/>
        <v>9.0846</v>
      </c>
      <c r="G28" s="265">
        <f t="shared" si="1"/>
        <v>6.8733000000000004</v>
      </c>
      <c r="H28" s="265">
        <f t="shared" si="2"/>
        <v>9.3554999999999993</v>
      </c>
      <c r="I28" s="190"/>
      <c r="J28" s="276"/>
      <c r="K28" s="8" t="str">
        <f>VLOOKUP(Tabelle1[[#This Row],[Ort]],$O$2:$P$138,2,0)</f>
        <v>V106511Derendingen</v>
      </c>
      <c r="M28" s="171" t="s">
        <v>226</v>
      </c>
      <c r="N28" s="229" t="s">
        <v>314</v>
      </c>
      <c r="O28" s="171" t="s">
        <v>78</v>
      </c>
      <c r="P28" s="171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315">
        <v>28.990000000000002</v>
      </c>
      <c r="D29" s="315">
        <v>21.000000000000004</v>
      </c>
      <c r="E29" s="315">
        <v>26</v>
      </c>
      <c r="F29" s="265">
        <f t="shared" si="0"/>
        <v>18.2637</v>
      </c>
      <c r="G29" s="265">
        <f t="shared" si="1"/>
        <v>13.230000000000002</v>
      </c>
      <c r="H29" s="265">
        <f t="shared" si="2"/>
        <v>16.38</v>
      </c>
      <c r="I29" s="190"/>
      <c r="J29" s="276"/>
      <c r="K29" s="8" t="str">
        <f>VLOOKUP(Tabelle1[[#This Row],[Ort]],$O$2:$P$138,2,0)</f>
        <v>K760413Dornach</v>
      </c>
      <c r="M29" s="171" t="s">
        <v>226</v>
      </c>
      <c r="N29" s="229" t="s">
        <v>314</v>
      </c>
      <c r="O29" s="171" t="s">
        <v>229</v>
      </c>
      <c r="P29" s="171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67">
        <v>4657</v>
      </c>
      <c r="B30" s="3" t="s">
        <v>37</v>
      </c>
      <c r="C30" s="315">
        <v>28.990000000000002</v>
      </c>
      <c r="D30" s="315">
        <v>21.000000000000004</v>
      </c>
      <c r="E30" s="315">
        <v>26</v>
      </c>
      <c r="F30" s="265">
        <f t="shared" si="0"/>
        <v>18.2637</v>
      </c>
      <c r="G30" s="265">
        <f t="shared" si="1"/>
        <v>13.230000000000002</v>
      </c>
      <c r="H30" s="265">
        <f t="shared" si="2"/>
        <v>16.38</v>
      </c>
      <c r="I30" s="190"/>
      <c r="J30" s="276"/>
      <c r="K30" s="8" t="str">
        <f>VLOOKUP(Tabelle1[[#This Row],[Ort]],$O$2:$P$138,2,0)</f>
        <v>B751211Dulliken</v>
      </c>
      <c r="M30" s="171" t="s">
        <v>226</v>
      </c>
      <c r="N30" s="229" t="s">
        <v>314</v>
      </c>
      <c r="O30" s="171" t="s">
        <v>104</v>
      </c>
      <c r="P30" s="171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67">
        <v>4622</v>
      </c>
      <c r="B31" s="3" t="s">
        <v>38</v>
      </c>
      <c r="C31" s="315">
        <v>28.990000000000002</v>
      </c>
      <c r="D31" s="315">
        <v>21.000000000000004</v>
      </c>
      <c r="E31" s="315">
        <v>26</v>
      </c>
      <c r="F31" s="265">
        <f t="shared" si="0"/>
        <v>18.2637</v>
      </c>
      <c r="G31" s="265">
        <f t="shared" si="1"/>
        <v>13.230000000000002</v>
      </c>
      <c r="H31" s="265">
        <f t="shared" si="2"/>
        <v>16.38</v>
      </c>
      <c r="I31" s="190"/>
      <c r="J31" s="276"/>
      <c r="K31" s="8" t="str">
        <f>VLOOKUP(Tabelle1[[#This Row],[Ort]],$O$2:$P$138,2,0)</f>
        <v>E751311Egerkingen</v>
      </c>
      <c r="M31" s="171" t="s">
        <v>226</v>
      </c>
      <c r="N31" s="229" t="s">
        <v>314</v>
      </c>
      <c r="O31" s="171" t="s">
        <v>105</v>
      </c>
      <c r="P31" s="171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67">
        <v>5012</v>
      </c>
      <c r="B32" s="3" t="s">
        <v>39</v>
      </c>
      <c r="C32" s="315">
        <v>28.990000000000002</v>
      </c>
      <c r="D32" s="315">
        <v>21.000000000000004</v>
      </c>
      <c r="E32" s="315">
        <v>26</v>
      </c>
      <c r="F32" s="265">
        <f t="shared" si="0"/>
        <v>18.2637</v>
      </c>
      <c r="G32" s="265">
        <f t="shared" si="1"/>
        <v>13.230000000000002</v>
      </c>
      <c r="H32" s="265">
        <f t="shared" si="2"/>
        <v>16.38</v>
      </c>
      <c r="I32" s="190" t="s">
        <v>236</v>
      </c>
      <c r="J32" s="276"/>
      <c r="K32" s="8" t="str">
        <f>VLOOKUP(Tabelle1[[#This Row],[Ort]],$O$2:$P$138,2,0)</f>
        <v>C644211Eppenberg</v>
      </c>
      <c r="M32" s="171" t="s">
        <v>226</v>
      </c>
      <c r="N32" s="229" t="s">
        <v>314</v>
      </c>
      <c r="O32" s="171" t="s">
        <v>108</v>
      </c>
      <c r="P32" s="171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67">
        <v>5015</v>
      </c>
      <c r="B33" s="3" t="s">
        <v>40</v>
      </c>
      <c r="C33" s="315">
        <v>28.990000000000002</v>
      </c>
      <c r="D33" s="315">
        <v>21.000000000000004</v>
      </c>
      <c r="E33" s="315">
        <v>26</v>
      </c>
      <c r="F33" s="265">
        <f t="shared" si="0"/>
        <v>18.2637</v>
      </c>
      <c r="G33" s="265">
        <f t="shared" si="1"/>
        <v>13.230000000000002</v>
      </c>
      <c r="H33" s="265">
        <f t="shared" si="2"/>
        <v>16.38</v>
      </c>
      <c r="I33" s="190"/>
      <c r="J33" s="276"/>
      <c r="K33" s="8" t="str">
        <f>VLOOKUP(Tabelle1[[#This Row],[Ort]],$O$2:$P$138,2,0)</f>
        <v>C644211Erlinsbach SO</v>
      </c>
      <c r="M33" s="171" t="s">
        <v>226</v>
      </c>
      <c r="N33" s="229" t="s">
        <v>314</v>
      </c>
      <c r="O33" s="171" t="s">
        <v>219</v>
      </c>
      <c r="P33" s="171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67">
        <v>4228</v>
      </c>
      <c r="B34" s="71" t="s">
        <v>41</v>
      </c>
      <c r="C34" s="315">
        <v>21.42</v>
      </c>
      <c r="D34" s="315">
        <v>14.91</v>
      </c>
      <c r="E34" s="315">
        <v>16.850000000000001</v>
      </c>
      <c r="F34" s="265">
        <f t="shared" ref="F34:F65" si="4">IF(C34&lt;=40.57,C34*0.63,25.56)</f>
        <v>13.494600000000002</v>
      </c>
      <c r="G34" s="265">
        <f t="shared" ref="G34:G65" si="5">IF(D34&lt;=36.09,D34*0.63,22.74)</f>
        <v>9.3933</v>
      </c>
      <c r="H34" s="265">
        <f t="shared" ref="H34:H65" si="6">IF(E34&lt;=37.15,E34*0.63,23.4)</f>
        <v>10.615500000000001</v>
      </c>
      <c r="I34" s="190"/>
      <c r="J34" s="276"/>
      <c r="K34" s="8" t="str">
        <f>VLOOKUP(Tabelle1[[#This Row],[Ort]],$O$2:$P$138,2,0)</f>
        <v>Z121111Erschwil</v>
      </c>
      <c r="M34" s="1" t="s">
        <v>226</v>
      </c>
      <c r="N34" s="277" t="s">
        <v>314</v>
      </c>
      <c r="O34" s="1" t="s">
        <v>208</v>
      </c>
      <c r="P34" s="1" t="str">
        <f t="shared" ref="P34:P65" si="7">N34&amp;O34</f>
        <v>J750611Unterramsern</v>
      </c>
      <c r="Q34" s="278" t="str">
        <f>VLOOKUP(Tabelle2[[#This Row],[VertragsOrt]],Tabelle1[[Ort]:[RK KLV A]],1,)</f>
        <v>Unterramsern</v>
      </c>
    </row>
    <row r="35" spans="1:17">
      <c r="A35" s="267">
        <v>4554</v>
      </c>
      <c r="B35" s="3" t="s">
        <v>42</v>
      </c>
      <c r="C35" s="315">
        <v>28.990000000000002</v>
      </c>
      <c r="D35" s="315">
        <v>21.000000000000004</v>
      </c>
      <c r="E35" s="315">
        <v>26</v>
      </c>
      <c r="F35" s="265">
        <f t="shared" si="4"/>
        <v>18.2637</v>
      </c>
      <c r="G35" s="265">
        <f t="shared" si="5"/>
        <v>13.230000000000002</v>
      </c>
      <c r="H35" s="265">
        <f t="shared" si="6"/>
        <v>16.38</v>
      </c>
      <c r="I35" s="190"/>
      <c r="J35" s="276"/>
      <c r="K35" s="8" t="str">
        <f>VLOOKUP(Tabelle1[[#This Row],[Ort]],$O$2:$P$138,2,0)</f>
        <v>A752911Etziken</v>
      </c>
      <c r="M35" s="171" t="s">
        <v>230</v>
      </c>
      <c r="N35" s="229" t="s">
        <v>315</v>
      </c>
      <c r="O35" s="171" t="s">
        <v>24</v>
      </c>
      <c r="P35" s="171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67">
        <v>4232</v>
      </c>
      <c r="B36" s="3" t="s">
        <v>43</v>
      </c>
      <c r="C36" s="316">
        <v>27.92</v>
      </c>
      <c r="D36" s="316">
        <v>21</v>
      </c>
      <c r="E36" s="316">
        <v>25.999999999999993</v>
      </c>
      <c r="F36" s="265">
        <f t="shared" si="4"/>
        <v>17.589600000000001</v>
      </c>
      <c r="G36" s="265">
        <f t="shared" si="5"/>
        <v>13.23</v>
      </c>
      <c r="H36" s="265">
        <f t="shared" si="6"/>
        <v>16.379999999999995</v>
      </c>
      <c r="I36" s="190"/>
      <c r="J36" s="276"/>
      <c r="K36" s="8" t="str">
        <f>VLOOKUP(Tabelle1[[#This Row],[Ort]],$O$2:$P$138,2,0)</f>
        <v>N756811Fehren</v>
      </c>
      <c r="M36" s="1" t="s">
        <v>317</v>
      </c>
      <c r="N36" s="229" t="s">
        <v>316</v>
      </c>
      <c r="O36" s="171" t="s">
        <v>32</v>
      </c>
      <c r="P36" s="171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67">
        <v>4532</v>
      </c>
      <c r="B37" s="3" t="s">
        <v>44</v>
      </c>
      <c r="C37" s="315">
        <v>26.96</v>
      </c>
      <c r="D37" s="315">
        <v>19.2</v>
      </c>
      <c r="E37" s="315">
        <v>24.14</v>
      </c>
      <c r="F37" s="265">
        <f t="shared" si="4"/>
        <v>16.9848</v>
      </c>
      <c r="G37" s="265">
        <f t="shared" si="5"/>
        <v>12.096</v>
      </c>
      <c r="H37" s="265">
        <f t="shared" si="6"/>
        <v>15.2082</v>
      </c>
      <c r="I37" s="190"/>
      <c r="J37" s="276"/>
      <c r="K37" s="8" t="str">
        <f>VLOOKUP(Tabelle1[[#This Row],[Ort]],$O$2:$P$138,2,0)</f>
        <v>J750611Feldbrunnen</v>
      </c>
      <c r="M37" s="1" t="s">
        <v>317</v>
      </c>
      <c r="N37" s="229" t="s">
        <v>316</v>
      </c>
      <c r="O37" s="171" t="s">
        <v>51</v>
      </c>
      <c r="P37" s="171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68">
        <v>4112</v>
      </c>
      <c r="B38" s="3" t="s">
        <v>258</v>
      </c>
      <c r="C38" s="315">
        <v>28.990000000000002</v>
      </c>
      <c r="D38" s="315">
        <v>21.000000000000004</v>
      </c>
      <c r="E38" s="315">
        <v>26</v>
      </c>
      <c r="F38" s="265">
        <f t="shared" si="4"/>
        <v>18.2637</v>
      </c>
      <c r="G38" s="265">
        <f t="shared" si="5"/>
        <v>13.230000000000002</v>
      </c>
      <c r="H38" s="265">
        <f t="shared" si="6"/>
        <v>16.38</v>
      </c>
      <c r="I38" s="191" t="s">
        <v>238</v>
      </c>
      <c r="J38" s="276"/>
      <c r="K38" s="8" t="str">
        <f>VLOOKUP(Tabelle1[[#This Row],[Ort]],$O$2:$P$138,2,0)</f>
        <v>M753311Flüh</v>
      </c>
      <c r="M38" s="1" t="s">
        <v>364</v>
      </c>
      <c r="N38" s="229" t="s">
        <v>365</v>
      </c>
      <c r="O38" s="171" t="s">
        <v>115</v>
      </c>
      <c r="P38" s="171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67">
        <v>4534</v>
      </c>
      <c r="B39" s="3" t="s">
        <v>45</v>
      </c>
      <c r="C39" s="315">
        <v>28.990000000000002</v>
      </c>
      <c r="D39" s="315">
        <v>21.000000000000004</v>
      </c>
      <c r="E39" s="315">
        <v>26</v>
      </c>
      <c r="F39" s="265">
        <f t="shared" si="4"/>
        <v>18.2637</v>
      </c>
      <c r="G39" s="265">
        <f t="shared" si="5"/>
        <v>13.230000000000002</v>
      </c>
      <c r="H39" s="265">
        <f t="shared" si="6"/>
        <v>16.38</v>
      </c>
      <c r="I39" s="190"/>
      <c r="J39" s="276"/>
      <c r="K39" s="8" t="str">
        <f>VLOOKUP(Tabelle1[[#This Row],[Ort]],$O$2:$P$138,2,0)</f>
        <v>J106111Flumenthal</v>
      </c>
      <c r="M39" s="1" t="s">
        <v>359</v>
      </c>
      <c r="N39" s="229" t="s">
        <v>318</v>
      </c>
      <c r="O39" s="171" t="s">
        <v>33</v>
      </c>
      <c r="P39" s="171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67">
        <v>4629</v>
      </c>
      <c r="B40" s="3" t="s">
        <v>46</v>
      </c>
      <c r="C40" s="315">
        <v>0</v>
      </c>
      <c r="D40" s="315">
        <v>0</v>
      </c>
      <c r="E40" s="315">
        <v>0</v>
      </c>
      <c r="F40" s="265">
        <f t="shared" si="4"/>
        <v>0</v>
      </c>
      <c r="G40" s="265">
        <f t="shared" si="5"/>
        <v>0</v>
      </c>
      <c r="H40" s="265">
        <f t="shared" si="6"/>
        <v>0</v>
      </c>
      <c r="I40" s="190"/>
      <c r="J40" s="276"/>
      <c r="K40" s="8" t="str">
        <f>VLOOKUP(Tabelle1[[#This Row],[Ort]],$O$2:$P$138,2,0)</f>
        <v>M073511Fulenbach</v>
      </c>
      <c r="M40" s="1" t="s">
        <v>359</v>
      </c>
      <c r="N40" s="229" t="s">
        <v>318</v>
      </c>
      <c r="O40" s="171" t="s">
        <v>34</v>
      </c>
      <c r="P40" s="171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68">
        <v>4584</v>
      </c>
      <c r="B41" s="172" t="s">
        <v>206</v>
      </c>
      <c r="C41" s="315">
        <v>27.770000000000003</v>
      </c>
      <c r="D41" s="315">
        <v>19.919999999999998</v>
      </c>
      <c r="E41" s="315">
        <v>24.89</v>
      </c>
      <c r="F41" s="265">
        <f t="shared" si="4"/>
        <v>17.495100000000001</v>
      </c>
      <c r="G41" s="265">
        <f t="shared" si="5"/>
        <v>12.549599999999998</v>
      </c>
      <c r="H41" s="265">
        <f t="shared" si="6"/>
        <v>15.6807</v>
      </c>
      <c r="I41" s="190"/>
      <c r="J41" s="276"/>
      <c r="K41" s="8" t="str">
        <f>VLOOKUP(Tabelle1[[#This Row],[Ort]],$O$2:$P$138,2,0)</f>
        <v>J750611Gächliwil</v>
      </c>
      <c r="M41" s="1" t="s">
        <v>359</v>
      </c>
      <c r="N41" s="229" t="s">
        <v>318</v>
      </c>
      <c r="O41" s="171" t="s">
        <v>79</v>
      </c>
      <c r="P41" s="171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315">
        <v>28.990000000000002</v>
      </c>
      <c r="D42" s="315">
        <v>21.000000000000004</v>
      </c>
      <c r="E42" s="315">
        <v>26</v>
      </c>
      <c r="F42" s="265">
        <f t="shared" si="4"/>
        <v>18.2637</v>
      </c>
      <c r="G42" s="265">
        <f t="shared" si="5"/>
        <v>13.230000000000002</v>
      </c>
      <c r="H42" s="265">
        <f t="shared" si="6"/>
        <v>16.38</v>
      </c>
      <c r="I42" s="190"/>
      <c r="J42" s="276"/>
      <c r="K42" s="8" t="str">
        <f>VLOOKUP(Tabelle1[[#This Row],[Ort]],$O$2:$P$138,2,0)</f>
        <v>L072611Gänsbrunnen</v>
      </c>
      <c r="M42" s="171" t="s">
        <v>231</v>
      </c>
      <c r="N42" s="229" t="s">
        <v>319</v>
      </c>
      <c r="O42" s="171" t="s">
        <v>38</v>
      </c>
      <c r="P42" s="171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315">
        <v>28.990000000000002</v>
      </c>
      <c r="D43" s="315">
        <v>21.000000000000004</v>
      </c>
      <c r="E43" s="315">
        <v>26</v>
      </c>
      <c r="F43" s="265">
        <f t="shared" si="4"/>
        <v>18.2637</v>
      </c>
      <c r="G43" s="265">
        <f t="shared" si="5"/>
        <v>13.230000000000002</v>
      </c>
      <c r="H43" s="265">
        <f t="shared" si="6"/>
        <v>16.38</v>
      </c>
      <c r="I43" s="190"/>
      <c r="J43" s="276"/>
      <c r="K43" s="8" t="str">
        <f>VLOOKUP(Tabelle1[[#This Row],[Ort]],$O$2:$P$138,2,0)</f>
        <v>K760413Gempen</v>
      </c>
      <c r="M43" s="171" t="s">
        <v>231</v>
      </c>
      <c r="N43" s="229" t="s">
        <v>319</v>
      </c>
      <c r="O43" s="171" t="s">
        <v>57</v>
      </c>
      <c r="P43" s="171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67">
        <v>4563</v>
      </c>
      <c r="B44" s="3" t="s">
        <v>49</v>
      </c>
      <c r="C44" s="315">
        <v>28.990000000000002</v>
      </c>
      <c r="D44" s="315">
        <v>21.000000000000004</v>
      </c>
      <c r="E44" s="315">
        <v>26</v>
      </c>
      <c r="F44" s="265">
        <f t="shared" si="4"/>
        <v>18.2637</v>
      </c>
      <c r="G44" s="265">
        <f t="shared" si="5"/>
        <v>13.230000000000002</v>
      </c>
      <c r="H44" s="265">
        <f t="shared" si="6"/>
        <v>16.38</v>
      </c>
      <c r="I44" s="190"/>
      <c r="J44" s="276"/>
      <c r="K44" s="8" t="str">
        <f>VLOOKUP(Tabelle1[[#This Row],[Ort]],$O$2:$P$138,2,0)</f>
        <v>A752911Gerlafingen</v>
      </c>
      <c r="M44" s="171" t="s">
        <v>231</v>
      </c>
      <c r="N44" s="229" t="s">
        <v>319</v>
      </c>
      <c r="O44" s="171" t="s">
        <v>87</v>
      </c>
      <c r="P44" s="171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68">
        <v>4579</v>
      </c>
      <c r="B45" s="3" t="s">
        <v>216</v>
      </c>
      <c r="C45" s="315">
        <v>27.770000000000003</v>
      </c>
      <c r="D45" s="315">
        <v>19.919999999999998</v>
      </c>
      <c r="E45" s="315">
        <v>24.89</v>
      </c>
      <c r="F45" s="265">
        <f t="shared" si="4"/>
        <v>17.495100000000001</v>
      </c>
      <c r="G45" s="265">
        <f t="shared" si="5"/>
        <v>12.549599999999998</v>
      </c>
      <c r="H45" s="265">
        <f t="shared" si="6"/>
        <v>15.6807</v>
      </c>
      <c r="I45" s="191" t="s">
        <v>211</v>
      </c>
      <c r="J45" s="276"/>
      <c r="K45" s="8" t="str">
        <f>VLOOKUP(Tabelle1[[#This Row],[Ort]],$O$2:$P$138,2,0)</f>
        <v>J750611Gossliwil</v>
      </c>
      <c r="M45" s="171" t="s">
        <v>231</v>
      </c>
      <c r="N45" s="229" t="s">
        <v>319</v>
      </c>
      <c r="O45" s="171" t="s">
        <v>88</v>
      </c>
      <c r="P45" s="171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67">
        <v>2540</v>
      </c>
      <c r="B46" s="3" t="s">
        <v>50</v>
      </c>
      <c r="C46" s="315">
        <v>28.42</v>
      </c>
      <c r="D46" s="315">
        <v>20.91</v>
      </c>
      <c r="E46" s="315">
        <v>25.85</v>
      </c>
      <c r="F46" s="265">
        <f t="shared" si="4"/>
        <v>17.904600000000002</v>
      </c>
      <c r="G46" s="265">
        <f t="shared" si="5"/>
        <v>13.173299999999999</v>
      </c>
      <c r="H46" s="265">
        <f t="shared" si="6"/>
        <v>16.285500000000003</v>
      </c>
      <c r="I46" s="190"/>
      <c r="J46" s="276"/>
      <c r="K46" s="8" t="str">
        <f>VLOOKUP(Tabelle1[[#This Row],[Ort]],$O$2:$P$138,2,0)</f>
        <v>Z752011Grenchen</v>
      </c>
      <c r="M46" s="171" t="s">
        <v>231</v>
      </c>
      <c r="N46" s="229" t="s">
        <v>319</v>
      </c>
      <c r="O46" s="171" t="s">
        <v>92</v>
      </c>
      <c r="P46" s="171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67">
        <v>5014</v>
      </c>
      <c r="B47" s="3" t="s">
        <v>51</v>
      </c>
      <c r="C47" s="315">
        <v>28.990000000000002</v>
      </c>
      <c r="D47" s="315">
        <v>21.000000000000004</v>
      </c>
      <c r="E47" s="315">
        <v>26</v>
      </c>
      <c r="F47" s="265">
        <f t="shared" si="4"/>
        <v>18.2637</v>
      </c>
      <c r="G47" s="265">
        <f t="shared" si="5"/>
        <v>13.230000000000002</v>
      </c>
      <c r="H47" s="265">
        <f t="shared" si="6"/>
        <v>16.38</v>
      </c>
      <c r="I47" s="190"/>
      <c r="J47" s="276"/>
      <c r="K47" s="8" t="str">
        <f>VLOOKUP(Tabelle1[[#This Row],[Ort]],$O$2:$P$138,2,0)</f>
        <v>C644211Gretzenbach</v>
      </c>
      <c r="M47" s="171" t="s">
        <v>231</v>
      </c>
      <c r="N47" s="229" t="s">
        <v>319</v>
      </c>
      <c r="O47" s="171" t="s">
        <v>97</v>
      </c>
      <c r="P47" s="171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67">
        <v>4247</v>
      </c>
      <c r="B48" s="4" t="s">
        <v>52</v>
      </c>
      <c r="C48" s="316">
        <v>27.92</v>
      </c>
      <c r="D48" s="316">
        <v>21</v>
      </c>
      <c r="E48" s="316">
        <v>25.999999999999993</v>
      </c>
      <c r="F48" s="265">
        <f t="shared" si="4"/>
        <v>17.589600000000001</v>
      </c>
      <c r="G48" s="265">
        <f t="shared" si="5"/>
        <v>13.23</v>
      </c>
      <c r="H48" s="265">
        <f t="shared" si="6"/>
        <v>16.379999999999995</v>
      </c>
      <c r="I48" s="190"/>
      <c r="J48" s="276"/>
      <c r="K48" s="8" t="str">
        <f>VLOOKUP(Tabelle1[[#This Row],[Ort]],$O$2:$P$138,2,0)</f>
        <v>N756811Grindel</v>
      </c>
      <c r="M48" s="171" t="s">
        <v>232</v>
      </c>
      <c r="N48" s="229" t="s">
        <v>320</v>
      </c>
      <c r="O48" s="171" t="s">
        <v>50</v>
      </c>
      <c r="P48" s="171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67">
        <v>4524</v>
      </c>
      <c r="B49" s="3" t="s">
        <v>53</v>
      </c>
      <c r="C49" s="315">
        <v>26.96</v>
      </c>
      <c r="D49" s="315">
        <v>19.2</v>
      </c>
      <c r="E49" s="315">
        <v>24.14</v>
      </c>
      <c r="F49" s="265">
        <f t="shared" si="4"/>
        <v>16.9848</v>
      </c>
      <c r="G49" s="265">
        <f t="shared" si="5"/>
        <v>12.096</v>
      </c>
      <c r="H49" s="265">
        <f t="shared" si="6"/>
        <v>15.2082</v>
      </c>
      <c r="I49" s="190"/>
      <c r="J49" s="276"/>
      <c r="K49" s="8" t="str">
        <f>VLOOKUP(Tabelle1[[#This Row],[Ort]],$O$2:$P$138,2,0)</f>
        <v>J750611Günsberg</v>
      </c>
      <c r="M49" s="171" t="s">
        <v>233</v>
      </c>
      <c r="N49" s="229" t="s">
        <v>321</v>
      </c>
      <c r="O49" s="171" t="s">
        <v>27</v>
      </c>
      <c r="P49" s="171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67">
        <v>4617</v>
      </c>
      <c r="B50" s="3" t="s">
        <v>54</v>
      </c>
      <c r="C50" s="315">
        <v>28.990000000000002</v>
      </c>
      <c r="D50" s="315">
        <v>21.000000000000004</v>
      </c>
      <c r="E50" s="315">
        <v>26</v>
      </c>
      <c r="F50" s="265">
        <f t="shared" si="4"/>
        <v>18.2637</v>
      </c>
      <c r="G50" s="265">
        <f t="shared" si="5"/>
        <v>13.230000000000002</v>
      </c>
      <c r="H50" s="265">
        <f t="shared" si="6"/>
        <v>16.38</v>
      </c>
      <c r="I50" s="190"/>
      <c r="J50" s="276"/>
      <c r="K50" s="8" t="str">
        <f>VLOOKUP(Tabelle1[[#This Row],[Ort]],$O$2:$P$138,2,0)</f>
        <v>L752411Gunzgen</v>
      </c>
      <c r="M50" s="171" t="s">
        <v>233</v>
      </c>
      <c r="N50" s="229" t="s">
        <v>321</v>
      </c>
      <c r="O50" s="171" t="s">
        <v>54</v>
      </c>
      <c r="P50" s="171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67">
        <v>4614</v>
      </c>
      <c r="B51" s="3" t="s">
        <v>55</v>
      </c>
      <c r="C51" s="315">
        <v>28.990000000000002</v>
      </c>
      <c r="D51" s="315">
        <v>21.000000000000004</v>
      </c>
      <c r="E51" s="315">
        <v>26</v>
      </c>
      <c r="F51" s="265">
        <f t="shared" si="4"/>
        <v>18.2637</v>
      </c>
      <c r="G51" s="265">
        <f t="shared" si="5"/>
        <v>13.230000000000002</v>
      </c>
      <c r="H51" s="265">
        <f t="shared" si="6"/>
        <v>16.38</v>
      </c>
      <c r="I51" s="190"/>
      <c r="J51" s="276"/>
      <c r="K51" s="8" t="str">
        <f>VLOOKUP(Tabelle1[[#This Row],[Ort]],$O$2:$P$138,2,0)</f>
        <v>O105411Hägendorf</v>
      </c>
      <c r="M51" s="171" t="s">
        <v>233</v>
      </c>
      <c r="N51" s="229" t="s">
        <v>321</v>
      </c>
      <c r="O51" s="171" t="s">
        <v>68</v>
      </c>
      <c r="P51" s="171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67">
        <v>4566</v>
      </c>
      <c r="B52" s="3" t="s">
        <v>56</v>
      </c>
      <c r="C52" s="315">
        <v>28.990000000000002</v>
      </c>
      <c r="D52" s="315">
        <v>21.000000000000004</v>
      </c>
      <c r="E52" s="315">
        <v>26</v>
      </c>
      <c r="F52" s="265">
        <f t="shared" si="4"/>
        <v>18.2637</v>
      </c>
      <c r="G52" s="265">
        <f t="shared" si="5"/>
        <v>13.230000000000002</v>
      </c>
      <c r="H52" s="265">
        <f t="shared" si="6"/>
        <v>16.38</v>
      </c>
      <c r="I52" s="190"/>
      <c r="J52" s="276"/>
      <c r="K52" s="8" t="str">
        <f>VLOOKUP(Tabelle1[[#This Row],[Ort]],$O$2:$P$138,2,0)</f>
        <v>A752911Halten</v>
      </c>
      <c r="M52" s="171" t="s">
        <v>234</v>
      </c>
      <c r="N52" s="229" t="s">
        <v>337</v>
      </c>
      <c r="O52" s="171" t="s">
        <v>35</v>
      </c>
      <c r="P52" s="171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67">
        <v>4624</v>
      </c>
      <c r="B53" s="3" t="s">
        <v>57</v>
      </c>
      <c r="C53" s="315">
        <v>28.990000000000002</v>
      </c>
      <c r="D53" s="315">
        <v>21.000000000000004</v>
      </c>
      <c r="E53" s="315">
        <v>26</v>
      </c>
      <c r="F53" s="265">
        <f t="shared" si="4"/>
        <v>18.2637</v>
      </c>
      <c r="G53" s="265">
        <f t="shared" si="5"/>
        <v>13.230000000000002</v>
      </c>
      <c r="H53" s="265">
        <f t="shared" si="6"/>
        <v>16.38</v>
      </c>
      <c r="I53" s="190"/>
      <c r="J53" s="276"/>
      <c r="K53" s="8" t="str">
        <f>VLOOKUP(Tabelle1[[#This Row],[Ort]],$O$2:$P$138,2,0)</f>
        <v>E751311Härkingen</v>
      </c>
      <c r="M53" s="171" t="s">
        <v>234</v>
      </c>
      <c r="N53" s="229" t="s">
        <v>337</v>
      </c>
      <c r="O53" s="171" t="s">
        <v>48</v>
      </c>
      <c r="P53" s="171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67">
        <v>4633</v>
      </c>
      <c r="B54" s="3" t="s">
        <v>58</v>
      </c>
      <c r="C54" s="315">
        <v>28.990000000000002</v>
      </c>
      <c r="D54" s="315">
        <v>21.000000000000004</v>
      </c>
      <c r="E54" s="315">
        <v>26</v>
      </c>
      <c r="F54" s="265">
        <f t="shared" si="4"/>
        <v>18.2637</v>
      </c>
      <c r="G54" s="265">
        <f t="shared" si="5"/>
        <v>13.230000000000002</v>
      </c>
      <c r="H54" s="265">
        <f t="shared" si="6"/>
        <v>16.38</v>
      </c>
      <c r="I54" s="190"/>
      <c r="J54" s="276"/>
      <c r="K54" s="8" t="str">
        <f>VLOOKUP(Tabelle1[[#This Row],[Ort]],$O$2:$P$138,2,0)</f>
        <v>W093511Hauenstein</v>
      </c>
      <c r="M54" s="171" t="s">
        <v>234</v>
      </c>
      <c r="N54" s="229" t="s">
        <v>337</v>
      </c>
      <c r="O54" s="171" t="s">
        <v>61</v>
      </c>
      <c r="P54" s="171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68">
        <v>4558</v>
      </c>
      <c r="B55" s="3" t="s">
        <v>223</v>
      </c>
      <c r="C55" s="315">
        <v>28.990000000000002</v>
      </c>
      <c r="D55" s="315">
        <v>21.000000000000004</v>
      </c>
      <c r="E55" s="315">
        <v>26</v>
      </c>
      <c r="F55" s="265">
        <f t="shared" si="4"/>
        <v>18.2637</v>
      </c>
      <c r="G55" s="265">
        <f t="shared" si="5"/>
        <v>13.230000000000002</v>
      </c>
      <c r="H55" s="265">
        <f t="shared" si="6"/>
        <v>16.38</v>
      </c>
      <c r="I55" s="191" t="s">
        <v>222</v>
      </c>
      <c r="J55" s="276"/>
      <c r="K55" s="8" t="str">
        <f>VLOOKUP(Tabelle1[[#This Row],[Ort]],$O$2:$P$138,2,0)</f>
        <v>A752911Heinrichswil</v>
      </c>
      <c r="M55" s="171" t="s">
        <v>235</v>
      </c>
      <c r="N55" s="229" t="s">
        <v>322</v>
      </c>
      <c r="O55" s="171" t="s">
        <v>58</v>
      </c>
      <c r="P55" s="171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67">
        <v>4715</v>
      </c>
      <c r="B56" s="4" t="s">
        <v>59</v>
      </c>
      <c r="C56" s="315">
        <v>28.990000000000002</v>
      </c>
      <c r="D56" s="315">
        <v>21.000000000000004</v>
      </c>
      <c r="E56" s="315">
        <v>26</v>
      </c>
      <c r="F56" s="265">
        <f t="shared" si="4"/>
        <v>18.2637</v>
      </c>
      <c r="G56" s="265">
        <f t="shared" si="5"/>
        <v>13.230000000000002</v>
      </c>
      <c r="H56" s="265">
        <f t="shared" si="6"/>
        <v>16.38</v>
      </c>
      <c r="I56" s="190"/>
      <c r="J56" s="276"/>
      <c r="K56" s="8" t="str">
        <f>VLOOKUP(Tabelle1[[#This Row],[Ort]],$O$2:$P$138,2,0)</f>
        <v>L072611Herbetswil</v>
      </c>
      <c r="M56" s="171" t="s">
        <v>235</v>
      </c>
      <c r="N56" s="229" t="s">
        <v>322</v>
      </c>
      <c r="O56" s="171" t="s">
        <v>98</v>
      </c>
      <c r="P56" s="171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68">
        <v>4558</v>
      </c>
      <c r="B57" s="4" t="s">
        <v>221</v>
      </c>
      <c r="C57" s="315">
        <v>28.990000000000002</v>
      </c>
      <c r="D57" s="315">
        <v>21.000000000000004</v>
      </c>
      <c r="E57" s="315">
        <v>26</v>
      </c>
      <c r="F57" s="265">
        <f t="shared" si="4"/>
        <v>18.2637</v>
      </c>
      <c r="G57" s="265">
        <f t="shared" si="5"/>
        <v>13.230000000000002</v>
      </c>
      <c r="H57" s="265">
        <f t="shared" si="6"/>
        <v>16.38</v>
      </c>
      <c r="I57" s="191" t="s">
        <v>222</v>
      </c>
      <c r="J57" s="276"/>
      <c r="K57" s="8" t="str">
        <f>VLOOKUP(Tabelle1[[#This Row],[Ort]],$O$2:$P$138,2,0)</f>
        <v>A752911Hersiwil</v>
      </c>
      <c r="M57" s="171" t="s">
        <v>235</v>
      </c>
      <c r="N57" s="229" t="s">
        <v>322</v>
      </c>
      <c r="O57" s="171" t="s">
        <v>117</v>
      </c>
      <c r="P57" s="171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68">
        <v>4577</v>
      </c>
      <c r="B58" s="4" t="s">
        <v>217</v>
      </c>
      <c r="C58" s="315">
        <v>27.770000000000003</v>
      </c>
      <c r="D58" s="315">
        <v>19.919999999999998</v>
      </c>
      <c r="E58" s="315">
        <v>24.89</v>
      </c>
      <c r="F58" s="265">
        <f t="shared" si="4"/>
        <v>17.495100000000001</v>
      </c>
      <c r="G58" s="265">
        <f t="shared" si="5"/>
        <v>12.549599999999998</v>
      </c>
      <c r="H58" s="265">
        <f t="shared" si="6"/>
        <v>15.6807</v>
      </c>
      <c r="I58" s="191" t="s">
        <v>211</v>
      </c>
      <c r="J58" s="276"/>
      <c r="K58" s="8" t="str">
        <f>VLOOKUP(Tabelle1[[#This Row],[Ort]],$O$2:$P$138,2,0)</f>
        <v>J750611Hessigkofen</v>
      </c>
      <c r="M58" s="171" t="s">
        <v>235</v>
      </c>
      <c r="N58" s="229" t="s">
        <v>322</v>
      </c>
      <c r="O58" s="1" t="s">
        <v>118</v>
      </c>
      <c r="P58" s="171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67">
        <v>4204</v>
      </c>
      <c r="B59" s="71" t="s">
        <v>60</v>
      </c>
      <c r="C59" s="315">
        <v>21.42</v>
      </c>
      <c r="D59" s="315">
        <v>14.91</v>
      </c>
      <c r="E59" s="315">
        <v>16.850000000000001</v>
      </c>
      <c r="F59" s="265">
        <f t="shared" si="4"/>
        <v>13.494600000000002</v>
      </c>
      <c r="G59" s="265">
        <f t="shared" si="5"/>
        <v>9.3933</v>
      </c>
      <c r="H59" s="265">
        <f t="shared" si="6"/>
        <v>10.615500000000001</v>
      </c>
      <c r="I59" s="191"/>
      <c r="J59" s="276"/>
      <c r="K59" s="8" t="str">
        <f>VLOOKUP(Tabelle1[[#This Row],[Ort]],$O$2:$P$138,2,0)</f>
        <v>Z121111Himmelried</v>
      </c>
      <c r="M59" s="171" t="s">
        <v>220</v>
      </c>
      <c r="N59" s="229" t="s">
        <v>323</v>
      </c>
      <c r="O59" s="171" t="s">
        <v>45</v>
      </c>
      <c r="P59" s="171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315">
        <v>28.990000000000002</v>
      </c>
      <c r="D60" s="315">
        <v>21.000000000000004</v>
      </c>
      <c r="E60" s="315">
        <v>26</v>
      </c>
      <c r="F60" s="265">
        <f t="shared" si="4"/>
        <v>18.2637</v>
      </c>
      <c r="G60" s="265">
        <f t="shared" si="5"/>
        <v>13.230000000000002</v>
      </c>
      <c r="H60" s="265">
        <f t="shared" si="6"/>
        <v>16.38</v>
      </c>
      <c r="I60" s="190"/>
      <c r="J60" s="276"/>
      <c r="K60" s="8" t="str">
        <f>VLOOKUP(Tabelle1[[#This Row],[Ort]],$O$2:$P$138,2,0)</f>
        <v>K760413Hochwald</v>
      </c>
      <c r="M60" s="171" t="s">
        <v>220</v>
      </c>
      <c r="N60" s="229" t="s">
        <v>323</v>
      </c>
      <c r="O60" s="171" t="s">
        <v>65</v>
      </c>
      <c r="P60" s="171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67">
        <v>4114</v>
      </c>
      <c r="B61" s="3" t="s">
        <v>62</v>
      </c>
      <c r="C61" s="315">
        <v>28.990000000000002</v>
      </c>
      <c r="D61" s="315">
        <v>21.000000000000004</v>
      </c>
      <c r="E61" s="315">
        <v>26</v>
      </c>
      <c r="F61" s="265">
        <f t="shared" si="4"/>
        <v>18.2637</v>
      </c>
      <c r="G61" s="265">
        <f t="shared" si="5"/>
        <v>13.230000000000002</v>
      </c>
      <c r="H61" s="265">
        <f t="shared" si="6"/>
        <v>16.38</v>
      </c>
      <c r="I61" s="191" t="s">
        <v>238</v>
      </c>
      <c r="J61" s="276"/>
      <c r="K61" s="8" t="str">
        <f>VLOOKUP(Tabelle1[[#This Row],[Ort]],$O$2:$P$138,2,0)</f>
        <v>M753311Hofstetten</v>
      </c>
      <c r="M61" s="171" t="s">
        <v>220</v>
      </c>
      <c r="N61" s="229" t="s">
        <v>323</v>
      </c>
      <c r="O61" s="171" t="s">
        <v>73</v>
      </c>
      <c r="P61" s="171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68">
        <v>4114</v>
      </c>
      <c r="B62" s="3" t="s">
        <v>238</v>
      </c>
      <c r="C62" s="315">
        <v>28.990000000000002</v>
      </c>
      <c r="D62" s="315">
        <v>21.000000000000004</v>
      </c>
      <c r="E62" s="315">
        <v>26</v>
      </c>
      <c r="F62" s="265">
        <f t="shared" si="4"/>
        <v>18.2637</v>
      </c>
      <c r="G62" s="265">
        <f t="shared" si="5"/>
        <v>13.230000000000002</v>
      </c>
      <c r="H62" s="265">
        <f t="shared" si="6"/>
        <v>16.38</v>
      </c>
      <c r="I62" s="191" t="s">
        <v>238</v>
      </c>
      <c r="J62" s="276"/>
      <c r="K62" s="8" t="str">
        <f>VLOOKUP(Tabelle1[[#This Row],[Ort]],$O$2:$P$138,2,0)</f>
        <v>M753311Hofstetten-Flüh</v>
      </c>
      <c r="M62" s="171" t="s">
        <v>220</v>
      </c>
      <c r="N62" s="229" t="s">
        <v>323</v>
      </c>
      <c r="O62" s="171" t="s">
        <v>76</v>
      </c>
      <c r="P62" s="171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315">
        <v>28.990000000000002</v>
      </c>
      <c r="D63" s="315">
        <v>21.000000000000004</v>
      </c>
      <c r="E63" s="315">
        <v>26</v>
      </c>
      <c r="F63" s="265">
        <f t="shared" si="4"/>
        <v>18.2637</v>
      </c>
      <c r="G63" s="265">
        <f t="shared" si="5"/>
        <v>13.230000000000002</v>
      </c>
      <c r="H63" s="265">
        <f t="shared" si="6"/>
        <v>16.38</v>
      </c>
      <c r="I63" s="190"/>
      <c r="J63" s="276"/>
      <c r="K63" s="8" t="str">
        <f>VLOOKUP(Tabelle1[[#This Row],[Ort]],$O$2:$P$138,2,0)</f>
        <v>L072611Holderbank</v>
      </c>
      <c r="M63" s="171" t="s">
        <v>220</v>
      </c>
      <c r="N63" s="229" t="s">
        <v>323</v>
      </c>
      <c r="O63" s="1" t="s">
        <v>228</v>
      </c>
      <c r="P63" s="171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67">
        <v>4557</v>
      </c>
      <c r="B64" s="3" t="s">
        <v>64</v>
      </c>
      <c r="C64" s="315">
        <v>28.990000000000002</v>
      </c>
      <c r="D64" s="315">
        <v>21.000000000000004</v>
      </c>
      <c r="E64" s="315">
        <v>26</v>
      </c>
      <c r="F64" s="265">
        <f t="shared" si="4"/>
        <v>18.2637</v>
      </c>
      <c r="G64" s="265">
        <f t="shared" si="5"/>
        <v>13.230000000000002</v>
      </c>
      <c r="H64" s="265">
        <f t="shared" si="6"/>
        <v>16.38</v>
      </c>
      <c r="I64" s="190"/>
      <c r="J64" s="276"/>
      <c r="K64" s="8" t="str">
        <f>VLOOKUP(Tabelle1[[#This Row],[Ort]],$O$2:$P$138,2,0)</f>
        <v>A752911Horriwil</v>
      </c>
      <c r="M64" s="171" t="s">
        <v>220</v>
      </c>
      <c r="N64" s="229" t="s">
        <v>323</v>
      </c>
      <c r="O64" s="171" t="s">
        <v>93</v>
      </c>
      <c r="P64" s="171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67">
        <v>4535</v>
      </c>
      <c r="B65" s="3" t="s">
        <v>65</v>
      </c>
      <c r="C65" s="315">
        <v>28.990000000000002</v>
      </c>
      <c r="D65" s="315">
        <v>21.000000000000004</v>
      </c>
      <c r="E65" s="315">
        <v>26</v>
      </c>
      <c r="F65" s="265">
        <f t="shared" si="4"/>
        <v>18.2637</v>
      </c>
      <c r="G65" s="265">
        <f t="shared" si="5"/>
        <v>13.230000000000002</v>
      </c>
      <c r="H65" s="265">
        <f t="shared" si="6"/>
        <v>16.38</v>
      </c>
      <c r="I65" s="190"/>
      <c r="J65" s="276"/>
      <c r="K65" s="8" t="str">
        <f>VLOOKUP(Tabelle1[[#This Row],[Ort]],$O$2:$P$138,2,0)</f>
        <v>J106111Hubersdorf</v>
      </c>
      <c r="M65" s="171" t="s">
        <v>220</v>
      </c>
      <c r="N65" s="229" t="s">
        <v>323</v>
      </c>
      <c r="O65" s="171" t="s">
        <v>101</v>
      </c>
      <c r="P65" s="171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67">
        <v>4554</v>
      </c>
      <c r="B66" s="4" t="s">
        <v>66</v>
      </c>
      <c r="C66" s="315">
        <v>28.990000000000002</v>
      </c>
      <c r="D66" s="315">
        <v>21.000000000000004</v>
      </c>
      <c r="E66" s="315">
        <v>26</v>
      </c>
      <c r="F66" s="265">
        <f t="shared" ref="F66:F97" si="8">IF(C66&lt;=40.57,C66*0.63,25.56)</f>
        <v>18.2637</v>
      </c>
      <c r="G66" s="265">
        <f t="shared" ref="G66:G97" si="9">IF(D66&lt;=36.09,D66*0.63,22.74)</f>
        <v>13.230000000000002</v>
      </c>
      <c r="H66" s="265">
        <f t="shared" ref="H66:H97" si="10">IF(E66&lt;=37.15,E66*0.63,23.4)</f>
        <v>16.38</v>
      </c>
      <c r="I66" s="190"/>
      <c r="J66" s="276"/>
      <c r="K66" s="8" t="str">
        <f>VLOOKUP(Tabelle1[[#This Row],[Ort]],$O$2:$P$138,2,0)</f>
        <v>A752911Hüniken</v>
      </c>
      <c r="M66" s="171" t="s">
        <v>220</v>
      </c>
      <c r="N66" s="229" t="s">
        <v>323</v>
      </c>
      <c r="O66" s="171" t="s">
        <v>109</v>
      </c>
      <c r="P66" s="171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68">
        <v>4571</v>
      </c>
      <c r="B67" s="172" t="s">
        <v>207</v>
      </c>
      <c r="C67" s="315">
        <v>27.770000000000003</v>
      </c>
      <c r="D67" s="315">
        <v>19.919999999999998</v>
      </c>
      <c r="E67" s="315">
        <v>24.89</v>
      </c>
      <c r="F67" s="265">
        <f t="shared" si="8"/>
        <v>17.495100000000001</v>
      </c>
      <c r="G67" s="265">
        <f t="shared" si="9"/>
        <v>12.549599999999998</v>
      </c>
      <c r="H67" s="265">
        <f t="shared" si="10"/>
        <v>15.6807</v>
      </c>
      <c r="I67" s="190"/>
      <c r="J67" s="276"/>
      <c r="K67" s="8" t="str">
        <f>VLOOKUP(Tabelle1[[#This Row],[Ort]],$O$2:$P$138,2,0)</f>
        <v>J750611Ichertswil</v>
      </c>
      <c r="M67" s="1" t="s">
        <v>317</v>
      </c>
      <c r="N67" s="229" t="s">
        <v>316</v>
      </c>
      <c r="O67" s="1" t="s">
        <v>39</v>
      </c>
      <c r="P67" s="171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67">
        <v>4535</v>
      </c>
      <c r="B68" s="4" t="s">
        <v>67</v>
      </c>
      <c r="C68" s="315">
        <v>26.96</v>
      </c>
      <c r="D68" s="315">
        <v>19.2</v>
      </c>
      <c r="E68" s="315">
        <v>24.14</v>
      </c>
      <c r="F68" s="265">
        <f t="shared" si="8"/>
        <v>16.9848</v>
      </c>
      <c r="G68" s="265">
        <f t="shared" si="9"/>
        <v>12.096</v>
      </c>
      <c r="H68" s="265">
        <f t="shared" si="10"/>
        <v>15.2082</v>
      </c>
      <c r="I68" s="190"/>
      <c r="J68" s="276"/>
      <c r="K68" s="8" t="str">
        <f>VLOOKUP(Tabelle1[[#This Row],[Ort]],$O$2:$P$138,2,0)</f>
        <v>J750611Kammersrohr</v>
      </c>
      <c r="M68" s="1" t="s">
        <v>317</v>
      </c>
      <c r="N68" s="229" t="s">
        <v>316</v>
      </c>
      <c r="O68" s="1" t="s">
        <v>40</v>
      </c>
      <c r="P68" s="171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67">
        <v>4616</v>
      </c>
      <c r="B69" s="3" t="s">
        <v>68</v>
      </c>
      <c r="C69" s="315">
        <v>28.990000000000002</v>
      </c>
      <c r="D69" s="315">
        <v>21.000000000000004</v>
      </c>
      <c r="E69" s="315">
        <v>26</v>
      </c>
      <c r="F69" s="265">
        <f t="shared" si="8"/>
        <v>18.2637</v>
      </c>
      <c r="G69" s="265">
        <f t="shared" si="9"/>
        <v>13.230000000000002</v>
      </c>
      <c r="H69" s="265">
        <f t="shared" si="10"/>
        <v>16.38</v>
      </c>
      <c r="I69" s="190"/>
      <c r="J69" s="276"/>
      <c r="K69" s="8" t="str">
        <f>VLOOKUP(Tabelle1[[#This Row],[Ort]],$O$2:$P$138,2,0)</f>
        <v>L752411Kappel</v>
      </c>
      <c r="M69" s="1" t="s">
        <v>317</v>
      </c>
      <c r="N69" s="229" t="s">
        <v>316</v>
      </c>
      <c r="O69" s="171" t="s">
        <v>89</v>
      </c>
      <c r="P69" s="171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67">
        <v>4703</v>
      </c>
      <c r="B70" s="3" t="s">
        <v>69</v>
      </c>
      <c r="C70" s="315">
        <v>0</v>
      </c>
      <c r="D70" s="315">
        <v>0</v>
      </c>
      <c r="E70" s="315">
        <v>0</v>
      </c>
      <c r="F70" s="265">
        <f t="shared" si="8"/>
        <v>0</v>
      </c>
      <c r="G70" s="265">
        <f t="shared" si="9"/>
        <v>0</v>
      </c>
      <c r="H70" s="265">
        <f t="shared" si="10"/>
        <v>0</v>
      </c>
      <c r="I70" s="190"/>
      <c r="J70" s="276"/>
      <c r="K70" s="8" t="str">
        <f>VLOOKUP(Tabelle1[[#This Row],[Ort]],$O$2:$P$138,2,0)</f>
        <v>M073511Kestenholz</v>
      </c>
      <c r="M70" s="1" t="s">
        <v>317</v>
      </c>
      <c r="N70" s="229" t="s">
        <v>316</v>
      </c>
      <c r="O70" s="171" t="s">
        <v>106</v>
      </c>
      <c r="P70" s="171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67">
        <v>4468</v>
      </c>
      <c r="B71" s="4" t="s">
        <v>70</v>
      </c>
      <c r="C71" s="315">
        <v>28.990000000000002</v>
      </c>
      <c r="D71" s="315">
        <v>21.000000000000004</v>
      </c>
      <c r="E71" s="315">
        <v>26</v>
      </c>
      <c r="F71" s="265">
        <f t="shared" si="8"/>
        <v>18.2637</v>
      </c>
      <c r="G71" s="265">
        <f t="shared" si="9"/>
        <v>13.230000000000002</v>
      </c>
      <c r="H71" s="265">
        <f t="shared" si="10"/>
        <v>16.38</v>
      </c>
      <c r="I71" s="191" t="s">
        <v>70</v>
      </c>
      <c r="J71" s="276"/>
      <c r="K71" s="8" t="str">
        <f>VLOOKUP(Tabelle1[[#This Row],[Ort]],$O$2:$P$138,2,0)</f>
        <v>W795319Kienberg</v>
      </c>
      <c r="M71" s="1" t="s">
        <v>317</v>
      </c>
      <c r="N71" s="229" t="s">
        <v>316</v>
      </c>
      <c r="O71" s="24" t="s">
        <v>339</v>
      </c>
      <c r="P71" s="171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67">
        <v>4245</v>
      </c>
      <c r="B72" s="3" t="s">
        <v>71</v>
      </c>
      <c r="C72" s="316">
        <v>27.92</v>
      </c>
      <c r="D72" s="316">
        <v>21</v>
      </c>
      <c r="E72" s="316">
        <v>25.999999999999993</v>
      </c>
      <c r="F72" s="265">
        <f t="shared" si="8"/>
        <v>17.589600000000001</v>
      </c>
      <c r="G72" s="265">
        <f t="shared" si="9"/>
        <v>13.23</v>
      </c>
      <c r="H72" s="265">
        <f t="shared" si="10"/>
        <v>16.379999999999995</v>
      </c>
      <c r="I72" s="190"/>
      <c r="J72" s="276"/>
      <c r="K72" s="8" t="str">
        <f>VLOOKUP(Tabelle1[[#This Row],[Ort]],$O$2:$P$138,2,0)</f>
        <v>N756811Kleinlützel</v>
      </c>
      <c r="M72" s="171" t="s">
        <v>237</v>
      </c>
      <c r="N72" s="229" t="s">
        <v>324</v>
      </c>
      <c r="O72" s="1" t="s">
        <v>20</v>
      </c>
      <c r="P72" s="171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67">
        <v>4566</v>
      </c>
      <c r="B73" s="3" t="s">
        <v>72</v>
      </c>
      <c r="C73" s="315">
        <v>28.990000000000002</v>
      </c>
      <c r="D73" s="315">
        <v>21.000000000000004</v>
      </c>
      <c r="E73" s="315">
        <v>26</v>
      </c>
      <c r="F73" s="265">
        <f t="shared" si="8"/>
        <v>18.2637</v>
      </c>
      <c r="G73" s="265">
        <f t="shared" si="9"/>
        <v>13.230000000000002</v>
      </c>
      <c r="H73" s="265">
        <f t="shared" si="10"/>
        <v>16.38</v>
      </c>
      <c r="I73" s="190"/>
      <c r="J73" s="276"/>
      <c r="K73" s="8" t="str">
        <f>VLOOKUP(Tabelle1[[#This Row],[Ort]],$O$2:$P$138,2,0)</f>
        <v>A752911Kriegstetten</v>
      </c>
      <c r="M73" s="171" t="s">
        <v>237</v>
      </c>
      <c r="N73" s="229" t="s">
        <v>324</v>
      </c>
      <c r="O73" s="171" t="s">
        <v>258</v>
      </c>
      <c r="P73" s="171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68">
        <v>4581</v>
      </c>
      <c r="B74" s="172" t="s">
        <v>218</v>
      </c>
      <c r="C74" s="315">
        <v>27.770000000000003</v>
      </c>
      <c r="D74" s="315">
        <v>19.919999999999998</v>
      </c>
      <c r="E74" s="315">
        <v>24.89</v>
      </c>
      <c r="F74" s="265">
        <f t="shared" si="8"/>
        <v>17.495100000000001</v>
      </c>
      <c r="G74" s="265">
        <f t="shared" si="9"/>
        <v>12.549599999999998</v>
      </c>
      <c r="H74" s="265">
        <f t="shared" si="10"/>
        <v>15.6807</v>
      </c>
      <c r="I74" s="191" t="s">
        <v>211</v>
      </c>
      <c r="J74" s="276"/>
      <c r="K74" s="8" t="str">
        <f>VLOOKUP(Tabelle1[[#This Row],[Ort]],$O$2:$P$138,2,0)</f>
        <v>J750611Küttigkofen</v>
      </c>
      <c r="M74" s="171" t="s">
        <v>237</v>
      </c>
      <c r="N74" s="229" t="s">
        <v>324</v>
      </c>
      <c r="O74" s="171" t="s">
        <v>62</v>
      </c>
      <c r="P74" s="171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68">
        <v>4586</v>
      </c>
      <c r="B75" s="172" t="s">
        <v>205</v>
      </c>
      <c r="C75" s="315">
        <v>27.770000000000003</v>
      </c>
      <c r="D75" s="315">
        <v>19.919999999999998</v>
      </c>
      <c r="E75" s="315">
        <v>24.89</v>
      </c>
      <c r="F75" s="265">
        <f t="shared" si="8"/>
        <v>17.495100000000001</v>
      </c>
      <c r="G75" s="265">
        <f t="shared" si="9"/>
        <v>12.549599999999998</v>
      </c>
      <c r="H75" s="265">
        <f t="shared" si="10"/>
        <v>15.6807</v>
      </c>
      <c r="I75" s="191" t="s">
        <v>211</v>
      </c>
      <c r="J75" s="276"/>
      <c r="K75" s="8" t="str">
        <f>VLOOKUP(Tabelle1[[#This Row],[Ort]],$O$2:$P$138,2,0)</f>
        <v>J750611Kyburg-Buchegg</v>
      </c>
      <c r="M75" s="171" t="s">
        <v>237</v>
      </c>
      <c r="N75" s="229" t="s">
        <v>324</v>
      </c>
      <c r="O75" s="171" t="s">
        <v>238</v>
      </c>
      <c r="P75" s="171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67">
        <v>4513</v>
      </c>
      <c r="B76" s="3" t="s">
        <v>73</v>
      </c>
      <c r="C76" s="315">
        <v>28.990000000000002</v>
      </c>
      <c r="D76" s="315">
        <v>21.000000000000004</v>
      </c>
      <c r="E76" s="315">
        <v>26</v>
      </c>
      <c r="F76" s="265">
        <f t="shared" si="8"/>
        <v>18.2637</v>
      </c>
      <c r="G76" s="265">
        <f t="shared" si="9"/>
        <v>13.230000000000002</v>
      </c>
      <c r="H76" s="265">
        <f t="shared" si="10"/>
        <v>16.38</v>
      </c>
      <c r="I76" s="190"/>
      <c r="J76" s="276"/>
      <c r="K76" s="8" t="str">
        <f>VLOOKUP(Tabelle1[[#This Row],[Ort]],$O$2:$P$138,2,0)</f>
        <v>J106111Langendorf</v>
      </c>
      <c r="M76" s="171" t="s">
        <v>237</v>
      </c>
      <c r="N76" s="229" t="s">
        <v>324</v>
      </c>
      <c r="O76" s="275" t="s">
        <v>239</v>
      </c>
      <c r="P76" s="171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67">
        <v>4712</v>
      </c>
      <c r="B77" s="3" t="s">
        <v>74</v>
      </c>
      <c r="C77" s="315">
        <v>28.990000000000002</v>
      </c>
      <c r="D77" s="315">
        <v>21.000000000000004</v>
      </c>
      <c r="E77" s="315">
        <v>26</v>
      </c>
      <c r="F77" s="265">
        <f t="shared" si="8"/>
        <v>18.2637</v>
      </c>
      <c r="G77" s="265">
        <f t="shared" si="9"/>
        <v>13.230000000000002</v>
      </c>
      <c r="H77" s="265">
        <f t="shared" si="10"/>
        <v>16.38</v>
      </c>
      <c r="I77" s="190"/>
      <c r="J77" s="276"/>
      <c r="K77" s="8" t="str">
        <f>VLOOKUP(Tabelle1[[#This Row],[Ort]],$O$2:$P$138,2,0)</f>
        <v>L072611Laupersdorf</v>
      </c>
      <c r="M77" s="171" t="s">
        <v>237</v>
      </c>
      <c r="N77" s="229" t="s">
        <v>324</v>
      </c>
      <c r="O77" s="171" t="s">
        <v>85</v>
      </c>
      <c r="P77" s="171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67">
        <v>4573</v>
      </c>
      <c r="B78" s="3" t="s">
        <v>75</v>
      </c>
      <c r="C78" s="315">
        <v>28.990000000000002</v>
      </c>
      <c r="D78" s="315">
        <v>21.000000000000004</v>
      </c>
      <c r="E78" s="315">
        <v>26</v>
      </c>
      <c r="F78" s="265">
        <f t="shared" si="8"/>
        <v>18.2637</v>
      </c>
      <c r="G78" s="265">
        <f t="shared" si="9"/>
        <v>13.230000000000002</v>
      </c>
      <c r="H78" s="265">
        <f t="shared" si="10"/>
        <v>16.38</v>
      </c>
      <c r="I78" s="190"/>
      <c r="J78" s="276"/>
      <c r="K78" s="8" t="str">
        <f>VLOOKUP(Tabelle1[[#This Row],[Ort]],$O$2:$P$138,2,0)</f>
        <v>J750611Lohn-Ammannsegg</v>
      </c>
      <c r="M78" s="171" t="s">
        <v>237</v>
      </c>
      <c r="N78" s="229" t="s">
        <v>324</v>
      </c>
      <c r="O78" s="171" t="s">
        <v>102</v>
      </c>
      <c r="P78" s="171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67">
        <v>4514</v>
      </c>
      <c r="B79" s="172" t="s">
        <v>76</v>
      </c>
      <c r="C79" s="315">
        <v>28.990000000000002</v>
      </c>
      <c r="D79" s="315">
        <v>21.000000000000004</v>
      </c>
      <c r="E79" s="315">
        <v>26</v>
      </c>
      <c r="F79" s="265">
        <f t="shared" si="8"/>
        <v>18.2637</v>
      </c>
      <c r="G79" s="265">
        <f t="shared" si="9"/>
        <v>13.230000000000002</v>
      </c>
      <c r="H79" s="265">
        <f t="shared" si="10"/>
        <v>16.38</v>
      </c>
      <c r="I79" s="190"/>
      <c r="J79" s="276"/>
      <c r="K79" s="8" t="str">
        <f>VLOOKUP(Tabelle1[[#This Row],[Ort]],$O$2:$P$138,2,0)</f>
        <v>J106111Lommiswil</v>
      </c>
      <c r="M79" s="171" t="s">
        <v>237</v>
      </c>
      <c r="N79" s="229" t="s">
        <v>324</v>
      </c>
      <c r="O79" s="171" t="s">
        <v>119</v>
      </c>
      <c r="P79" s="171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67">
        <v>4654</v>
      </c>
      <c r="B80" s="3" t="s">
        <v>77</v>
      </c>
      <c r="C80" s="315">
        <v>28.990000000000002</v>
      </c>
      <c r="D80" s="315">
        <v>21.000000000000004</v>
      </c>
      <c r="E80" s="315">
        <v>26</v>
      </c>
      <c r="F80" s="265">
        <f t="shared" si="8"/>
        <v>18.2637</v>
      </c>
      <c r="G80" s="265">
        <f t="shared" si="9"/>
        <v>13.230000000000002</v>
      </c>
      <c r="H80" s="265">
        <f t="shared" si="10"/>
        <v>16.38</v>
      </c>
      <c r="I80" s="190"/>
      <c r="J80" s="276"/>
      <c r="K80" s="8" t="str">
        <f>VLOOKUP(Tabelle1[[#This Row],[Ort]],$O$2:$P$138,2,0)</f>
        <v>V753611Lostorf</v>
      </c>
      <c r="M80" s="171" t="s">
        <v>240</v>
      </c>
      <c r="N80" s="229" t="s">
        <v>325</v>
      </c>
      <c r="O80" s="171" t="s">
        <v>15</v>
      </c>
      <c r="P80" s="171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68">
        <v>4574</v>
      </c>
      <c r="B81" s="172" t="s">
        <v>209</v>
      </c>
      <c r="C81" s="315">
        <v>27.770000000000003</v>
      </c>
      <c r="D81" s="315">
        <v>19.919999999999998</v>
      </c>
      <c r="E81" s="315">
        <v>24.89</v>
      </c>
      <c r="F81" s="265">
        <f t="shared" si="8"/>
        <v>17.495100000000001</v>
      </c>
      <c r="G81" s="265">
        <f t="shared" si="9"/>
        <v>12.549599999999998</v>
      </c>
      <c r="H81" s="265">
        <f t="shared" si="10"/>
        <v>15.6807</v>
      </c>
      <c r="I81" s="191" t="s">
        <v>267</v>
      </c>
      <c r="J81" s="276"/>
      <c r="K81" s="8" t="str">
        <f>VLOOKUP(Tabelle1[[#This Row],[Ort]],$O$2:$P$138,2,0)</f>
        <v>J750611Lüsslingen</v>
      </c>
      <c r="M81" s="171" t="s">
        <v>240</v>
      </c>
      <c r="N81" s="229" t="s">
        <v>325</v>
      </c>
      <c r="O81" s="171" t="s">
        <v>18</v>
      </c>
      <c r="P81" s="171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67">
        <v>4542</v>
      </c>
      <c r="B82" s="3" t="s">
        <v>79</v>
      </c>
      <c r="C82" s="315">
        <v>14.42</v>
      </c>
      <c r="D82" s="315">
        <v>10.91</v>
      </c>
      <c r="E82" s="315">
        <v>14.85</v>
      </c>
      <c r="F82" s="265">
        <f t="shared" si="8"/>
        <v>9.0846</v>
      </c>
      <c r="G82" s="265">
        <f t="shared" si="9"/>
        <v>6.8733000000000004</v>
      </c>
      <c r="H82" s="265">
        <f t="shared" si="10"/>
        <v>9.3554999999999993</v>
      </c>
      <c r="I82" s="190"/>
      <c r="J82" s="276"/>
      <c r="K82" s="8" t="str">
        <f>VLOOKUP(Tabelle1[[#This Row],[Ort]],$O$2:$P$138,2,0)</f>
        <v>V106511Luterbach</v>
      </c>
      <c r="M82" s="171" t="s">
        <v>240</v>
      </c>
      <c r="N82" s="229" t="s">
        <v>325</v>
      </c>
      <c r="O82" s="171" t="s">
        <v>47</v>
      </c>
      <c r="P82" s="171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0">
        <v>4571</v>
      </c>
      <c r="B83" s="282" t="s">
        <v>80</v>
      </c>
      <c r="C83" s="315">
        <v>27.770000000000003</v>
      </c>
      <c r="D83" s="315">
        <v>19.919999999999998</v>
      </c>
      <c r="E83" s="315">
        <v>24.89</v>
      </c>
      <c r="F83" s="265">
        <f t="shared" si="8"/>
        <v>17.495100000000001</v>
      </c>
      <c r="G83" s="265">
        <f t="shared" si="9"/>
        <v>12.549599999999998</v>
      </c>
      <c r="H83" s="265">
        <f t="shared" si="10"/>
        <v>15.6807</v>
      </c>
      <c r="I83" s="190"/>
      <c r="J83" s="276"/>
      <c r="K83" s="8" t="str">
        <f>VLOOKUP(Tabelle1[[#This Row],[Ort]],$O$2:$P$138,2,0)</f>
        <v>J750611Lüterkofen</v>
      </c>
      <c r="M83" s="171" t="s">
        <v>240</v>
      </c>
      <c r="N83" s="229" t="s">
        <v>325</v>
      </c>
      <c r="O83" s="171" t="s">
        <v>59</v>
      </c>
      <c r="P83" s="171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67">
        <v>4584</v>
      </c>
      <c r="B84" s="172" t="s">
        <v>81</v>
      </c>
      <c r="C84" s="315">
        <v>27.770000000000003</v>
      </c>
      <c r="D84" s="315">
        <v>19.919999999999998</v>
      </c>
      <c r="E84" s="315">
        <v>24.89</v>
      </c>
      <c r="F84" s="265">
        <f t="shared" si="8"/>
        <v>17.495100000000001</v>
      </c>
      <c r="G84" s="265">
        <f t="shared" si="9"/>
        <v>12.549599999999998</v>
      </c>
      <c r="H84" s="265">
        <f t="shared" si="10"/>
        <v>15.6807</v>
      </c>
      <c r="I84" s="190"/>
      <c r="J84" s="276"/>
      <c r="K84" s="8" t="str">
        <f>VLOOKUP(Tabelle1[[#This Row],[Ort]],$O$2:$P$138,2,0)</f>
        <v>J750611Lüterswil</v>
      </c>
      <c r="M84" s="171" t="s">
        <v>240</v>
      </c>
      <c r="N84" s="229" t="s">
        <v>325</v>
      </c>
      <c r="O84" s="171" t="s">
        <v>63</v>
      </c>
      <c r="P84" s="171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67">
        <v>4654</v>
      </c>
      <c r="B85" s="3" t="s">
        <v>249</v>
      </c>
      <c r="C85" s="315">
        <v>28.990000000000002</v>
      </c>
      <c r="D85" s="315">
        <v>21.000000000000004</v>
      </c>
      <c r="E85" s="315">
        <v>26</v>
      </c>
      <c r="F85" s="274">
        <f t="shared" si="8"/>
        <v>18.2637</v>
      </c>
      <c r="G85" s="274">
        <f t="shared" si="9"/>
        <v>13.230000000000002</v>
      </c>
      <c r="H85" s="274">
        <f t="shared" si="10"/>
        <v>16.38</v>
      </c>
      <c r="I85" s="191" t="s">
        <v>77</v>
      </c>
      <c r="J85" s="276"/>
      <c r="K85" s="8" t="str">
        <f>VLOOKUP(Tabelle1[[#This Row],[Ort]],$O$2:$P$138,2,0)</f>
        <v>V753611Mahren</v>
      </c>
      <c r="M85" s="171" t="s">
        <v>240</v>
      </c>
      <c r="N85" s="229" t="s">
        <v>325</v>
      </c>
      <c r="O85" s="171" t="s">
        <v>74</v>
      </c>
      <c r="P85" s="171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1" t="s">
        <v>239</v>
      </c>
      <c r="C86" s="315">
        <v>28.990000000000002</v>
      </c>
      <c r="D86" s="315">
        <v>21.000000000000004</v>
      </c>
      <c r="E86" s="315">
        <v>26</v>
      </c>
      <c r="F86" s="274">
        <f t="shared" si="8"/>
        <v>18.2637</v>
      </c>
      <c r="G86" s="274">
        <f t="shared" si="9"/>
        <v>13.230000000000002</v>
      </c>
      <c r="H86" s="274">
        <f t="shared" si="10"/>
        <v>16.38</v>
      </c>
      <c r="I86" s="191" t="s">
        <v>340</v>
      </c>
      <c r="J86" s="276"/>
      <c r="K86" s="8" t="str">
        <f>VLOOKUP(Tabelle1[[#This Row],[Ort]],$O$2:$P$138,2,0)</f>
        <v>M753311Mariastein</v>
      </c>
      <c r="M86" s="171" t="s">
        <v>240</v>
      </c>
      <c r="N86" s="229" t="s">
        <v>325</v>
      </c>
      <c r="O86" s="171" t="s">
        <v>82</v>
      </c>
      <c r="P86" s="171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0">
        <v>4713</v>
      </c>
      <c r="B87" s="280" t="s">
        <v>82</v>
      </c>
      <c r="C87" s="315">
        <v>28.990000000000002</v>
      </c>
      <c r="D87" s="315">
        <v>21.000000000000004</v>
      </c>
      <c r="E87" s="315">
        <v>26</v>
      </c>
      <c r="F87" s="265">
        <f t="shared" si="8"/>
        <v>18.2637</v>
      </c>
      <c r="G87" s="265">
        <f t="shared" si="9"/>
        <v>13.230000000000002</v>
      </c>
      <c r="H87" s="265">
        <f t="shared" si="10"/>
        <v>16.38</v>
      </c>
      <c r="I87" s="190"/>
      <c r="J87" s="276"/>
      <c r="K87" s="8" t="str">
        <f>VLOOKUP(Tabelle1[[#This Row],[Ort]],$O$2:$P$138,2,0)</f>
        <v>L072611Matzendorf</v>
      </c>
      <c r="M87" s="171" t="s">
        <v>240</v>
      </c>
      <c r="N87" s="229" t="s">
        <v>325</v>
      </c>
      <c r="O87" s="171" t="s">
        <v>86</v>
      </c>
      <c r="P87" s="171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67">
        <v>4233</v>
      </c>
      <c r="B88" s="4" t="s">
        <v>83</v>
      </c>
      <c r="C88" s="316">
        <v>27.92</v>
      </c>
      <c r="D88" s="316">
        <v>21</v>
      </c>
      <c r="E88" s="316">
        <v>25.999999999999993</v>
      </c>
      <c r="F88" s="265">
        <f t="shared" si="8"/>
        <v>17.589600000000001</v>
      </c>
      <c r="G88" s="265">
        <f t="shared" si="9"/>
        <v>13.23</v>
      </c>
      <c r="H88" s="265">
        <f t="shared" si="10"/>
        <v>16.379999999999995</v>
      </c>
      <c r="I88" s="190"/>
      <c r="J88" s="276"/>
      <c r="K88" s="8" t="str">
        <f>VLOOKUP(Tabelle1[[#This Row],[Ort]],$O$2:$P$138,2,0)</f>
        <v>N756811Meltingen</v>
      </c>
      <c r="M88" s="171" t="s">
        <v>240</v>
      </c>
      <c r="N88" s="229" t="s">
        <v>325</v>
      </c>
      <c r="O88" s="171" t="s">
        <v>241</v>
      </c>
      <c r="P88" s="171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67">
        <v>3254</v>
      </c>
      <c r="B89" s="172" t="s">
        <v>84</v>
      </c>
      <c r="C89" s="315">
        <v>27.770000000000003</v>
      </c>
      <c r="D89" s="315">
        <v>19.919999999999998</v>
      </c>
      <c r="E89" s="315">
        <v>24.89</v>
      </c>
      <c r="F89" s="265">
        <f t="shared" si="8"/>
        <v>17.495100000000001</v>
      </c>
      <c r="G89" s="265">
        <f t="shared" si="9"/>
        <v>12.549599999999998</v>
      </c>
      <c r="H89" s="265">
        <f t="shared" si="10"/>
        <v>15.6807</v>
      </c>
      <c r="I89" s="191" t="s">
        <v>84</v>
      </c>
      <c r="J89" s="276"/>
      <c r="K89" s="8" t="str">
        <f>VLOOKUP(Tabelle1[[#This Row],[Ort]],$O$2:$P$138,2,0)</f>
        <v>J750611Messen</v>
      </c>
      <c r="M89" s="171" t="s">
        <v>240</v>
      </c>
      <c r="N89" s="229" t="s">
        <v>325</v>
      </c>
      <c r="O89" s="171" t="s">
        <v>116</v>
      </c>
      <c r="P89" s="171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67">
        <v>4116</v>
      </c>
      <c r="B90" s="3" t="s">
        <v>85</v>
      </c>
      <c r="C90" s="315">
        <v>28.990000000000002</v>
      </c>
      <c r="D90" s="315">
        <v>21.000000000000004</v>
      </c>
      <c r="E90" s="315">
        <v>26</v>
      </c>
      <c r="F90" s="265">
        <f t="shared" si="8"/>
        <v>18.2637</v>
      </c>
      <c r="G90" s="265">
        <f t="shared" si="9"/>
        <v>13.230000000000002</v>
      </c>
      <c r="H90" s="265">
        <f t="shared" si="10"/>
        <v>16.38</v>
      </c>
      <c r="I90" s="190" t="s">
        <v>340</v>
      </c>
      <c r="J90" s="276"/>
      <c r="K90" s="8" t="str">
        <f>VLOOKUP(Tabelle1[[#This Row],[Ort]],$O$2:$P$138,2,0)</f>
        <v>M753311Metzerlen</v>
      </c>
      <c r="M90" s="171" t="s">
        <v>242</v>
      </c>
      <c r="N90" s="229" t="s">
        <v>326</v>
      </c>
      <c r="O90" s="171" t="s">
        <v>19</v>
      </c>
      <c r="P90" s="171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68">
        <v>4583</v>
      </c>
      <c r="B91" s="172" t="s">
        <v>29</v>
      </c>
      <c r="C91" s="315">
        <v>27.770000000000003</v>
      </c>
      <c r="D91" s="315">
        <v>19.919999999999998</v>
      </c>
      <c r="E91" s="315">
        <v>24.89</v>
      </c>
      <c r="F91" s="265">
        <f t="shared" si="8"/>
        <v>17.495100000000001</v>
      </c>
      <c r="G91" s="265">
        <f t="shared" si="9"/>
        <v>12.549599999999998</v>
      </c>
      <c r="H91" s="265">
        <f t="shared" si="10"/>
        <v>15.6807</v>
      </c>
      <c r="I91" s="191" t="s">
        <v>211</v>
      </c>
      <c r="J91" s="276"/>
      <c r="K91" s="8" t="str">
        <f>VLOOKUP(Tabelle1[[#This Row],[Ort]],$O$2:$P$138,2,0)</f>
        <v>J750611Mühledorf</v>
      </c>
      <c r="M91" s="171" t="s">
        <v>242</v>
      </c>
      <c r="N91" s="229" t="s">
        <v>326</v>
      </c>
      <c r="O91" s="171" t="s">
        <v>21</v>
      </c>
      <c r="P91" s="171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67">
        <v>4717</v>
      </c>
      <c r="B92" s="3" t="s">
        <v>86</v>
      </c>
      <c r="C92" s="315">
        <v>28.990000000000002</v>
      </c>
      <c r="D92" s="315">
        <v>21.000000000000004</v>
      </c>
      <c r="E92" s="315">
        <v>26</v>
      </c>
      <c r="F92" s="265">
        <f t="shared" si="8"/>
        <v>18.2637</v>
      </c>
      <c r="G92" s="265">
        <f t="shared" si="9"/>
        <v>13.230000000000002</v>
      </c>
      <c r="H92" s="265">
        <f t="shared" si="10"/>
        <v>16.38</v>
      </c>
      <c r="I92" s="191" t="s">
        <v>259</v>
      </c>
      <c r="J92" s="276"/>
      <c r="K92" s="8" t="str">
        <f>VLOOKUP(Tabelle1[[#This Row],[Ort]],$O$2:$P$138,2,0)</f>
        <v>L072611Mümliswil</v>
      </c>
      <c r="M92" s="171" t="s">
        <v>242</v>
      </c>
      <c r="N92" s="229" t="s">
        <v>326</v>
      </c>
      <c r="O92" s="171" t="s">
        <v>28</v>
      </c>
      <c r="P92" s="171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67">
        <v>4574</v>
      </c>
      <c r="B93" s="172" t="s">
        <v>78</v>
      </c>
      <c r="C93" s="315">
        <v>27.770000000000003</v>
      </c>
      <c r="D93" s="315">
        <v>19.919999999999998</v>
      </c>
      <c r="E93" s="315">
        <v>24.89</v>
      </c>
      <c r="F93" s="265">
        <f t="shared" si="8"/>
        <v>17.495100000000001</v>
      </c>
      <c r="G93" s="265">
        <f t="shared" si="9"/>
        <v>12.549599999999998</v>
      </c>
      <c r="H93" s="265">
        <f t="shared" si="10"/>
        <v>15.6807</v>
      </c>
      <c r="I93" s="191" t="s">
        <v>267</v>
      </c>
      <c r="J93" s="276"/>
      <c r="K93" s="8" t="str">
        <f>VLOOKUP(Tabelle1[[#This Row],[Ort]],$O$2:$P$138,2,0)</f>
        <v>J750611Nennigkofen</v>
      </c>
      <c r="M93" s="171" t="s">
        <v>242</v>
      </c>
      <c r="N93" s="229" t="s">
        <v>326</v>
      </c>
      <c r="O93" s="1" t="s">
        <v>30</v>
      </c>
      <c r="P93" s="171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67">
        <v>4623</v>
      </c>
      <c r="B94" s="3" t="s">
        <v>87</v>
      </c>
      <c r="C94" s="315">
        <v>28.990000000000002</v>
      </c>
      <c r="D94" s="315">
        <v>21.000000000000004</v>
      </c>
      <c r="E94" s="315">
        <v>26</v>
      </c>
      <c r="F94" s="265">
        <f t="shared" si="8"/>
        <v>18.2637</v>
      </c>
      <c r="G94" s="265">
        <f t="shared" si="9"/>
        <v>13.230000000000002</v>
      </c>
      <c r="H94" s="265">
        <f t="shared" si="10"/>
        <v>16.38</v>
      </c>
      <c r="I94" s="190"/>
      <c r="J94" s="276"/>
      <c r="K94" s="8" t="str">
        <f>VLOOKUP(Tabelle1[[#This Row],[Ort]],$O$2:$P$138,2,0)</f>
        <v>E751311Neuendorf</v>
      </c>
      <c r="M94" s="171" t="s">
        <v>242</v>
      </c>
      <c r="N94" s="229" t="s">
        <v>326</v>
      </c>
      <c r="O94" s="171" t="s">
        <v>31</v>
      </c>
      <c r="P94" s="171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67">
        <v>4626</v>
      </c>
      <c r="B95" s="3" t="s">
        <v>88</v>
      </c>
      <c r="C95" s="315">
        <v>28.990000000000002</v>
      </c>
      <c r="D95" s="315">
        <v>21.000000000000004</v>
      </c>
      <c r="E95" s="315">
        <v>26</v>
      </c>
      <c r="F95" s="265">
        <f t="shared" si="8"/>
        <v>18.2637</v>
      </c>
      <c r="G95" s="265">
        <f t="shared" si="9"/>
        <v>13.230000000000002</v>
      </c>
      <c r="H95" s="265">
        <f t="shared" si="10"/>
        <v>16.38</v>
      </c>
      <c r="I95" s="190"/>
      <c r="J95" s="276"/>
      <c r="K95" s="8" t="str">
        <f>VLOOKUP(Tabelle1[[#This Row],[Ort]],$O$2:$P$138,2,0)</f>
        <v>E751311Niederbuchsiten</v>
      </c>
      <c r="M95" s="171" t="s">
        <v>242</v>
      </c>
      <c r="N95" s="229" t="s">
        <v>326</v>
      </c>
      <c r="O95" s="171" t="s">
        <v>43</v>
      </c>
      <c r="P95" s="171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67">
        <v>5013</v>
      </c>
      <c r="B96" s="3" t="s">
        <v>89</v>
      </c>
      <c r="C96" s="315">
        <v>28.990000000000002</v>
      </c>
      <c r="D96" s="315">
        <v>21.000000000000004</v>
      </c>
      <c r="E96" s="315">
        <v>26</v>
      </c>
      <c r="F96" s="265">
        <f t="shared" si="8"/>
        <v>18.2637</v>
      </c>
      <c r="G96" s="265">
        <f t="shared" si="9"/>
        <v>13.230000000000002</v>
      </c>
      <c r="H96" s="265">
        <f t="shared" si="10"/>
        <v>16.38</v>
      </c>
      <c r="I96" s="190"/>
      <c r="J96" s="276"/>
      <c r="K96" s="8" t="str">
        <f>VLOOKUP(Tabelle1[[#This Row],[Ort]],$O$2:$P$138,2,0)</f>
        <v>C644211Niedergösgen</v>
      </c>
      <c r="M96" s="1" t="s">
        <v>242</v>
      </c>
      <c r="N96" s="277" t="s">
        <v>326</v>
      </c>
      <c r="O96" s="1" t="s">
        <v>52</v>
      </c>
      <c r="P96" s="1" t="str">
        <f t="shared" si="11"/>
        <v>N756811Grindel</v>
      </c>
      <c r="Q96" s="278" t="str">
        <f>VLOOKUP(Tabelle2[[#This Row],[VertragsOrt]],Tabelle1[[Ort]:[RK KLV A]],1,)</f>
        <v>Grindel</v>
      </c>
    </row>
    <row r="97" spans="1:17">
      <c r="A97" s="268">
        <v>4523</v>
      </c>
      <c r="B97" s="3" t="s">
        <v>228</v>
      </c>
      <c r="C97" s="315">
        <v>28.990000000000002</v>
      </c>
      <c r="D97" s="315">
        <v>21.000000000000004</v>
      </c>
      <c r="E97" s="315">
        <v>26</v>
      </c>
      <c r="F97" s="265">
        <f t="shared" si="8"/>
        <v>18.2637</v>
      </c>
      <c r="G97" s="265">
        <f t="shared" si="9"/>
        <v>13.230000000000002</v>
      </c>
      <c r="H97" s="265">
        <f t="shared" si="10"/>
        <v>16.38</v>
      </c>
      <c r="I97" s="191" t="s">
        <v>101</v>
      </c>
      <c r="J97" s="276"/>
      <c r="K97" s="8" t="str">
        <f>VLOOKUP(Tabelle1[[#This Row],[Ort]],$O$2:$P$138,2,0)</f>
        <v>J106111Niederwil SO</v>
      </c>
      <c r="M97" s="171" t="s">
        <v>242</v>
      </c>
      <c r="N97" s="229" t="s">
        <v>326</v>
      </c>
      <c r="O97" s="171" t="s">
        <v>71</v>
      </c>
      <c r="P97" s="171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69">
        <v>4412</v>
      </c>
      <c r="B98" s="5" t="s">
        <v>90</v>
      </c>
      <c r="C98" s="316">
        <v>27.92</v>
      </c>
      <c r="D98" s="316">
        <v>21</v>
      </c>
      <c r="E98" s="316">
        <v>25.999999999999993</v>
      </c>
      <c r="F98" s="265">
        <f t="shared" ref="F98:F129" si="12">IF(C98&lt;=40.57,C98*0.63,25.56)</f>
        <v>17.589600000000001</v>
      </c>
      <c r="G98" s="265">
        <f t="shared" ref="G98:G129" si="13">IF(D98&lt;=36.09,D98*0.63,22.74)</f>
        <v>13.23</v>
      </c>
      <c r="H98" s="265">
        <f t="shared" ref="H98:H129" si="14">IF(E98&lt;=37.15,E98*0.63,23.4)</f>
        <v>16.379999999999995</v>
      </c>
      <c r="I98" s="190" t="s">
        <v>341</v>
      </c>
      <c r="J98" s="276"/>
      <c r="K98" s="8" t="str">
        <f>VLOOKUP(Tabelle1[[#This Row],[Ort]],$O$2:$P$138,2,0)</f>
        <v>N756811Nuglar</v>
      </c>
      <c r="M98" s="171" t="s">
        <v>242</v>
      </c>
      <c r="N98" s="229" t="s">
        <v>326</v>
      </c>
      <c r="O98" s="171" t="s">
        <v>83</v>
      </c>
      <c r="P98" s="171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67">
        <v>4208</v>
      </c>
      <c r="B99" s="3" t="s">
        <v>91</v>
      </c>
      <c r="C99" s="316">
        <v>27.92</v>
      </c>
      <c r="D99" s="316">
        <v>21</v>
      </c>
      <c r="E99" s="316">
        <v>25.999999999999993</v>
      </c>
      <c r="F99" s="265">
        <f t="shared" si="12"/>
        <v>17.589600000000001</v>
      </c>
      <c r="G99" s="265">
        <f t="shared" si="13"/>
        <v>13.23</v>
      </c>
      <c r="H99" s="265">
        <f t="shared" si="14"/>
        <v>16.379999999999995</v>
      </c>
      <c r="I99" s="190"/>
      <c r="J99" s="276"/>
      <c r="K99" s="8" t="str">
        <f>VLOOKUP(Tabelle1[[#This Row],[Ort]],$O$2:$P$138,2,0)</f>
        <v>N756811Nunningen</v>
      </c>
      <c r="M99" s="171" t="s">
        <v>242</v>
      </c>
      <c r="N99" s="229" t="s">
        <v>326</v>
      </c>
      <c r="O99" s="171" t="s">
        <v>90</v>
      </c>
      <c r="P99" s="171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67">
        <v>4625</v>
      </c>
      <c r="B100" s="4" t="s">
        <v>92</v>
      </c>
      <c r="C100" s="315">
        <v>28.990000000000002</v>
      </c>
      <c r="D100" s="315">
        <v>21.000000000000004</v>
      </c>
      <c r="E100" s="315">
        <v>26</v>
      </c>
      <c r="F100" s="265">
        <f t="shared" si="12"/>
        <v>18.2637</v>
      </c>
      <c r="G100" s="265">
        <f t="shared" si="13"/>
        <v>13.230000000000002</v>
      </c>
      <c r="H100" s="265">
        <f t="shared" si="14"/>
        <v>16.38</v>
      </c>
      <c r="I100" s="190"/>
      <c r="J100" s="276"/>
      <c r="K100" s="8" t="str">
        <f>VLOOKUP(Tabelle1[[#This Row],[Ort]],$O$2:$P$138,2,0)</f>
        <v>E751311Oberbuchsiten</v>
      </c>
      <c r="M100" s="171" t="s">
        <v>242</v>
      </c>
      <c r="N100" s="229" t="s">
        <v>326</v>
      </c>
      <c r="O100" s="171" t="s">
        <v>91</v>
      </c>
      <c r="P100" s="171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67">
        <v>4515</v>
      </c>
      <c r="B101" s="3" t="s">
        <v>93</v>
      </c>
      <c r="C101" s="315">
        <v>28.990000000000002</v>
      </c>
      <c r="D101" s="315">
        <v>21.000000000000004</v>
      </c>
      <c r="E101" s="315">
        <v>26</v>
      </c>
      <c r="F101" s="265">
        <f t="shared" si="12"/>
        <v>18.2637</v>
      </c>
      <c r="G101" s="265">
        <f t="shared" si="13"/>
        <v>13.230000000000002</v>
      </c>
      <c r="H101" s="265">
        <f t="shared" si="14"/>
        <v>16.38</v>
      </c>
      <c r="I101" s="190"/>
      <c r="J101" s="276"/>
      <c r="K101" s="8" t="str">
        <f>VLOOKUP(Tabelle1[[#This Row],[Ort]],$O$2:$P$138,2,0)</f>
        <v>J106111Oberdorf</v>
      </c>
      <c r="M101" s="171" t="s">
        <v>242</v>
      </c>
      <c r="N101" s="229" t="s">
        <v>326</v>
      </c>
      <c r="O101" s="171" t="s">
        <v>107</v>
      </c>
      <c r="P101" s="171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67">
        <v>4564</v>
      </c>
      <c r="B102" s="3" t="s">
        <v>94</v>
      </c>
      <c r="C102" s="315">
        <v>28.990000000000002</v>
      </c>
      <c r="D102" s="315">
        <v>21.000000000000004</v>
      </c>
      <c r="E102" s="315">
        <v>26</v>
      </c>
      <c r="F102" s="265">
        <f t="shared" si="12"/>
        <v>18.2637</v>
      </c>
      <c r="G102" s="265">
        <f t="shared" si="13"/>
        <v>13.230000000000002</v>
      </c>
      <c r="H102" s="265">
        <f t="shared" si="14"/>
        <v>16.38</v>
      </c>
      <c r="I102" s="190"/>
      <c r="J102" s="276"/>
      <c r="K102" s="8" t="str">
        <f>VLOOKUP(Tabelle1[[#This Row],[Ort]],$O$2:$P$138,2,0)</f>
        <v>A752911Obergerlafingen</v>
      </c>
      <c r="M102" s="171" t="s">
        <v>242</v>
      </c>
      <c r="N102" s="229" t="s">
        <v>326</v>
      </c>
      <c r="O102" s="275" t="s">
        <v>243</v>
      </c>
      <c r="P102" s="171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67">
        <v>4653</v>
      </c>
      <c r="B103" s="3" t="s">
        <v>95</v>
      </c>
      <c r="C103" s="315">
        <v>28.990000000000002</v>
      </c>
      <c r="D103" s="315">
        <v>21.000000000000004</v>
      </c>
      <c r="E103" s="315">
        <v>26</v>
      </c>
      <c r="F103" s="265">
        <f t="shared" si="12"/>
        <v>18.2637</v>
      </c>
      <c r="G103" s="265">
        <f t="shared" si="13"/>
        <v>13.230000000000002</v>
      </c>
      <c r="H103" s="265">
        <f t="shared" si="14"/>
        <v>16.38</v>
      </c>
      <c r="I103" s="190"/>
      <c r="J103" s="276"/>
      <c r="K103" s="8" t="str">
        <f>VLOOKUP(Tabelle1[[#This Row],[Ort]],$O$2:$P$138,2,0)</f>
        <v>B751211Obergösgen</v>
      </c>
      <c r="M103" s="171" t="s">
        <v>242</v>
      </c>
      <c r="N103" s="229" t="s">
        <v>326</v>
      </c>
      <c r="O103" s="171" t="s">
        <v>122</v>
      </c>
      <c r="P103" s="171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67">
        <v>4588</v>
      </c>
      <c r="B104" s="3" t="s">
        <v>229</v>
      </c>
      <c r="C104" s="315">
        <v>27.770000000000003</v>
      </c>
      <c r="D104" s="315">
        <v>19.919999999999998</v>
      </c>
      <c r="E104" s="315">
        <v>24.89</v>
      </c>
      <c r="F104" s="265">
        <f t="shared" si="12"/>
        <v>17.495100000000001</v>
      </c>
      <c r="G104" s="265">
        <f t="shared" si="13"/>
        <v>12.549599999999998</v>
      </c>
      <c r="H104" s="265">
        <f t="shared" si="14"/>
        <v>15.6807</v>
      </c>
      <c r="I104" s="191" t="s">
        <v>84</v>
      </c>
      <c r="J104" s="276"/>
      <c r="K104" s="8" t="str">
        <f>VLOOKUP(Tabelle1[[#This Row],[Ort]],$O$2:$P$138,2,0)</f>
        <v>J750611Oberramsern</v>
      </c>
      <c r="M104" s="171" t="s">
        <v>244</v>
      </c>
      <c r="N104" s="229" t="s">
        <v>327</v>
      </c>
      <c r="O104" s="171" t="s">
        <v>113</v>
      </c>
      <c r="P104" s="171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67">
        <v>4566</v>
      </c>
      <c r="B105" s="3" t="s">
        <v>96</v>
      </c>
      <c r="C105" s="315">
        <v>28.990000000000002</v>
      </c>
      <c r="D105" s="315">
        <v>21.000000000000004</v>
      </c>
      <c r="E105" s="315">
        <v>26</v>
      </c>
      <c r="F105" s="265">
        <f t="shared" si="12"/>
        <v>18.2637</v>
      </c>
      <c r="G105" s="265">
        <f t="shared" si="13"/>
        <v>13.230000000000002</v>
      </c>
      <c r="H105" s="265">
        <f t="shared" si="14"/>
        <v>16.38</v>
      </c>
      <c r="I105" s="190"/>
      <c r="J105" s="276"/>
      <c r="K105" s="8" t="str">
        <f>VLOOKUP(Tabelle1[[#This Row],[Ort]],$O$2:$P$138,2,0)</f>
        <v>A752911Oekingen</v>
      </c>
      <c r="M105" s="171" t="s">
        <v>245</v>
      </c>
      <c r="N105" s="229" t="s">
        <v>328</v>
      </c>
      <c r="O105" s="275" t="s">
        <v>246</v>
      </c>
      <c r="P105" s="171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67">
        <v>4702</v>
      </c>
      <c r="B106" s="3" t="s">
        <v>97</v>
      </c>
      <c r="C106" s="315">
        <v>28.990000000000002</v>
      </c>
      <c r="D106" s="315">
        <v>21.000000000000004</v>
      </c>
      <c r="E106" s="315">
        <v>26</v>
      </c>
      <c r="F106" s="265">
        <f t="shared" si="12"/>
        <v>18.2637</v>
      </c>
      <c r="G106" s="265">
        <f t="shared" si="13"/>
        <v>13.230000000000002</v>
      </c>
      <c r="H106" s="265">
        <f t="shared" si="14"/>
        <v>16.38</v>
      </c>
      <c r="I106" s="190"/>
      <c r="J106" s="276"/>
      <c r="K106" s="8" t="str">
        <f>VLOOKUP(Tabelle1[[#This Row],[Ort]],$O$2:$P$138,2,0)</f>
        <v>E751311Oensingen</v>
      </c>
      <c r="M106" s="171" t="s">
        <v>245</v>
      </c>
      <c r="N106" s="229" t="s">
        <v>328</v>
      </c>
      <c r="O106" s="171" t="s">
        <v>55</v>
      </c>
      <c r="P106" s="171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67">
        <v>4600</v>
      </c>
      <c r="B107" s="172" t="s">
        <v>98</v>
      </c>
      <c r="C107" s="315">
        <v>28.990000000000002</v>
      </c>
      <c r="D107" s="315">
        <v>21.000000000000004</v>
      </c>
      <c r="E107" s="315">
        <v>26</v>
      </c>
      <c r="F107" s="265">
        <f t="shared" si="12"/>
        <v>18.2637</v>
      </c>
      <c r="G107" s="265">
        <f t="shared" si="13"/>
        <v>13.230000000000002</v>
      </c>
      <c r="H107" s="265">
        <f t="shared" si="14"/>
        <v>16.38</v>
      </c>
      <c r="I107" s="190"/>
      <c r="J107" s="276"/>
      <c r="K107" s="8" t="str">
        <f>VLOOKUP(Tabelle1[[#This Row],[Ort]],$O$2:$P$138,2,0)</f>
        <v>W093511Olten</v>
      </c>
      <c r="M107" s="171" t="s">
        <v>245</v>
      </c>
      <c r="N107" s="229" t="s">
        <v>328</v>
      </c>
      <c r="O107" s="171" t="s">
        <v>100</v>
      </c>
      <c r="P107" s="171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68">
        <v>4719</v>
      </c>
      <c r="B108" s="3" t="s">
        <v>241</v>
      </c>
      <c r="C108" s="315">
        <v>28.990000000000002</v>
      </c>
      <c r="D108" s="315">
        <v>21.000000000000004</v>
      </c>
      <c r="E108" s="315">
        <v>26</v>
      </c>
      <c r="F108" s="265">
        <f t="shared" si="12"/>
        <v>18.2637</v>
      </c>
      <c r="G108" s="265">
        <f t="shared" si="13"/>
        <v>13.230000000000002</v>
      </c>
      <c r="H108" s="265">
        <f t="shared" si="14"/>
        <v>16.38</v>
      </c>
      <c r="I108" s="191" t="s">
        <v>259</v>
      </c>
      <c r="J108" s="276"/>
      <c r="K108" s="8" t="str">
        <f>VLOOKUP(Tabelle1[[#This Row],[Ort]],$O$2:$P$138,2,0)</f>
        <v>L072611Ramiswil</v>
      </c>
      <c r="M108" s="171" t="s">
        <v>245</v>
      </c>
      <c r="N108" s="229" t="s">
        <v>328</v>
      </c>
      <c r="O108" s="171" t="s">
        <v>247</v>
      </c>
      <c r="P108" s="171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67">
        <v>4565</v>
      </c>
      <c r="B109" s="3" t="s">
        <v>99</v>
      </c>
      <c r="C109" s="315">
        <v>28.990000000000002</v>
      </c>
      <c r="D109" s="315">
        <v>21.000000000000004</v>
      </c>
      <c r="E109" s="315">
        <v>26</v>
      </c>
      <c r="F109" s="265">
        <f t="shared" si="12"/>
        <v>18.2637</v>
      </c>
      <c r="G109" s="265">
        <f t="shared" si="13"/>
        <v>13.230000000000002</v>
      </c>
      <c r="H109" s="265">
        <f t="shared" si="14"/>
        <v>16.38</v>
      </c>
      <c r="I109" s="190"/>
      <c r="J109" s="276"/>
      <c r="K109" s="8" t="str">
        <f>VLOOKUP(Tabelle1[[#This Row],[Ort]],$O$2:$P$138,2,0)</f>
        <v>A752911Recherswil</v>
      </c>
      <c r="M109" s="171" t="s">
        <v>248</v>
      </c>
      <c r="N109" s="229" t="s">
        <v>329</v>
      </c>
      <c r="O109" s="171" t="s">
        <v>77</v>
      </c>
      <c r="P109" s="171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67">
        <v>4613</v>
      </c>
      <c r="B110" s="4" t="s">
        <v>100</v>
      </c>
      <c r="C110" s="315">
        <v>28.990000000000002</v>
      </c>
      <c r="D110" s="315">
        <v>21.000000000000004</v>
      </c>
      <c r="E110" s="315">
        <v>26</v>
      </c>
      <c r="F110" s="265">
        <f t="shared" si="12"/>
        <v>18.2637</v>
      </c>
      <c r="G110" s="265">
        <f t="shared" si="13"/>
        <v>13.230000000000002</v>
      </c>
      <c r="H110" s="265">
        <f t="shared" si="14"/>
        <v>16.38</v>
      </c>
      <c r="I110" s="283"/>
      <c r="J110" s="276"/>
      <c r="K110" s="8" t="str">
        <f>VLOOKUP(Tabelle1[[#This Row],[Ort]],$O$2:$P$138,2,0)</f>
        <v>O105411Rickenbach</v>
      </c>
      <c r="M110" s="171" t="s">
        <v>248</v>
      </c>
      <c r="N110" s="229" t="s">
        <v>329</v>
      </c>
      <c r="O110" s="275" t="s">
        <v>249</v>
      </c>
      <c r="P110" s="171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67">
        <v>4533</v>
      </c>
      <c r="B111" s="3" t="s">
        <v>101</v>
      </c>
      <c r="C111" s="315">
        <v>28.990000000000002</v>
      </c>
      <c r="D111" s="315">
        <v>21.000000000000004</v>
      </c>
      <c r="E111" s="315">
        <v>26</v>
      </c>
      <c r="F111" s="265">
        <f t="shared" si="12"/>
        <v>18.2637</v>
      </c>
      <c r="G111" s="265">
        <f t="shared" si="13"/>
        <v>13.230000000000002</v>
      </c>
      <c r="H111" s="265">
        <f t="shared" si="14"/>
        <v>16.38</v>
      </c>
      <c r="I111" s="191" t="s">
        <v>101</v>
      </c>
      <c r="J111" s="276"/>
      <c r="K111" s="8" t="str">
        <f>VLOOKUP(Tabelle1[[#This Row],[Ort]],$O$2:$P$138,2,0)</f>
        <v>J106111Riedholz</v>
      </c>
      <c r="M111" s="171" t="s">
        <v>248</v>
      </c>
      <c r="N111" s="229" t="s">
        <v>329</v>
      </c>
      <c r="O111" s="1" t="s">
        <v>103</v>
      </c>
      <c r="P111" s="171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67">
        <v>4118</v>
      </c>
      <c r="B112" s="3" t="s">
        <v>102</v>
      </c>
      <c r="C112" s="315">
        <v>28.990000000000002</v>
      </c>
      <c r="D112" s="315">
        <v>21.000000000000004</v>
      </c>
      <c r="E112" s="315">
        <v>26</v>
      </c>
      <c r="F112" s="265">
        <f t="shared" si="12"/>
        <v>18.2637</v>
      </c>
      <c r="G112" s="265">
        <f t="shared" si="13"/>
        <v>13.230000000000002</v>
      </c>
      <c r="H112" s="265">
        <f t="shared" si="14"/>
        <v>16.38</v>
      </c>
      <c r="I112" s="190"/>
      <c r="J112" s="276"/>
      <c r="K112" s="8" t="str">
        <f>VLOOKUP(Tabelle1[[#This Row],[Ort]],$O$2:$P$138,2,0)</f>
        <v>M753311Rodersdorf</v>
      </c>
      <c r="M112" s="171" t="s">
        <v>248</v>
      </c>
      <c r="N112" s="229" t="s">
        <v>329</v>
      </c>
      <c r="O112" s="171" t="s">
        <v>111</v>
      </c>
      <c r="P112" s="171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67">
        <v>4655</v>
      </c>
      <c r="B113" s="3" t="s">
        <v>103</v>
      </c>
      <c r="C113" s="315">
        <v>28.990000000000002</v>
      </c>
      <c r="D113" s="315">
        <v>21.000000000000004</v>
      </c>
      <c r="E113" s="315">
        <v>26</v>
      </c>
      <c r="F113" s="265">
        <f t="shared" si="12"/>
        <v>18.2637</v>
      </c>
      <c r="G113" s="265">
        <f t="shared" si="13"/>
        <v>13.230000000000002</v>
      </c>
      <c r="H113" s="265">
        <f t="shared" si="14"/>
        <v>16.38</v>
      </c>
      <c r="I113" s="190"/>
      <c r="J113" s="276"/>
      <c r="K113" s="8" t="str">
        <f>VLOOKUP(Tabelle1[[#This Row],[Ort]],$O$2:$P$138,2,0)</f>
        <v>V753611Rohr</v>
      </c>
      <c r="M113" s="171" t="s">
        <v>250</v>
      </c>
      <c r="N113" s="229" t="s">
        <v>330</v>
      </c>
      <c r="O113" s="171" t="s">
        <v>16</v>
      </c>
      <c r="P113" s="171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67">
        <v>4522</v>
      </c>
      <c r="B114" s="3" t="s">
        <v>104</v>
      </c>
      <c r="C114" s="315">
        <v>26.96</v>
      </c>
      <c r="D114" s="315">
        <v>19.2</v>
      </c>
      <c r="E114" s="315">
        <v>24.14</v>
      </c>
      <c r="F114" s="265">
        <f t="shared" si="12"/>
        <v>16.9848</v>
      </c>
      <c r="G114" s="265">
        <f t="shared" si="13"/>
        <v>12.096</v>
      </c>
      <c r="H114" s="265">
        <f t="shared" si="14"/>
        <v>15.2082</v>
      </c>
      <c r="I114" s="190"/>
      <c r="J114" s="276"/>
      <c r="K114" s="8" t="str">
        <f>VLOOKUP(Tabelle1[[#This Row],[Ort]],$O$2:$P$138,2,0)</f>
        <v>J750611Rüttenen</v>
      </c>
      <c r="M114" s="171" t="s">
        <v>250</v>
      </c>
      <c r="N114" s="229" t="s">
        <v>330</v>
      </c>
      <c r="O114" s="171" t="s">
        <v>26</v>
      </c>
      <c r="P114" s="171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67">
        <v>3253</v>
      </c>
      <c r="B115" s="172" t="s">
        <v>105</v>
      </c>
      <c r="C115" s="315">
        <v>27.770000000000003</v>
      </c>
      <c r="D115" s="315">
        <v>19.919999999999998</v>
      </c>
      <c r="E115" s="315">
        <v>24.89</v>
      </c>
      <c r="F115" s="265">
        <f t="shared" si="12"/>
        <v>17.495100000000001</v>
      </c>
      <c r="G115" s="265">
        <f t="shared" si="13"/>
        <v>12.549599999999998</v>
      </c>
      <c r="H115" s="265">
        <f t="shared" si="14"/>
        <v>15.6807</v>
      </c>
      <c r="I115" s="190"/>
      <c r="J115" s="276"/>
      <c r="K115" s="8" t="str">
        <f>VLOOKUP(Tabelle1[[#This Row],[Ort]],$O$2:$P$138,2,0)</f>
        <v>J750611Schnottwil</v>
      </c>
      <c r="M115" s="1" t="s">
        <v>250</v>
      </c>
      <c r="N115" s="229" t="s">
        <v>330</v>
      </c>
      <c r="O115" s="1" t="s">
        <v>36</v>
      </c>
      <c r="P115" s="1" t="str">
        <f t="shared" si="15"/>
        <v>A752911Winistorf</v>
      </c>
      <c r="Q115" s="278" t="str">
        <f>VLOOKUP(Tabelle2[[#This Row],[VertragsOrt]],Tabelle1[[Ort]:[RK KLV A]],1,)</f>
        <v>Winistorf</v>
      </c>
    </row>
    <row r="116" spans="1:17">
      <c r="A116" s="267">
        <v>5012</v>
      </c>
      <c r="B116" s="3" t="s">
        <v>106</v>
      </c>
      <c r="C116" s="315">
        <v>28.990000000000002</v>
      </c>
      <c r="D116" s="315">
        <v>21.000000000000004</v>
      </c>
      <c r="E116" s="315">
        <v>26</v>
      </c>
      <c r="F116" s="265">
        <f t="shared" si="12"/>
        <v>18.2637</v>
      </c>
      <c r="G116" s="265">
        <f t="shared" si="13"/>
        <v>13.230000000000002</v>
      </c>
      <c r="H116" s="265">
        <f t="shared" si="14"/>
        <v>16.38</v>
      </c>
      <c r="I116" s="190"/>
      <c r="J116" s="276"/>
      <c r="K116" s="8" t="str">
        <f>VLOOKUP(Tabelle1[[#This Row],[Ort]],$O$2:$P$138,2,0)</f>
        <v>C644211Schönenwerd</v>
      </c>
      <c r="M116" s="171" t="s">
        <v>250</v>
      </c>
      <c r="N116" s="229" t="s">
        <v>330</v>
      </c>
      <c r="O116" s="171" t="s">
        <v>42</v>
      </c>
      <c r="P116" s="171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67">
        <v>4206</v>
      </c>
      <c r="B117" s="3" t="s">
        <v>107</v>
      </c>
      <c r="C117" s="316">
        <v>27.92</v>
      </c>
      <c r="D117" s="316">
        <v>21</v>
      </c>
      <c r="E117" s="316">
        <v>25.999999999999993</v>
      </c>
      <c r="F117" s="265">
        <f t="shared" si="12"/>
        <v>17.589600000000001</v>
      </c>
      <c r="G117" s="265">
        <f t="shared" si="13"/>
        <v>13.23</v>
      </c>
      <c r="H117" s="265">
        <f t="shared" si="14"/>
        <v>16.379999999999995</v>
      </c>
      <c r="I117" s="190"/>
      <c r="J117" s="276"/>
      <c r="K117" s="8" t="str">
        <f>VLOOKUP(Tabelle1[[#This Row],[Ort]],$O$2:$P$138,2,0)</f>
        <v>N756811Seewen</v>
      </c>
      <c r="M117" s="171" t="s">
        <v>250</v>
      </c>
      <c r="N117" s="229" t="s">
        <v>330</v>
      </c>
      <c r="O117" s="171" t="s">
        <v>49</v>
      </c>
      <c r="P117" s="171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67">
        <v>2545</v>
      </c>
      <c r="B118" s="3" t="s">
        <v>108</v>
      </c>
      <c r="C118" s="315">
        <v>26.96</v>
      </c>
      <c r="D118" s="315">
        <v>19.2</v>
      </c>
      <c r="E118" s="315">
        <v>24.14</v>
      </c>
      <c r="F118" s="265">
        <f t="shared" si="12"/>
        <v>16.9848</v>
      </c>
      <c r="G118" s="265">
        <f t="shared" si="13"/>
        <v>12.096</v>
      </c>
      <c r="H118" s="265">
        <f t="shared" si="14"/>
        <v>15.2082</v>
      </c>
      <c r="I118" s="190"/>
      <c r="J118" s="276"/>
      <c r="K118" s="8" t="str">
        <f>VLOOKUP(Tabelle1[[#This Row],[Ort]],$O$2:$P$138,2,0)</f>
        <v>J750611Selzach</v>
      </c>
      <c r="M118" s="171" t="s">
        <v>250</v>
      </c>
      <c r="N118" s="229" t="s">
        <v>330</v>
      </c>
      <c r="O118" s="171" t="s">
        <v>56</v>
      </c>
      <c r="P118" s="171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67">
        <v>4500</v>
      </c>
      <c r="B119" s="172" t="s">
        <v>109</v>
      </c>
      <c r="C119" s="315">
        <v>28.990000000000002</v>
      </c>
      <c r="D119" s="315">
        <v>21.000000000000004</v>
      </c>
      <c r="E119" s="315">
        <v>26</v>
      </c>
      <c r="F119" s="265">
        <f t="shared" si="12"/>
        <v>18.2637</v>
      </c>
      <c r="G119" s="265">
        <f t="shared" si="13"/>
        <v>13.230000000000002</v>
      </c>
      <c r="H119" s="265">
        <f t="shared" si="14"/>
        <v>16.38</v>
      </c>
      <c r="I119" s="190"/>
      <c r="J119" s="276"/>
      <c r="K119" s="8" t="str">
        <f>VLOOKUP(Tabelle1[[#This Row],[Ort]],$O$2:$P$138,2,0)</f>
        <v>J106111Solothurn</v>
      </c>
      <c r="M119" s="171" t="s">
        <v>250</v>
      </c>
      <c r="N119" s="229" t="s">
        <v>330</v>
      </c>
      <c r="O119" s="171" t="s">
        <v>223</v>
      </c>
      <c r="P119" s="171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316">
        <v>27.92</v>
      </c>
      <c r="D120" s="316">
        <v>21</v>
      </c>
      <c r="E120" s="316">
        <v>25.999999999999993</v>
      </c>
      <c r="F120" s="274">
        <f t="shared" si="12"/>
        <v>17.589600000000001</v>
      </c>
      <c r="G120" s="274">
        <f t="shared" si="13"/>
        <v>13.23</v>
      </c>
      <c r="H120" s="274">
        <f t="shared" si="14"/>
        <v>16.379999999999995</v>
      </c>
      <c r="I120" s="191" t="s">
        <v>341</v>
      </c>
      <c r="J120" s="276"/>
      <c r="K120" s="8" t="str">
        <f>VLOOKUP(Tabelle1[[#This Row],[Ort]],$O$2:$P$138,2,0)</f>
        <v>N756811St. Pantaleon</v>
      </c>
      <c r="M120" s="171" t="s">
        <v>250</v>
      </c>
      <c r="N120" s="229" t="s">
        <v>330</v>
      </c>
      <c r="O120" s="171" t="s">
        <v>221</v>
      </c>
      <c r="P120" s="171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67">
        <v>4656</v>
      </c>
      <c r="B121" s="3" t="s">
        <v>110</v>
      </c>
      <c r="C121" s="315">
        <v>28.990000000000002</v>
      </c>
      <c r="D121" s="315">
        <v>21.000000000000004</v>
      </c>
      <c r="E121" s="315">
        <v>26</v>
      </c>
      <c r="F121" s="265">
        <f t="shared" si="12"/>
        <v>18.2637</v>
      </c>
      <c r="G121" s="265">
        <f t="shared" si="13"/>
        <v>13.230000000000002</v>
      </c>
      <c r="H121" s="265">
        <f t="shared" si="14"/>
        <v>16.38</v>
      </c>
      <c r="I121" s="190"/>
      <c r="J121" s="276"/>
      <c r="K121" s="8" t="str">
        <f>VLOOKUP(Tabelle1[[#This Row],[Ort]],$O$2:$P$138,2,0)</f>
        <v>B751211Starrkirch-Wil</v>
      </c>
      <c r="M121" s="171" t="s">
        <v>250</v>
      </c>
      <c r="N121" s="229" t="s">
        <v>330</v>
      </c>
      <c r="O121" s="171" t="s">
        <v>64</v>
      </c>
      <c r="P121" s="171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67">
        <v>4556</v>
      </c>
      <c r="B122" s="3" t="s">
        <v>265</v>
      </c>
      <c r="C122" s="315">
        <v>28.990000000000002</v>
      </c>
      <c r="D122" s="315">
        <v>21.000000000000004</v>
      </c>
      <c r="E122" s="315">
        <v>26</v>
      </c>
      <c r="F122" s="265">
        <f t="shared" si="12"/>
        <v>18.2637</v>
      </c>
      <c r="G122" s="265">
        <f t="shared" si="13"/>
        <v>13.230000000000002</v>
      </c>
      <c r="H122" s="265">
        <f t="shared" si="14"/>
        <v>16.38</v>
      </c>
      <c r="I122" s="191" t="s">
        <v>16</v>
      </c>
      <c r="J122" s="276"/>
      <c r="K122" s="8" t="str">
        <f>VLOOKUP(Tabelle1[[#This Row],[Ort]],$O$2:$P$138,2,0)</f>
        <v>A752911Steinhof SO</v>
      </c>
      <c r="M122" s="171" t="s">
        <v>250</v>
      </c>
      <c r="N122" s="229" t="s">
        <v>330</v>
      </c>
      <c r="O122" s="171" t="s">
        <v>66</v>
      </c>
      <c r="P122" s="171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67">
        <v>4655</v>
      </c>
      <c r="B123" s="3" t="s">
        <v>111</v>
      </c>
      <c r="C123" s="315">
        <v>28.990000000000002</v>
      </c>
      <c r="D123" s="315">
        <v>21.000000000000004</v>
      </c>
      <c r="E123" s="315">
        <v>26</v>
      </c>
      <c r="F123" s="265">
        <f t="shared" si="12"/>
        <v>18.2637</v>
      </c>
      <c r="G123" s="265">
        <f t="shared" si="13"/>
        <v>13.230000000000002</v>
      </c>
      <c r="H123" s="265">
        <f t="shared" si="14"/>
        <v>16.38</v>
      </c>
      <c r="I123" s="190"/>
      <c r="J123" s="276"/>
      <c r="K123" s="8" t="str">
        <f>VLOOKUP(Tabelle1[[#This Row],[Ort]],$O$2:$P$138,2,0)</f>
        <v>V753611Stüsslingen</v>
      </c>
      <c r="M123" s="171" t="s">
        <v>250</v>
      </c>
      <c r="N123" s="229" t="s">
        <v>330</v>
      </c>
      <c r="O123" s="171" t="s">
        <v>72</v>
      </c>
      <c r="P123" s="171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67">
        <v>4553</v>
      </c>
      <c r="B124" s="3" t="s">
        <v>112</v>
      </c>
      <c r="C124" s="315">
        <v>28.990000000000002</v>
      </c>
      <c r="D124" s="315">
        <v>21.000000000000004</v>
      </c>
      <c r="E124" s="315">
        <v>26</v>
      </c>
      <c r="F124" s="265">
        <f t="shared" si="12"/>
        <v>18.2637</v>
      </c>
      <c r="G124" s="265">
        <f t="shared" si="13"/>
        <v>13.230000000000002</v>
      </c>
      <c r="H124" s="265">
        <f t="shared" si="14"/>
        <v>16.38</v>
      </c>
      <c r="I124" s="190"/>
      <c r="J124" s="276"/>
      <c r="K124" s="8" t="str">
        <f>VLOOKUP(Tabelle1[[#This Row],[Ort]],$O$2:$P$138,2,0)</f>
        <v>A752911Subingen</v>
      </c>
      <c r="M124" s="171" t="s">
        <v>250</v>
      </c>
      <c r="N124" s="229" t="s">
        <v>330</v>
      </c>
      <c r="O124" s="171" t="s">
        <v>94</v>
      </c>
      <c r="P124" s="171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67">
        <v>4632</v>
      </c>
      <c r="B125" s="3" t="s">
        <v>113</v>
      </c>
      <c r="C125" s="315">
        <v>27.42</v>
      </c>
      <c r="D125" s="315">
        <v>15.91</v>
      </c>
      <c r="E125" s="315">
        <v>20.85</v>
      </c>
      <c r="F125" s="265">
        <f t="shared" si="12"/>
        <v>17.2746</v>
      </c>
      <c r="G125" s="265">
        <f t="shared" si="13"/>
        <v>10.023300000000001</v>
      </c>
      <c r="H125" s="265">
        <f t="shared" si="14"/>
        <v>13.1355</v>
      </c>
      <c r="I125" s="190"/>
      <c r="J125" s="276"/>
      <c r="K125" s="8" t="str">
        <f>VLOOKUP(Tabelle1[[#This Row],[Ort]],$O$2:$P$138,2,0)</f>
        <v>D755611Trimbach</v>
      </c>
      <c r="M125" s="171" t="s">
        <v>250</v>
      </c>
      <c r="N125" s="229" t="s">
        <v>330</v>
      </c>
      <c r="O125" s="171" t="s">
        <v>96</v>
      </c>
      <c r="P125" s="171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68">
        <v>4576</v>
      </c>
      <c r="B126" s="172" t="s">
        <v>219</v>
      </c>
      <c r="C126" s="315">
        <v>27.770000000000003</v>
      </c>
      <c r="D126" s="315">
        <v>19.919999999999998</v>
      </c>
      <c r="E126" s="315">
        <v>24.89</v>
      </c>
      <c r="F126" s="265">
        <f t="shared" si="12"/>
        <v>17.495100000000001</v>
      </c>
      <c r="G126" s="265">
        <f t="shared" si="13"/>
        <v>12.549599999999998</v>
      </c>
      <c r="H126" s="265">
        <f t="shared" si="14"/>
        <v>15.6807</v>
      </c>
      <c r="I126" s="191" t="s">
        <v>211</v>
      </c>
      <c r="J126" s="276"/>
      <c r="K126" s="8" t="str">
        <f>VLOOKUP(Tabelle1[[#This Row],[Ort]],$O$2:$P$138,2,0)</f>
        <v>J750611Tscheppach</v>
      </c>
      <c r="M126" s="171" t="s">
        <v>250</v>
      </c>
      <c r="N126" s="229" t="s">
        <v>330</v>
      </c>
      <c r="O126" s="171" t="s">
        <v>99</v>
      </c>
      <c r="P126" s="171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79">
        <v>4588</v>
      </c>
      <c r="B127" s="318" t="s">
        <v>208</v>
      </c>
      <c r="C127" s="315">
        <v>27.770000000000003</v>
      </c>
      <c r="D127" s="315">
        <v>19.919999999999998</v>
      </c>
      <c r="E127" s="315">
        <v>24.89</v>
      </c>
      <c r="F127" s="265">
        <f t="shared" si="12"/>
        <v>17.495100000000001</v>
      </c>
      <c r="G127" s="265">
        <f t="shared" si="13"/>
        <v>12.549599999999998</v>
      </c>
      <c r="H127" s="265">
        <f t="shared" si="14"/>
        <v>15.6807</v>
      </c>
      <c r="I127" s="190"/>
      <c r="J127" s="276"/>
      <c r="K127" s="8" t="str">
        <f>VLOOKUP(Tabelle1[[#This Row],[Ort]],$O$2:$P$138,2,0)</f>
        <v>J750611Unterramsern</v>
      </c>
      <c r="M127" s="171" t="s">
        <v>250</v>
      </c>
      <c r="N127" s="229" t="s">
        <v>330</v>
      </c>
      <c r="O127" s="1" t="s">
        <v>265</v>
      </c>
      <c r="P127" s="171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0">
        <v>5746</v>
      </c>
      <c r="B128" s="271" t="s">
        <v>115</v>
      </c>
      <c r="C128" s="315">
        <v>24.42</v>
      </c>
      <c r="D128" s="315">
        <v>20.91</v>
      </c>
      <c r="E128" s="315">
        <v>24.85</v>
      </c>
      <c r="F128" s="265">
        <f t="shared" si="12"/>
        <v>15.384600000000001</v>
      </c>
      <c r="G128" s="265">
        <f t="shared" si="13"/>
        <v>13.173299999999999</v>
      </c>
      <c r="H128" s="265">
        <f t="shared" si="14"/>
        <v>15.655500000000002</v>
      </c>
      <c r="I128" s="190"/>
      <c r="J128" s="276"/>
      <c r="K128" s="8" t="str">
        <f>VLOOKUP(Tabelle1[[#This Row],[Ort]],$O$2:$P$138,2,0)</f>
        <v>C167219Walterswil</v>
      </c>
      <c r="M128" s="171" t="s">
        <v>250</v>
      </c>
      <c r="N128" s="229" t="s">
        <v>330</v>
      </c>
      <c r="O128" s="171" t="s">
        <v>112</v>
      </c>
      <c r="P128" s="171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0">
        <v>4612</v>
      </c>
      <c r="B129" s="271" t="s">
        <v>247</v>
      </c>
      <c r="C129" s="315">
        <v>28.990000000000002</v>
      </c>
      <c r="D129" s="315">
        <v>21.000000000000004</v>
      </c>
      <c r="E129" s="315">
        <v>26</v>
      </c>
      <c r="F129" s="265">
        <f t="shared" si="12"/>
        <v>18.2637</v>
      </c>
      <c r="G129" s="265">
        <f t="shared" si="13"/>
        <v>13.230000000000002</v>
      </c>
      <c r="H129" s="265">
        <f t="shared" si="14"/>
        <v>16.38</v>
      </c>
      <c r="I129" s="190"/>
      <c r="J129" s="276"/>
      <c r="K129" s="8" t="str">
        <f>VLOOKUP(Tabelle1[[#This Row],[Ort]],$O$2:$P$138,2,0)</f>
        <v>O105411Wangen b. Olten</v>
      </c>
      <c r="M129" s="171" t="s">
        <v>251</v>
      </c>
      <c r="N129" s="229" t="s">
        <v>331</v>
      </c>
      <c r="O129" s="171" t="s">
        <v>46</v>
      </c>
      <c r="P129" s="171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1">
        <v>4716</v>
      </c>
      <c r="B130" s="271" t="s">
        <v>116</v>
      </c>
      <c r="C130" s="315">
        <v>28.990000000000002</v>
      </c>
      <c r="D130" s="315">
        <v>21.000000000000004</v>
      </c>
      <c r="E130" s="315">
        <v>26</v>
      </c>
      <c r="F130" s="265">
        <f t="shared" ref="F130:F138" si="16">IF(C130&lt;=40.57,C130*0.63,25.56)</f>
        <v>18.2637</v>
      </c>
      <c r="G130" s="265">
        <f t="shared" ref="G130:G138" si="17">IF(D130&lt;=36.09,D130*0.63,22.74)</f>
        <v>13.230000000000002</v>
      </c>
      <c r="H130" s="265">
        <f t="shared" ref="H130:H138" si="18">IF(E130&lt;=37.15,E130*0.63,23.4)</f>
        <v>16.38</v>
      </c>
      <c r="I130" s="190"/>
      <c r="J130" s="276"/>
      <c r="K130" s="8" t="str">
        <f>VLOOKUP(Tabelle1[[#This Row],[Ort]],$O$2:$P$138,2,0)</f>
        <v>L072611Welschenrohr</v>
      </c>
      <c r="M130" s="171" t="s">
        <v>251</v>
      </c>
      <c r="N130" s="229" t="s">
        <v>331</v>
      </c>
      <c r="O130" s="171" t="s">
        <v>69</v>
      </c>
      <c r="P130" s="171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0">
        <v>4558</v>
      </c>
      <c r="B131" s="271" t="s">
        <v>36</v>
      </c>
      <c r="C131" s="315">
        <v>28.990000000000002</v>
      </c>
      <c r="D131" s="315">
        <v>21.000000000000004</v>
      </c>
      <c r="E131" s="315">
        <v>26</v>
      </c>
      <c r="F131" s="265">
        <f t="shared" si="16"/>
        <v>18.2637</v>
      </c>
      <c r="G131" s="265">
        <f t="shared" si="17"/>
        <v>13.230000000000002</v>
      </c>
      <c r="H131" s="265">
        <f t="shared" si="18"/>
        <v>16.38</v>
      </c>
      <c r="I131" s="191" t="s">
        <v>222</v>
      </c>
      <c r="J131" s="276"/>
      <c r="K131" s="8" t="str">
        <f>VLOOKUP(Tabelle1[[#This Row],[Ort]],$O$2:$P$138,2,0)</f>
        <v>A752911Winistorf</v>
      </c>
      <c r="M131" s="171" t="s">
        <v>251</v>
      </c>
      <c r="N131" s="229" t="s">
        <v>331</v>
      </c>
      <c r="O131" s="171" t="s">
        <v>120</v>
      </c>
      <c r="P131" s="171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67">
        <v>4652</v>
      </c>
      <c r="B132" s="3" t="s">
        <v>117</v>
      </c>
      <c r="C132" s="315">
        <v>28.990000000000002</v>
      </c>
      <c r="D132" s="315">
        <v>21.000000000000004</v>
      </c>
      <c r="E132" s="315">
        <v>26</v>
      </c>
      <c r="F132" s="265">
        <f t="shared" si="16"/>
        <v>18.2637</v>
      </c>
      <c r="G132" s="265">
        <f t="shared" si="17"/>
        <v>13.230000000000002</v>
      </c>
      <c r="H132" s="265">
        <f t="shared" si="18"/>
        <v>16.38</v>
      </c>
      <c r="I132" s="190"/>
      <c r="J132" s="276"/>
      <c r="K132" s="8" t="str">
        <f>VLOOKUP(Tabelle1[[#This Row],[Ort]],$O$2:$P$138,2,0)</f>
        <v>W093511Winznau</v>
      </c>
      <c r="M132" s="171" t="s">
        <v>252</v>
      </c>
      <c r="N132" s="229" t="s">
        <v>332</v>
      </c>
      <c r="O132" s="171" t="s">
        <v>22</v>
      </c>
      <c r="P132" s="171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315">
        <v>28.990000000000002</v>
      </c>
      <c r="D133" s="315">
        <v>21.000000000000004</v>
      </c>
      <c r="E133" s="315">
        <v>26</v>
      </c>
      <c r="F133" s="265">
        <f t="shared" si="16"/>
        <v>18.2637</v>
      </c>
      <c r="G133" s="265">
        <f t="shared" si="17"/>
        <v>13.230000000000002</v>
      </c>
      <c r="H133" s="265">
        <f t="shared" si="18"/>
        <v>16.38</v>
      </c>
      <c r="I133" s="190"/>
      <c r="J133" s="276"/>
      <c r="K133" s="8" t="str">
        <f>VLOOKUP(Tabelle1[[#This Row],[Ort]],$O$2:$P$138,2,0)</f>
        <v>W093511Wisen</v>
      </c>
      <c r="M133" s="171" t="s">
        <v>253</v>
      </c>
      <c r="N133" s="229" t="s">
        <v>333</v>
      </c>
      <c r="O133" s="171" t="s">
        <v>121</v>
      </c>
      <c r="P133" s="171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67">
        <v>4108</v>
      </c>
      <c r="B134" s="3" t="s">
        <v>119</v>
      </c>
      <c r="C134" s="315">
        <v>28.990000000000002</v>
      </c>
      <c r="D134" s="315">
        <v>21.000000000000004</v>
      </c>
      <c r="E134" s="315">
        <v>26</v>
      </c>
      <c r="F134" s="265">
        <f t="shared" si="16"/>
        <v>18.2637</v>
      </c>
      <c r="G134" s="265">
        <f t="shared" si="17"/>
        <v>13.230000000000002</v>
      </c>
      <c r="H134" s="265">
        <f t="shared" si="18"/>
        <v>16.38</v>
      </c>
      <c r="I134" s="190"/>
      <c r="J134" s="276"/>
      <c r="K134" s="8" t="str">
        <f>VLOOKUP(Tabelle1[[#This Row],[Ort]],$O$2:$P$138,2,0)</f>
        <v>M753311Witterswil</v>
      </c>
      <c r="M134" s="171" t="s">
        <v>254</v>
      </c>
      <c r="N134" s="229" t="s">
        <v>334</v>
      </c>
      <c r="O134" s="171" t="s">
        <v>23</v>
      </c>
      <c r="P134" s="171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69">
        <v>4628</v>
      </c>
      <c r="B135" s="5" t="s">
        <v>120</v>
      </c>
      <c r="C135" s="315">
        <v>0</v>
      </c>
      <c r="D135" s="315">
        <v>0</v>
      </c>
      <c r="E135" s="315">
        <v>0</v>
      </c>
      <c r="F135" s="265">
        <f t="shared" si="16"/>
        <v>0</v>
      </c>
      <c r="G135" s="265">
        <f t="shared" si="17"/>
        <v>0</v>
      </c>
      <c r="H135" s="265">
        <f t="shared" si="18"/>
        <v>0</v>
      </c>
      <c r="I135" s="272"/>
      <c r="J135" s="276"/>
      <c r="K135" s="8" t="str">
        <f>VLOOKUP(Tabelle1[[#This Row],[Ort]],$O$2:$P$138,2,0)</f>
        <v>M073511Wolfwil</v>
      </c>
      <c r="M135" s="171" t="s">
        <v>255</v>
      </c>
      <c r="N135" s="229" t="s">
        <v>335</v>
      </c>
      <c r="O135" s="171" t="s">
        <v>37</v>
      </c>
      <c r="P135" s="171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0">
        <v>5012</v>
      </c>
      <c r="B136" s="273" t="s">
        <v>339</v>
      </c>
      <c r="C136" s="315">
        <v>28.990000000000002</v>
      </c>
      <c r="D136" s="315">
        <v>21.000000000000004</v>
      </c>
      <c r="E136" s="315">
        <v>26</v>
      </c>
      <c r="F136" s="274">
        <f t="shared" si="16"/>
        <v>18.2637</v>
      </c>
      <c r="G136" s="274">
        <f t="shared" si="17"/>
        <v>13.230000000000002</v>
      </c>
      <c r="H136" s="274">
        <f t="shared" si="18"/>
        <v>16.38</v>
      </c>
      <c r="I136" s="191" t="s">
        <v>236</v>
      </c>
      <c r="J136" s="276"/>
      <c r="K136" s="8" t="str">
        <f>VLOOKUP(Tabelle1[[#This Row],[Ort]],$O$2:$P$138,2,0)</f>
        <v>C644211Wöschnau</v>
      </c>
      <c r="M136" s="171" t="s">
        <v>255</v>
      </c>
      <c r="N136" s="229" t="s">
        <v>335</v>
      </c>
      <c r="O136" s="171" t="s">
        <v>95</v>
      </c>
      <c r="P136" s="171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0">
        <v>4528</v>
      </c>
      <c r="B137" s="273" t="s">
        <v>121</v>
      </c>
      <c r="C137" s="315">
        <v>28.990000000000002</v>
      </c>
      <c r="D137" s="315">
        <v>21.000000000000004</v>
      </c>
      <c r="E137" s="315">
        <v>26</v>
      </c>
      <c r="F137" s="265">
        <f t="shared" si="16"/>
        <v>18.2637</v>
      </c>
      <c r="G137" s="265">
        <f t="shared" si="17"/>
        <v>13.230000000000002</v>
      </c>
      <c r="H137" s="265">
        <f t="shared" si="18"/>
        <v>16.38</v>
      </c>
      <c r="I137" s="190"/>
      <c r="J137" s="276"/>
      <c r="K137" s="8" t="str">
        <f>VLOOKUP(Tabelle1[[#This Row],[Ort]],$O$2:$P$138,2,0)</f>
        <v>H756611Zuchwil</v>
      </c>
      <c r="M137" s="171" t="s">
        <v>255</v>
      </c>
      <c r="N137" s="229" t="s">
        <v>335</v>
      </c>
      <c r="O137" s="171" t="s">
        <v>110</v>
      </c>
      <c r="P137" s="171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0">
        <v>4234</v>
      </c>
      <c r="B138" s="273" t="s">
        <v>122</v>
      </c>
      <c r="C138" s="316">
        <v>27.92</v>
      </c>
      <c r="D138" s="316">
        <v>21</v>
      </c>
      <c r="E138" s="316">
        <v>25.999999999999993</v>
      </c>
      <c r="F138" s="265">
        <f t="shared" si="16"/>
        <v>17.589600000000001</v>
      </c>
      <c r="G138" s="265">
        <f t="shared" si="17"/>
        <v>13.23</v>
      </c>
      <c r="H138" s="265">
        <f t="shared" si="18"/>
        <v>16.379999999999995</v>
      </c>
      <c r="I138" s="190"/>
      <c r="J138" s="276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78" t="str">
        <f>VLOOKUP(Tabelle2[[#This Row],[VertragsOrt]],Tabelle1[[Ort]:[RK KLV A]],1,)</f>
        <v>Kienberg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2022-01-31T08:05:19Z</cp:lastPrinted>
  <dcterms:created xsi:type="dcterms:W3CDTF">2011-06-07T13:38:34Z</dcterms:created>
  <dcterms:modified xsi:type="dcterms:W3CDTF">2023-02-08T13:53:34Z</dcterms:modified>
</cp:coreProperties>
</file>