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FDSTVNP\Stab\BG\01 Projekte\03 Steuerformulare (ordentlich und unterjährig)\Steuerjahr 2025\ordentlich\Version_jjjj-mm-tt\Formulare_ Korrekturvorschlag\"/>
    </mc:Choice>
  </mc:AlternateContent>
  <xr:revisionPtr revIDLastSave="0" documentId="13_ncr:1_{3A19807C-AA51-4529-AF23-78DB3BC26F88}" xr6:coauthVersionLast="47" xr6:coauthVersionMax="47" xr10:uidLastSave="{00000000-0000-0000-0000-000000000000}"/>
  <bookViews>
    <workbookView xWindow="-120" yWindow="-120" windowWidth="29040" windowHeight="15720" activeTab="1" xr2:uid="{00000000-000D-0000-FFFF-FFFF00000000}"/>
  </bookViews>
  <sheets>
    <sheet name="Grundlagen" sheetId="1" r:id="rId1"/>
    <sheet name="Deklaration-Berechnung" sheetId="2" r:id="rId2"/>
    <sheet name="Tabelle 3. Säule" sheetId="3" r:id="rId3"/>
    <sheet name="Daten"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2" l="1"/>
  <c r="N51" i="2" l="1"/>
  <c r="M51" i="2"/>
  <c r="L62" i="2"/>
  <c r="M17" i="2" l="1"/>
  <c r="G45" i="2" l="1"/>
  <c r="K2" i="2" l="1"/>
  <c r="K102" i="2" s="1"/>
  <c r="L94" i="2"/>
  <c r="K101" i="2"/>
  <c r="L103" i="2" l="1"/>
  <c r="C76" i="2" l="1"/>
  <c r="C77" i="2" s="1"/>
  <c r="C78" i="2" s="1"/>
  <c r="C79" i="2" s="1"/>
  <c r="C80" i="2" s="1"/>
  <c r="L59" i="2"/>
  <c r="N59" i="2" s="1"/>
  <c r="K59" i="2"/>
  <c r="M59" i="2" s="1"/>
  <c r="K116" i="2"/>
  <c r="K115" i="2"/>
  <c r="E49" i="2"/>
  <c r="K114" i="2" s="1"/>
  <c r="M45" i="2"/>
  <c r="N45" i="2" s="1"/>
  <c r="L35" i="2"/>
  <c r="G35" i="2" s="1"/>
  <c r="L24" i="2"/>
  <c r="K84" i="2" s="1"/>
  <c r="N35" i="2" l="1"/>
  <c r="M35" i="2"/>
  <c r="L38" i="2"/>
  <c r="M41" i="2" s="1"/>
  <c r="F76" i="2"/>
  <c r="I76" i="2" s="1"/>
  <c r="I81" i="2" s="1"/>
  <c r="G82" i="2" s="1"/>
  <c r="I82" i="2" s="1"/>
  <c r="K83" i="2" l="1"/>
  <c r="K85" i="2" s="1"/>
  <c r="L86" i="2" s="1"/>
  <c r="L104" i="2" s="1"/>
  <c r="N41" i="2"/>
  <c r="M46" i="2" l="1"/>
  <c r="M52" i="2" s="1"/>
  <c r="M60" i="2" s="1"/>
  <c r="N46" i="2" l="1"/>
  <c r="N52" i="2" s="1"/>
  <c r="N60" i="2" s="1"/>
  <c r="L63" i="2" l="1"/>
  <c r="N64" i="2" l="1"/>
  <c r="N66" i="2" s="1"/>
  <c r="N69" i="2" s="1"/>
  <c r="N106" i="2" s="1"/>
  <c r="M64" i="2"/>
  <c r="M66" i="2" s="1"/>
  <c r="M69" i="2" s="1"/>
  <c r="M106" i="2" s="1"/>
  <c r="N109" i="2" l="1"/>
  <c r="M10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Cecconi Stefano</author>
  </authors>
  <commentList>
    <comment ref="I63" authorId="0" shapeId="0" xr:uid="{00000000-0006-0000-0100-000001000000}">
      <text>
        <r>
          <rPr>
            <sz val="9"/>
            <color indexed="81"/>
            <rFont val="Segoe UI"/>
            <family val="2"/>
          </rPr>
          <t>Hier kann der effektive %-Satz eingetragen werden, sofern dieser bekannt ist.</t>
        </r>
        <r>
          <rPr>
            <b/>
            <sz val="9"/>
            <color indexed="81"/>
            <rFont val="Segoe UI"/>
            <family val="2"/>
          </rPr>
          <t xml:space="preserve">
</t>
        </r>
        <r>
          <rPr>
            <sz val="9"/>
            <color indexed="81"/>
            <rFont val="Segoe UI"/>
            <family val="2"/>
          </rPr>
          <t xml:space="preserve">
</t>
        </r>
      </text>
    </comment>
    <comment ref="L63" authorId="0" shapeId="0" xr:uid="{00000000-0006-0000-0100-000002000000}">
      <text>
        <r>
          <rPr>
            <sz val="9"/>
            <color indexed="81"/>
            <rFont val="Segoe UI"/>
            <family val="2"/>
          </rPr>
          <t>Übertrag von Abzug Bundessteuer.</t>
        </r>
      </text>
    </comment>
    <comment ref="I74" authorId="0" shapeId="0" xr:uid="{00000000-0006-0000-0100-000003000000}">
      <text>
        <r>
          <rPr>
            <sz val="9"/>
            <color indexed="81"/>
            <rFont val="Segoe UI"/>
            <family val="2"/>
          </rPr>
          <t>Massgebend ist das AHV-pflichtige Einkommen aus selbständiger Erwerbstätigkeit:
Nettoergebnis = Reingewinn zuzüglich verbuchte persönliche AHV-Beiträge und 50% der BVG-Einkäufe, wenn diese zu 100% dem Reingewinn belastet wurden, abzüglich Eigenkapitalzins!</t>
        </r>
      </text>
    </comment>
  </commentList>
</comments>
</file>

<file path=xl/sharedStrings.xml><?xml version="1.0" encoding="utf-8"?>
<sst xmlns="http://schemas.openxmlformats.org/spreadsheetml/2006/main" count="188" uniqueCount="159">
  <si>
    <t>Deklaration Liquidationsgewinn für privilegierte Besteuerung</t>
  </si>
  <si>
    <t>bei Aufgabe der selbstständigen Erwerbstätigkeit (ab 1.1.2011)</t>
  </si>
  <si>
    <t>Das Formular ist bei Aufgabe der selbstständigen Erwerbstätigkeit nach dem vollendeten 55. Altersjahr oder bei Unfähigkeit zur</t>
  </si>
  <si>
    <t>3. November 2010).</t>
  </si>
  <si>
    <t>Eine vollständig ausgefüllte Steuererklärung mit allen zugehörigen Beilagen trägt wesentlich dazu bei, dass die Veranlagung ohne</t>
  </si>
  <si>
    <t>zeitraubende Rückfragen und Auflagen vorgenommen werden kann.</t>
  </si>
  <si>
    <t>Die Berechnungen erfolgen ohne Gewähr auf Richtigkeit.</t>
  </si>
  <si>
    <t>Angaben zur steuerpflichtigen Person, welche die selbstständige Erwerbstätigkeit aufgibt sowie zur Realisation</t>
  </si>
  <si>
    <t>der stillen Reserven.</t>
  </si>
  <si>
    <t>Steuerplichtige Person</t>
  </si>
  <si>
    <t>Geschlecht</t>
  </si>
  <si>
    <t>Name/Vorname</t>
  </si>
  <si>
    <t>Nein</t>
  </si>
  <si>
    <t>Strasse</t>
  </si>
  <si>
    <t>Datum der Liquidation</t>
  </si>
  <si>
    <t>PLZ/Wohnort</t>
  </si>
  <si>
    <t>Geburtsdatum</t>
  </si>
  <si>
    <t>Alter im Zeitpunkt der Liquidation</t>
  </si>
  <si>
    <t/>
  </si>
  <si>
    <t>alle Beträge in CHF</t>
  </si>
  <si>
    <t>A</t>
  </si>
  <si>
    <t xml:space="preserve">Berechnung des Liquidationsgewinns im Liquidationsjahr </t>
  </si>
  <si>
    <t>Bund</t>
  </si>
  <si>
    <t xml:space="preserve">Verkauf / Überführung der geschäftlichen Grundstücke </t>
  </si>
  <si>
    <t>B</t>
  </si>
  <si>
    <t>Auflösung von stillen Reserven im Vorjahr</t>
  </si>
  <si>
    <t xml:space="preserve"> Aufgelöste stille Reserven im Vorjahr</t>
  </si>
  <si>
    <t>C</t>
  </si>
  <si>
    <t>Abzug der persönlichen AHV-Beiträge</t>
  </si>
  <si>
    <t>Der Anteil der pers. AHV-Beiträge ist hier in Abzug zu bringen.</t>
  </si>
  <si>
    <t>D</t>
  </si>
  <si>
    <t>Übrige Abzüge</t>
  </si>
  <si>
    <t>./. Summe der Abzüge</t>
  </si>
  <si>
    <t>Steuerbarer Liquidationsgewinn</t>
  </si>
  <si>
    <t xml:space="preserve">Steuerbarer Liquidationsgewinn </t>
  </si>
  <si>
    <t>E</t>
  </si>
  <si>
    <t xml:space="preserve">Berechnung fiktiver Einkauf  </t>
  </si>
  <si>
    <t>Einkauf beschränkt bis 70. Altersjahr</t>
  </si>
  <si>
    <t>Einkommen aus der selbst. Erwerbstätigkeit (SE) der letzten 5 Jahre vor der Liquidation</t>
  </si>
  <si>
    <t>Bruttoergebnis</t>
  </si>
  <si>
    <t>Aufgelöste stille Reserven</t>
  </si>
  <si>
    <t>Nettoergebnis</t>
  </si>
  <si>
    <t>Steuerjahr</t>
  </si>
  <si>
    <t xml:space="preserve"> ./.</t>
  </si>
  <si>
    <t>Durchschnittliches Einkommen aus SE der letzten</t>
  </si>
  <si>
    <t>Jahre</t>
  </si>
  <si>
    <t xml:space="preserve">Versicherbare Summe aller Einkommen aus SE </t>
  </si>
  <si>
    <t>Davon maximal mögliche Vorsorge (15%)</t>
  </si>
  <si>
    <t>Angaben für die Ermittlung des Differenzbetrages für grosse/kleine Säule 3a</t>
  </si>
  <si>
    <t>Total der vorhandenen Säule 3a</t>
  </si>
  <si>
    <t>Maximal möglicher fiktiver Einkauf</t>
  </si>
  <si>
    <t>Antrag zur Rektifizierung der Steuerveranlagung / -deklaration vom Jahr</t>
  </si>
  <si>
    <t>Korrektur der Veranlagung um den Nettoertrag der aufgelösten stillen Reserven von</t>
  </si>
  <si>
    <t>Bemerkungen:</t>
  </si>
  <si>
    <t>Mit der Steuererklärung einzureichen sind:</t>
  </si>
  <si>
    <t xml:space="preserve"> - dieses unterzeichnete Hilfsformular</t>
  </si>
  <si>
    <t xml:space="preserve"> - Kopien der Verkaufsverträge</t>
  </si>
  <si>
    <t xml:space="preserve"> - entsprechende Kontoblätter / Belege</t>
  </si>
  <si>
    <t xml:space="preserve"> - Bestätigungen der Vorsorgebeiträge der 2. und 3. Säule</t>
  </si>
  <si>
    <t xml:space="preserve"> - usw.</t>
  </si>
  <si>
    <t>Hiermit wird bestätigt, dass die Deklaration vollständig und wahrheitsgetreu erfolgte:</t>
  </si>
  <si>
    <t xml:space="preserve">Datum: </t>
  </si>
  <si>
    <t>Hinweis für Berechnung des Steuerbetrags:</t>
  </si>
  <si>
    <t>Steuerkalkulator</t>
  </si>
  <si>
    <t>Realisierung stiller Reserven auf den restlichen Aktiven</t>
  </si>
  <si>
    <t>Kapitalgewinn auf restlichen Aktiven, netto</t>
  </si>
  <si>
    <t>Total Liquidationsgewinn im Liquidationsjahr</t>
  </si>
  <si>
    <t>Mann</t>
  </si>
  <si>
    <t>Frau</t>
  </si>
  <si>
    <t>Kantonales Steueramt Solothurn</t>
  </si>
  <si>
    <t>Ja</t>
  </si>
  <si>
    <t>Eidgenössisches Departement des Innern EDI</t>
  </si>
  <si>
    <t>Bundesamt für Sozialversicherungen BSV</t>
  </si>
  <si>
    <t>Mathematik, Analysen, Statistik</t>
  </si>
  <si>
    <t xml:space="preserve">Tabelle zur Berechnung des grösstmöglichen 3a-Guthaben (nach Art. 60a </t>
  </si>
  <si>
    <t xml:space="preserve">Abs. 2 BVV 2 und Art. 7 Abs. 1 Bst. a BVV 3) nach Jahrgang </t>
  </si>
  <si>
    <t>(Beginn am 1. Januar des Jahres, in dem das 25. Altersjahr vollendet wird)</t>
  </si>
  <si>
    <t xml:space="preserve">Geburtsjahr </t>
  </si>
  <si>
    <t xml:space="preserve">Beginn 1. Jan. </t>
  </si>
  <si>
    <t xml:space="preserve">Stand 31. Dez. </t>
  </si>
  <si>
    <t xml:space="preserve">1962 u. früher </t>
  </si>
  <si>
    <t>Berufliche Vorsorge: oberer Grenzbetrag nach BVG pro Jahr</t>
  </si>
  <si>
    <t>Jahr</t>
  </si>
  <si>
    <t>Betrag</t>
  </si>
  <si>
    <t xml:space="preserve"> - Verkehrswertschätzungen aller ins Privatvermögen überführten Bilanzpositionen (z.B.: nicht veräussertes Anlageinventar etc.)</t>
  </si>
  <si>
    <t>P2</t>
  </si>
  <si>
    <t>PersID</t>
  </si>
  <si>
    <t xml:space="preserve">im Steuerrechner unter "Steuerrechner Kapitalleistungen aus Vorsorge" ermittelt werden. Diese Steuerberechnung ist unter </t>
  </si>
  <si>
    <t>§ 24 Nr. 1 Solothurner Steuerbuch</t>
  </si>
  <si>
    <t xml:space="preserve">Deklaration des Liquidationsgewinns für </t>
  </si>
  <si>
    <t>die privilegierte Besteuerung ab 1.1.2011</t>
  </si>
  <si>
    <t>Unterschrift Einzelperson / P1</t>
  </si>
  <si>
    <r>
      <rPr>
        <b/>
        <vertAlign val="superscript"/>
        <sz val="8"/>
        <rFont val="Arial"/>
        <family val="2"/>
      </rPr>
      <t>1)</t>
    </r>
    <r>
      <rPr>
        <b/>
        <sz val="8"/>
        <rFont val="Arial"/>
        <family val="2"/>
      </rPr>
      <t xml:space="preserve"> Fiktiver Einkauf</t>
    </r>
  </si>
  <si>
    <t>Gesetzliche Grundlagen:</t>
  </si>
  <si>
    <t>Kantonale Steuern</t>
  </si>
  <si>
    <r>
      <t>§ 47</t>
    </r>
    <r>
      <rPr>
        <b/>
        <i/>
        <vertAlign val="superscript"/>
        <sz val="10"/>
        <rFont val="Arial"/>
        <family val="2"/>
      </rPr>
      <t>ter</t>
    </r>
    <r>
      <rPr>
        <b/>
        <i/>
        <sz val="10"/>
        <rFont val="Arial"/>
        <family val="2"/>
      </rPr>
      <t xml:space="preserve"> StG, Liquidationsgewinne</t>
    </r>
  </si>
  <si>
    <t xml:space="preserve">Die Besteuerung des fiktiven Einkaufs erfolgt analog wie Kapitalleistungen aus Vorsorge und kann mit der Eingabe des Betrags </t>
  </si>
  <si>
    <t>./. Anteil Liquidationskosten (Kontoblätter bitte beilegen)</t>
  </si>
  <si>
    <t>./. Aufwand, verursacht durch Realisierung dieser stillen Reserven inkl. AHV-Anteil</t>
  </si>
  <si>
    <t>./. Anrechnung AHV-Anteil vom Bund (inkl. Verwaltungskosten)</t>
  </si>
  <si>
    <t>Anrechenbares Einkommen (maximale Begrenzung 10-facher oberer Grenzbetrag nach BVG)</t>
  </si>
  <si>
    <r>
      <t>./. Anteil fiktiver Einkauf</t>
    </r>
    <r>
      <rPr>
        <b/>
        <vertAlign val="superscript"/>
        <sz val="8"/>
        <rFont val="Arial"/>
        <family val="2"/>
      </rPr>
      <t>1)</t>
    </r>
  </si>
  <si>
    <r>
      <rPr>
        <vertAlign val="superscript"/>
        <sz val="10"/>
        <color rgb="FF333333"/>
        <rFont val="Arial"/>
        <family val="2"/>
      </rPr>
      <t>1</t>
    </r>
    <r>
      <rPr>
        <sz val="10"/>
        <color rgb="FF333333"/>
        <rFont val="Arial"/>
        <family val="2"/>
      </rPr>
      <t xml:space="preserve"> Wird die selbständige Tätigkeit nach dem vollendeten 55. Altersjahr oder wegen Unfähigkeit zur Weiterführung infolge Invalidität definitiv aufgegeben, wird die Summe der in den letzten zwei Geschäftsjahren realisierten stillen Reserven getrennt vom übrigen Einkommen besteuert. Einkaufsbeiträge gemäss § 41 Absatz 1 Buchstabe h sind abziehbar.</t>
    </r>
  </si>
  <si>
    <r>
      <rPr>
        <vertAlign val="superscript"/>
        <sz val="10"/>
        <color rgb="FF333333"/>
        <rFont val="Arial"/>
        <family val="2"/>
      </rPr>
      <t>2</t>
    </r>
    <r>
      <rPr>
        <sz val="10"/>
        <color rgb="FF333333"/>
        <rFont val="Arial"/>
        <family val="2"/>
      </rPr>
      <t xml:space="preserve"> Werden keine solchen Einkäufe vorgenommen, wird die Steuer auf dem Betrag der realisierten stillen Reserven, für den der Steuerpflichtige die Zulässigkeit eines Einkaufs gemäss § 41 Absatz 1 Buchstabe h nachweist, gemäss § 47 erhoben.</t>
    </r>
  </si>
  <si>
    <r>
      <rPr>
        <vertAlign val="superscript"/>
        <sz val="10"/>
        <color rgb="FF333333"/>
        <rFont val="Arial"/>
        <family val="2"/>
      </rPr>
      <t>4</t>
    </r>
    <r>
      <rPr>
        <sz val="10"/>
        <color rgb="FF333333"/>
        <rFont val="Arial"/>
        <family val="2"/>
      </rPr>
      <t xml:space="preserve"> Absatz 3 gilt auch für den überlebenden Ehegatten, die anderen Erben und die Vermächtnisnehmer, sofern sie das übernommene Unternehmen nicht fortführen; die steuerliche Abrechnung erfolgt spätestens fünf Kalenderjahre nach Ablauf des Todesjahres des Erblassers.</t>
    </r>
  </si>
  <si>
    <t>Direkte Bundessteuer</t>
  </si>
  <si>
    <t>Art. 37b, Liquidationsgewinne</t>
  </si>
  <si>
    <r>
      <rPr>
        <vertAlign val="superscript"/>
        <sz val="10"/>
        <color rgb="FF333333"/>
        <rFont val="Arial"/>
        <family val="2"/>
      </rPr>
      <t>1</t>
    </r>
    <r>
      <rPr>
        <sz val="10"/>
        <color rgb="FF333333"/>
        <rFont val="Arial"/>
        <family val="2"/>
      </rPr>
      <t> Wird die selbstständige Erwerbstätigkeit nach dem vollendeten 55. Altersjahr oder wegen Unfähigkeit zur Weiterführung infolge Invalidität definitiv aufgegeben, so ist die Summe der in den letzten zwei Geschäftsjahren realisierten stillen Reserven getrennt vom übrigen Einkommen zu besteuern. Einkaufsbeiträge gemäss Artikel 33 Absatz 1 Buchstabe d sind abziehbar. Werden keine solchen Einkäufe vorgenommen, so wird die Steuer auf dem Betrag der realisierten stillen Reserven, für den der Steuerpflichtige die Zulässigkeit eines Einkaufs gemäss Artikel 33 Absatz 1 Buchstabe d nachweist, zu einem Fünftel der Tarife nach Artikel 36 berechnet. Für die Bestimmung des auf den Restbetrag der realisierten stillen Reserven anwendbaren Satzes ist ein Fünftel dieses Restbetrages massgebend, es wird aber in jedem Falle eine Steuer zu einem Satz von mindestens 2 Prozent erhoben.</t>
    </r>
  </si>
  <si>
    <r>
      <rPr>
        <vertAlign val="superscript"/>
        <sz val="10"/>
        <color rgb="FF333333"/>
        <rFont val="Arial"/>
        <family val="2"/>
      </rPr>
      <t>2</t>
    </r>
    <r>
      <rPr>
        <sz val="10"/>
        <color rgb="FF333333"/>
        <rFont val="Arial"/>
        <family val="2"/>
      </rPr>
      <t xml:space="preserve"> Absatz 1 gilt auch für den überlebenden Ehegatten, die anderen Erben und die Vermächtnisnehmer, sofern sie das übernommene Unternehmen nicht fortführen; die steuerliche Abrechnung erfolgt spätestens fünf Kalenderjahre nach Ablauf des Todesjahres des Erblassers.</t>
    </r>
  </si>
  <si>
    <t xml:space="preserve"> - ESTV Kreisschreiben Nr. 28 vom 3.11.2010 </t>
  </si>
  <si>
    <t xml:space="preserve"> - Verordnung über die Besteuerung der Liquidationsgewinne bei definitiver Aufgabe der selbst.            </t>
  </si>
  <si>
    <t>Hilfsformular</t>
  </si>
  <si>
    <t>Weitere Grundlagen:</t>
  </si>
  <si>
    <t>[Übertrag aus Ziffer 22]</t>
  </si>
  <si>
    <t>[Vorjahr]</t>
  </si>
  <si>
    <t>./. Abzug Anteil der vorhandenen Säule 3a</t>
  </si>
  <si>
    <t>Auflösung stille Reserven im Vorjahr:</t>
  </si>
  <si>
    <t>./. Anrechnung Differenzbetrag der kleinen Säule 3a (vgl. Lasche 'Tabelle 3. Säule')</t>
  </si>
  <si>
    <t>Abzüge</t>
  </si>
  <si>
    <t>Vorsorgeguthaben 2. Säule inkl. getätigte Vorbezüge (WEF, FZG usw.)</t>
  </si>
  <si>
    <t>./. Abzug für 2. Säule-Guthaben</t>
  </si>
  <si>
    <t>Aktuell vorhandene Vermögen und frühere Auflösung von Säule 3a-Konten</t>
  </si>
  <si>
    <t xml:space="preserve">                            =</t>
  </si>
  <si>
    <t xml:space="preserve"> - § 24 Nr. 1 Solothurner Steuerbuch</t>
  </si>
  <si>
    <r>
      <rPr>
        <vertAlign val="superscript"/>
        <sz val="10"/>
        <color rgb="FF333333"/>
        <rFont val="Arial"/>
        <family val="2"/>
      </rPr>
      <t>3</t>
    </r>
    <r>
      <rPr>
        <sz val="10"/>
        <color rgb="FF333333"/>
        <rFont val="Arial"/>
        <family val="2"/>
      </rPr>
      <t xml:space="preserve"> Der Restbetrag der realisierten stillen Reserven wird für die Bestimmung des Steuersatzes durch vier geteilt. Es gelten die Steuersätze gemäss § 44. Der Steuersatz beträgt jedoch mindestens 4 %. § 47 Absätze 3 und 4 sind anwendbar.</t>
    </r>
  </si>
  <si>
    <t xml:space="preserve">   Erwerbstätigkeit (LGBV; SR 642.114)</t>
  </si>
  <si>
    <r>
      <t>Weiterführung infolge Invalidität auszufüllen (§ 47</t>
    </r>
    <r>
      <rPr>
        <vertAlign val="superscript"/>
        <sz val="8"/>
        <rFont val="Arial"/>
        <family val="2"/>
      </rPr>
      <t>ter</t>
    </r>
    <r>
      <rPr>
        <sz val="8"/>
        <rFont val="Arial"/>
        <family val="2"/>
      </rPr>
      <t xml:space="preserve"> StG und Art. 37b DBG sowie dem Kreisschreiben Nr. 28 der ESTV vom</t>
    </r>
  </si>
  <si>
    <t>Verkaufspreis / Überführungswert der Grundstücke</t>
  </si>
  <si>
    <t>./. Anlagekosten der Grundstücke</t>
  </si>
  <si>
    <t>Wertzuwachsgewinn Grundstücke</t>
  </si>
  <si>
    <t>Anlagekosten der Grundstücke (Ziffer 2),  bzw. Verkaufspreis / Überführungswert</t>
  </si>
  <si>
    <t>der Grundstücke (Ziffer 1), wenn dieser tiefer ist als die Anlagekosten</t>
  </si>
  <si>
    <t>./. Buchwert der geschäftlichen Grundstücke</t>
  </si>
  <si>
    <t>Kapitalgewinn Grundstücke: wiedereingebrachte Abschreibungen</t>
  </si>
  <si>
    <t xml:space="preserve"> - Nachweis der im Vorjahr im Zusammenhang mit der Liquidation realisierten stillen Reserven [Ziffer 22]</t>
  </si>
  <si>
    <t>Staat</t>
  </si>
  <si>
    <t>[Übertrag aus Ziffer 22] beim Staat</t>
  </si>
  <si>
    <r>
      <t>Antrag zur Besteuerung gemäss § 47</t>
    </r>
    <r>
      <rPr>
        <vertAlign val="superscript"/>
        <sz val="8"/>
        <rFont val="Arial"/>
        <family val="2"/>
      </rPr>
      <t>ter</t>
    </r>
    <r>
      <rPr>
        <sz val="8"/>
        <rFont val="Arial"/>
        <family val="2"/>
      </rPr>
      <t xml:space="preserve"> StG und 1/5 des Tarifes gemäss Art. 36 DBG</t>
    </r>
  </si>
  <si>
    <t>Übriger Liquidationsgewinn</t>
  </si>
  <si>
    <t>Bund: Für die Bestimmung des Steuersatzes wird der Betrag der stillen Reserven durch 5 geteilt (mind. 2%)</t>
  </si>
  <si>
    <t>Staat: Für die Bestimmung des Steuersatzes wird der Betrag der stillen Reserven durch 4 geteilt (mind. 4%)</t>
  </si>
  <si>
    <r>
      <t>Antrag zur Besteuerung gemäss § 47</t>
    </r>
    <r>
      <rPr>
        <vertAlign val="superscript"/>
        <sz val="8"/>
        <rFont val="Arial"/>
        <family val="2"/>
      </rPr>
      <t>ter</t>
    </r>
    <r>
      <rPr>
        <sz val="8"/>
        <rFont val="Arial"/>
        <family val="2"/>
      </rPr>
      <t xml:space="preserve"> StG und zum Satz von 1/5 gemäss Art. 36 DBG</t>
    </r>
  </si>
  <si>
    <t>aus ordentlicher Geschäftstätigkeit verrechnet werden konnte</t>
  </si>
  <si>
    <t>Verlustvortrag, soweit er im Liquidationsjahr nicht bereits mit Einkommen</t>
  </si>
  <si>
    <t>Total realisierte stille Reserven</t>
  </si>
  <si>
    <t>Massgebender Liquidationsgewinn vor AHV</t>
  </si>
  <si>
    <t>[von Ziffer 34]</t>
  </si>
  <si>
    <t>Verlustüberschuss aus ordentlicher Geschäftstätigkeit des Liquidationsjahres</t>
  </si>
  <si>
    <t>sonstige Abzüge, z.B. Beitragsüberhang aus Einkauf 2. Säule im Liquidationsjahr</t>
  </si>
  <si>
    <t>Wurde in früheren Jahren eine privilegierte Besteuerung eines Liquidationsgewinns gewährt?</t>
  </si>
  <si>
    <t>[Übertrag auf Ziffer 40]</t>
  </si>
  <si>
    <t>[Übertrag von Ziffer 40]</t>
  </si>
  <si>
    <t>Massgebende Summe der Einkommen aus SE</t>
  </si>
  <si>
    <t>[Übertrag aus Ziffer 22] beim Bund</t>
  </si>
  <si>
    <t>Olten, den 14.1.25</t>
  </si>
  <si>
    <t>Version 1.7 / 2025</t>
  </si>
  <si>
    <t>Anzahl Jahre ab 25 bis Liquidationsjahr (Begrenzt bis ordentliches Rentenalter: m = 65 / w = 65)</t>
  </si>
  <si>
    <t>der ESTV zu finden:</t>
  </si>
  <si>
    <t xml:space="preserve">so.ch  &gt; Verwaltung &gt; Steueramt &gt;  Privatpersonen und selbständig Erwerbende &gt; Steuerrechner &gt; Link zum Steuerrechner 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</si>
</sst>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_ ;_ * \-#,##0_ ;_ * &quot;-&quot;??_ ;_ @_ "/>
    <numFmt numFmtId="165" formatCode="dd/mm/yy;@"/>
    <numFmt numFmtId="166" formatCode="0.000%"/>
    <numFmt numFmtId="167" formatCode="_ * #,##0_ ;_ * \-#,##0_ ;_ * &quot; &quot;??_ ;_ @_ "/>
    <numFmt numFmtId="168" formatCode="dd/mm/yyyy;@"/>
  </numFmts>
  <fonts count="48">
    <font>
      <sz val="11"/>
      <color theme="1"/>
      <name val="Frutiger LT Com 55 Roman"/>
      <family val="2"/>
      <scheme val="minor"/>
    </font>
    <font>
      <sz val="10"/>
      <color theme="1"/>
      <name val="Frutiger LT Com 55 Roman"/>
      <family val="2"/>
      <scheme val="minor"/>
    </font>
    <font>
      <sz val="10"/>
      <name val="Arial"/>
      <family val="2"/>
    </font>
    <font>
      <sz val="8"/>
      <name val="Arial"/>
      <family val="2"/>
    </font>
    <font>
      <sz val="12"/>
      <name val="Arial"/>
      <family val="2"/>
    </font>
    <font>
      <b/>
      <sz val="9"/>
      <name val="Arial"/>
      <family val="2"/>
    </font>
    <font>
      <sz val="9"/>
      <name val="Arial"/>
      <family val="2"/>
    </font>
    <font>
      <b/>
      <i/>
      <sz val="9"/>
      <name val="Arial"/>
      <family val="2"/>
    </font>
    <font>
      <sz val="9"/>
      <color indexed="10"/>
      <name val="Arial"/>
      <family val="2"/>
    </font>
    <font>
      <sz val="7"/>
      <name val="Arial"/>
      <family val="2"/>
    </font>
    <font>
      <sz val="6"/>
      <name val="Arial"/>
      <family val="2"/>
    </font>
    <font>
      <b/>
      <sz val="8"/>
      <name val="Arial"/>
      <family val="2"/>
    </font>
    <font>
      <b/>
      <sz val="10"/>
      <name val="Arial"/>
      <family val="2"/>
    </font>
    <font>
      <b/>
      <i/>
      <sz val="10"/>
      <name val="Arial"/>
      <family val="2"/>
    </font>
    <font>
      <sz val="10"/>
      <name val="Arial"/>
      <family val="2"/>
    </font>
    <font>
      <b/>
      <sz val="9"/>
      <color indexed="22"/>
      <name val="Arial"/>
      <family val="2"/>
    </font>
    <font>
      <u/>
      <sz val="10"/>
      <color indexed="12"/>
      <name val="Arial"/>
      <family val="2"/>
    </font>
    <font>
      <b/>
      <sz val="9"/>
      <color indexed="10"/>
      <name val="Arial"/>
      <family val="2"/>
    </font>
    <font>
      <b/>
      <sz val="8"/>
      <color indexed="10"/>
      <name val="Arial"/>
      <family val="2"/>
    </font>
    <font>
      <sz val="10"/>
      <color theme="0"/>
      <name val="Frutiger LT Com 55 Roman"/>
      <family val="2"/>
      <scheme val="minor"/>
    </font>
    <font>
      <b/>
      <sz val="12"/>
      <name val="Arial"/>
      <family val="2"/>
    </font>
    <font>
      <b/>
      <sz val="9.5"/>
      <color indexed="8"/>
      <name val="OIBGG P+ Arial MT"/>
    </font>
    <font>
      <sz val="14"/>
      <name val="Arial"/>
      <family val="2"/>
    </font>
    <font>
      <sz val="9"/>
      <color indexed="81"/>
      <name val="Segoe UI"/>
      <family val="2"/>
    </font>
    <font>
      <b/>
      <sz val="9"/>
      <color indexed="81"/>
      <name val="Segoe UI"/>
      <family val="2"/>
    </font>
    <font>
      <b/>
      <sz val="20"/>
      <name val="Arial"/>
      <family val="2"/>
    </font>
    <font>
      <sz val="7.15"/>
      <color rgb="FF333333"/>
      <name val="Arial Unicode MS"/>
      <family val="2"/>
    </font>
    <font>
      <b/>
      <vertAlign val="superscript"/>
      <sz val="8"/>
      <name val="Arial"/>
      <family val="2"/>
    </font>
    <font>
      <b/>
      <i/>
      <vertAlign val="superscript"/>
      <sz val="10"/>
      <name val="Arial"/>
      <family val="2"/>
    </font>
    <font>
      <sz val="10"/>
      <color rgb="FF333333"/>
      <name val="Arial"/>
      <family val="2"/>
    </font>
    <font>
      <vertAlign val="superscript"/>
      <sz val="10"/>
      <color rgb="FF333333"/>
      <name val="Arial"/>
      <family val="2"/>
    </font>
    <font>
      <b/>
      <i/>
      <sz val="8"/>
      <name val="Arial"/>
      <family val="2"/>
    </font>
    <font>
      <sz val="8"/>
      <color theme="1"/>
      <name val="Arial"/>
      <family val="2"/>
    </font>
    <font>
      <u/>
      <sz val="8"/>
      <color indexed="12"/>
      <name val="Arial"/>
      <family val="2"/>
    </font>
    <font>
      <vertAlign val="superscript"/>
      <sz val="8"/>
      <name val="Arial"/>
      <family val="2"/>
    </font>
    <font>
      <sz val="8"/>
      <color indexed="10"/>
      <name val="Arial"/>
      <family val="2"/>
    </font>
    <font>
      <i/>
      <sz val="8"/>
      <name val="Arial"/>
      <family val="2"/>
    </font>
    <font>
      <b/>
      <sz val="8"/>
      <color rgb="FFFF0000"/>
      <name val="Arial"/>
      <family val="2"/>
    </font>
    <font>
      <b/>
      <sz val="8"/>
      <color indexed="22"/>
      <name val="Arial"/>
      <family val="2"/>
    </font>
    <font>
      <b/>
      <sz val="11"/>
      <name val="Arial"/>
      <family val="2"/>
    </font>
    <font>
      <sz val="8"/>
      <color theme="0" tint="-0.249977111117893"/>
      <name val="Arial"/>
      <family val="2"/>
    </font>
    <font>
      <sz val="8"/>
      <color theme="0"/>
      <name val="Arial"/>
      <family val="2"/>
    </font>
    <font>
      <sz val="7"/>
      <color rgb="FFFF0000"/>
      <name val="Arial"/>
      <family val="2"/>
    </font>
    <font>
      <sz val="6"/>
      <color rgb="FFFF0000"/>
      <name val="Arial"/>
      <family val="2"/>
    </font>
    <font>
      <sz val="11"/>
      <color theme="1"/>
      <name val="Calibri"/>
      <family val="2"/>
    </font>
    <font>
      <sz val="11"/>
      <color indexed="8"/>
      <name val="Calibri"/>
      <family val="2"/>
    </font>
    <font>
      <sz val="8"/>
      <color rgb="FFFF0000"/>
      <name val="Arial"/>
      <family val="2"/>
    </font>
    <font>
      <sz val="8"/>
      <color rgb="FFFF0000"/>
      <name val="Calibri"/>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3" tint="0.79998168889431442"/>
        <bgColor indexed="64"/>
      </patternFill>
    </fill>
  </fills>
  <borders count="24">
    <border>
      <left/>
      <right/>
      <top/>
      <bottom/>
      <diagonal/>
    </border>
    <border>
      <left/>
      <right/>
      <top/>
      <bottom style="thin">
        <color indexed="64"/>
      </bottom>
      <diagonal/>
    </border>
    <border>
      <left/>
      <right/>
      <top/>
      <bottom style="double">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hair">
        <color indexed="64"/>
      </left>
      <right/>
      <top/>
      <bottom style="hair">
        <color indexed="64"/>
      </bottom>
      <diagonal/>
    </border>
    <border>
      <left/>
      <right style="hair">
        <color indexed="64"/>
      </right>
      <top/>
      <bottom style="hair">
        <color indexed="64"/>
      </bottom>
      <diagonal/>
    </border>
  </borders>
  <cellStyleXfs count="8">
    <xf numFmtId="0" fontId="0" fillId="0" borderId="0"/>
    <xf numFmtId="0" fontId="2" fillId="0" borderId="0"/>
    <xf numFmtId="43" fontId="2" fillId="0" borderId="0" applyFont="0" applyFill="0" applyBorder="0" applyAlignment="0" applyProtection="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cellStyleXfs>
  <cellXfs count="254">
    <xf numFmtId="0" fontId="0" fillId="0" borderId="0" xfId="0"/>
    <xf numFmtId="164" fontId="3" fillId="3" borderId="4" xfId="2" applyNumberFormat="1" applyFont="1" applyFill="1" applyBorder="1" applyAlignment="1" applyProtection="1">
      <alignment horizontal="left"/>
      <protection locked="0"/>
    </xf>
    <xf numFmtId="164" fontId="3" fillId="3" borderId="5" xfId="2" applyNumberFormat="1" applyFont="1" applyFill="1" applyBorder="1" applyProtection="1">
      <protection locked="0"/>
    </xf>
    <xf numFmtId="164" fontId="3" fillId="3" borderId="3" xfId="6" applyNumberFormat="1" applyFont="1" applyFill="1" applyBorder="1" applyProtection="1">
      <protection locked="0"/>
    </xf>
    <xf numFmtId="164" fontId="3" fillId="3" borderId="1" xfId="6" applyNumberFormat="1" applyFont="1" applyFill="1" applyBorder="1" applyProtection="1">
      <protection locked="0"/>
    </xf>
    <xf numFmtId="164" fontId="3" fillId="3" borderId="4" xfId="6" applyNumberFormat="1" applyFont="1" applyFill="1" applyBorder="1" applyAlignment="1" applyProtection="1">
      <alignment horizontal="left"/>
      <protection locked="0"/>
    </xf>
    <xf numFmtId="167" fontId="3" fillId="3" borderId="4" xfId="2" applyNumberFormat="1" applyFont="1" applyFill="1" applyBorder="1" applyAlignment="1" applyProtection="1">
      <alignment horizontal="left"/>
      <protection locked="0"/>
    </xf>
    <xf numFmtId="167" fontId="3" fillId="3" borderId="1" xfId="2" applyNumberFormat="1" applyFont="1" applyFill="1" applyBorder="1" applyProtection="1">
      <protection locked="0"/>
    </xf>
    <xf numFmtId="164" fontId="3" fillId="3" borderId="0" xfId="2" applyNumberFormat="1" applyFont="1" applyFill="1" applyBorder="1" applyProtection="1">
      <protection locked="0"/>
    </xf>
    <xf numFmtId="164" fontId="3" fillId="3" borderId="3" xfId="2" applyNumberFormat="1" applyFont="1" applyFill="1" applyBorder="1" applyProtection="1">
      <protection locked="0"/>
    </xf>
    <xf numFmtId="164" fontId="3" fillId="3" borderId="1" xfId="2" applyNumberFormat="1" applyFont="1" applyFill="1" applyBorder="1" applyProtection="1">
      <protection locked="0"/>
    </xf>
    <xf numFmtId="3" fontId="3" fillId="3" borderId="0" xfId="2" applyNumberFormat="1" applyFont="1" applyFill="1" applyBorder="1" applyProtection="1">
      <protection locked="0"/>
    </xf>
    <xf numFmtId="3" fontId="3" fillId="3" borderId="3" xfId="2" applyNumberFormat="1" applyFont="1" applyFill="1" applyBorder="1" applyProtection="1">
      <protection locked="0"/>
    </xf>
    <xf numFmtId="3" fontId="3" fillId="3" borderId="5" xfId="2" applyNumberFormat="1" applyFont="1" applyFill="1" applyBorder="1" applyProtection="1">
      <protection locked="0"/>
    </xf>
    <xf numFmtId="3" fontId="3" fillId="3" borderId="10" xfId="2" applyNumberFormat="1" applyFont="1" applyFill="1" applyBorder="1" applyProtection="1">
      <protection locked="0"/>
    </xf>
    <xf numFmtId="3" fontId="3" fillId="3" borderId="11" xfId="2" applyNumberFormat="1" applyFont="1" applyFill="1" applyBorder="1" applyProtection="1">
      <protection locked="0"/>
    </xf>
    <xf numFmtId="14" fontId="3" fillId="3" borderId="10" xfId="2" applyNumberFormat="1" applyFont="1" applyFill="1" applyBorder="1" applyAlignment="1" applyProtection="1">
      <alignment horizontal="center"/>
      <protection locked="0"/>
    </xf>
    <xf numFmtId="166" fontId="3" fillId="3" borderId="10" xfId="4" applyNumberFormat="1" applyFont="1" applyFill="1" applyBorder="1" applyAlignment="1" applyProtection="1">
      <alignment horizontal="center"/>
      <protection locked="0"/>
    </xf>
    <xf numFmtId="0" fontId="11" fillId="3" borderId="0" xfId="1" applyFont="1" applyFill="1" applyAlignment="1" applyProtection="1">
      <alignment horizontal="left"/>
      <protection locked="0"/>
    </xf>
    <xf numFmtId="164" fontId="3" fillId="2" borderId="0" xfId="2" applyNumberFormat="1" applyFont="1" applyFill="1" applyProtection="1">
      <protection hidden="1"/>
    </xf>
    <xf numFmtId="1" fontId="3" fillId="2" borderId="0" xfId="2" applyNumberFormat="1" applyFont="1" applyFill="1" applyBorder="1" applyAlignment="1" applyProtection="1">
      <alignment horizontal="center"/>
      <protection hidden="1"/>
    </xf>
    <xf numFmtId="164" fontId="3" fillId="2" borderId="0" xfId="6" applyNumberFormat="1" applyFont="1" applyFill="1" applyProtection="1">
      <protection hidden="1"/>
    </xf>
    <xf numFmtId="164" fontId="11" fillId="6" borderId="0" xfId="2" applyNumberFormat="1" applyFont="1" applyFill="1" applyProtection="1">
      <protection hidden="1"/>
    </xf>
    <xf numFmtId="164" fontId="11" fillId="2" borderId="0" xfId="6" applyNumberFormat="1" applyFont="1" applyFill="1" applyProtection="1">
      <protection hidden="1"/>
    </xf>
    <xf numFmtId="164" fontId="11" fillId="2" borderId="1" xfId="6" applyNumberFormat="1" applyFont="1" applyFill="1" applyBorder="1" applyProtection="1">
      <protection hidden="1"/>
    </xf>
    <xf numFmtId="164" fontId="11" fillId="2" borderId="0" xfId="6" applyNumberFormat="1" applyFont="1" applyFill="1" applyBorder="1" applyProtection="1">
      <protection hidden="1"/>
    </xf>
    <xf numFmtId="164" fontId="11" fillId="2" borderId="1" xfId="2" applyNumberFormat="1" applyFont="1" applyFill="1" applyBorder="1" applyProtection="1">
      <protection hidden="1"/>
    </xf>
    <xf numFmtId="164" fontId="11" fillId="2" borderId="0" xfId="2" applyNumberFormat="1" applyFont="1" applyFill="1" applyProtection="1">
      <protection hidden="1"/>
    </xf>
    <xf numFmtId="164" fontId="11" fillId="2" borderId="0" xfId="1" applyNumberFormat="1" applyFont="1" applyFill="1" applyProtection="1">
      <protection hidden="1"/>
    </xf>
    <xf numFmtId="0" fontId="11" fillId="2" borderId="0" xfId="1" applyFont="1" applyFill="1" applyAlignment="1" applyProtection="1">
      <alignment horizontal="right"/>
      <protection hidden="1"/>
    </xf>
    <xf numFmtId="164" fontId="3" fillId="2" borderId="0" xfId="1" applyNumberFormat="1" applyFont="1" applyFill="1" applyProtection="1">
      <protection hidden="1"/>
    </xf>
    <xf numFmtId="3" fontId="3" fillId="2" borderId="0" xfId="1" applyNumberFormat="1" applyFont="1" applyFill="1" applyAlignment="1" applyProtection="1">
      <alignment horizontal="right"/>
      <protection hidden="1"/>
    </xf>
    <xf numFmtId="3" fontId="3" fillId="2" borderId="0" xfId="2" applyNumberFormat="1" applyFont="1" applyFill="1" applyBorder="1" applyProtection="1">
      <protection hidden="1"/>
    </xf>
    <xf numFmtId="3" fontId="3" fillId="2" borderId="0" xfId="1" applyNumberFormat="1" applyFont="1" applyFill="1" applyProtection="1">
      <protection hidden="1"/>
    </xf>
    <xf numFmtId="0" fontId="3" fillId="2" borderId="0" xfId="2" applyNumberFormat="1" applyFont="1" applyFill="1" applyAlignment="1" applyProtection="1">
      <alignment horizontal="center"/>
      <protection hidden="1"/>
    </xf>
    <xf numFmtId="3" fontId="3" fillId="2" borderId="0" xfId="2" applyNumberFormat="1" applyFont="1" applyFill="1" applyProtection="1">
      <protection hidden="1"/>
    </xf>
    <xf numFmtId="3" fontId="3" fillId="6" borderId="0" xfId="2" applyNumberFormat="1" applyFont="1" applyFill="1" applyBorder="1" applyProtection="1">
      <protection hidden="1"/>
    </xf>
    <xf numFmtId="3" fontId="11" fillId="2" borderId="0" xfId="2" applyNumberFormat="1" applyFont="1" applyFill="1" applyProtection="1">
      <protection hidden="1"/>
    </xf>
    <xf numFmtId="3" fontId="11" fillId="2" borderId="0" xfId="1" applyNumberFormat="1" applyFont="1" applyFill="1" applyProtection="1">
      <protection hidden="1"/>
    </xf>
    <xf numFmtId="3" fontId="11" fillId="6" borderId="0" xfId="2" applyNumberFormat="1" applyFont="1" applyFill="1" applyBorder="1" applyProtection="1">
      <protection hidden="1"/>
    </xf>
    <xf numFmtId="3" fontId="3" fillId="6" borderId="1" xfId="2" applyNumberFormat="1" applyFont="1" applyFill="1" applyBorder="1" applyProtection="1">
      <protection hidden="1"/>
    </xf>
    <xf numFmtId="3" fontId="11" fillId="2" borderId="1" xfId="1" applyNumberFormat="1" applyFont="1" applyFill="1" applyBorder="1" applyProtection="1">
      <protection hidden="1"/>
    </xf>
    <xf numFmtId="3" fontId="11" fillId="2" borderId="0" xfId="2" applyNumberFormat="1" applyFont="1" applyFill="1" applyBorder="1" applyProtection="1">
      <protection hidden="1"/>
    </xf>
    <xf numFmtId="3" fontId="11" fillId="2" borderId="1" xfId="2" applyNumberFormat="1" applyFont="1" applyFill="1" applyBorder="1" applyProtection="1">
      <protection hidden="1"/>
    </xf>
    <xf numFmtId="3" fontId="11" fillId="2" borderId="2" xfId="2" applyNumberFormat="1" applyFont="1" applyFill="1" applyBorder="1" applyProtection="1">
      <protection hidden="1"/>
    </xf>
    <xf numFmtId="1" fontId="11" fillId="2" borderId="0" xfId="2" applyNumberFormat="1" applyFont="1" applyFill="1" applyAlignment="1" applyProtection="1">
      <alignment horizontal="right"/>
      <protection hidden="1"/>
    </xf>
    <xf numFmtId="3" fontId="11" fillId="2" borderId="0" xfId="2" applyNumberFormat="1" applyFont="1" applyFill="1" applyAlignment="1" applyProtection="1">
      <alignment horizontal="right"/>
      <protection hidden="1"/>
    </xf>
    <xf numFmtId="0" fontId="0" fillId="3" borderId="0" xfId="0" applyFill="1" applyProtection="1">
      <protection hidden="1"/>
    </xf>
    <xf numFmtId="0" fontId="20" fillId="3" borderId="0" xfId="0" applyFont="1" applyFill="1" applyProtection="1">
      <protection hidden="1"/>
    </xf>
    <xf numFmtId="0" fontId="21" fillId="3" borderId="0" xfId="0" applyFont="1" applyFill="1" applyAlignment="1" applyProtection="1">
      <alignment horizontal="center" vertical="top" wrapText="1"/>
      <protection hidden="1"/>
    </xf>
    <xf numFmtId="0" fontId="12" fillId="3" borderId="0" xfId="0" applyFont="1" applyFill="1" applyAlignment="1" applyProtection="1">
      <alignment horizontal="center"/>
      <protection hidden="1"/>
    </xf>
    <xf numFmtId="0" fontId="45" fillId="3" borderId="0" xfId="0" applyFont="1" applyFill="1" applyAlignment="1" applyProtection="1">
      <alignment horizontal="center" wrapText="1"/>
      <protection hidden="1"/>
    </xf>
    <xf numFmtId="3" fontId="45" fillId="3" borderId="0" xfId="0" applyNumberFormat="1" applyFont="1" applyFill="1" applyAlignment="1" applyProtection="1">
      <alignment horizontal="right" wrapText="1"/>
      <protection hidden="1"/>
    </xf>
    <xf numFmtId="3" fontId="44" fillId="3" borderId="0" xfId="0" applyNumberFormat="1" applyFont="1" applyFill="1" applyAlignment="1" applyProtection="1">
      <alignment horizontal="right"/>
      <protection hidden="1"/>
    </xf>
    <xf numFmtId="3" fontId="44" fillId="4" borderId="0" xfId="0" applyNumberFormat="1" applyFont="1" applyFill="1" applyProtection="1">
      <protection hidden="1"/>
    </xf>
    <xf numFmtId="3" fontId="44" fillId="3" borderId="0" xfId="0" applyNumberFormat="1" applyFont="1" applyFill="1" applyProtection="1">
      <protection hidden="1"/>
    </xf>
    <xf numFmtId="3" fontId="44" fillId="0" borderId="0" xfId="0" applyNumberFormat="1" applyFont="1" applyProtection="1">
      <protection hidden="1"/>
    </xf>
    <xf numFmtId="0" fontId="44" fillId="3" borderId="0" xfId="0" applyFont="1" applyFill="1" applyAlignment="1" applyProtection="1">
      <alignment horizontal="center"/>
      <protection hidden="1"/>
    </xf>
    <xf numFmtId="0" fontId="0" fillId="3" borderId="0" xfId="0" applyFill="1" applyAlignment="1" applyProtection="1">
      <alignment horizontal="center"/>
      <protection hidden="1"/>
    </xf>
    <xf numFmtId="3" fontId="0" fillId="3" borderId="0" xfId="0" applyNumberFormat="1" applyFill="1" applyAlignment="1" applyProtection="1">
      <alignment horizontal="right"/>
      <protection hidden="1"/>
    </xf>
    <xf numFmtId="0" fontId="0" fillId="3" borderId="0" xfId="0" applyFill="1" applyAlignment="1" applyProtection="1">
      <alignment horizontal="right"/>
      <protection hidden="1"/>
    </xf>
    <xf numFmtId="0" fontId="22" fillId="3" borderId="0" xfId="0" applyFont="1" applyFill="1" applyProtection="1">
      <protection hidden="1"/>
    </xf>
    <xf numFmtId="0" fontId="4" fillId="3" borderId="0" xfId="0" applyFont="1" applyFill="1" applyAlignment="1" applyProtection="1">
      <alignment horizontal="center"/>
      <protection hidden="1"/>
    </xf>
    <xf numFmtId="164" fontId="44" fillId="3" borderId="0" xfId="6" applyNumberFormat="1" applyFont="1" applyFill="1" applyProtection="1">
      <protection hidden="1"/>
    </xf>
    <xf numFmtId="164" fontId="44" fillId="3" borderId="0" xfId="6" applyNumberFormat="1" applyFont="1" applyFill="1" applyAlignment="1" applyProtection="1">
      <alignment horizontal="center"/>
      <protection hidden="1"/>
    </xf>
    <xf numFmtId="0" fontId="32" fillId="0" borderId="0" xfId="0" applyFont="1" applyProtection="1">
      <protection hidden="1"/>
    </xf>
    <xf numFmtId="0" fontId="3" fillId="0" borderId="0" xfId="1" applyFont="1" applyProtection="1">
      <protection hidden="1"/>
    </xf>
    <xf numFmtId="0" fontId="3" fillId="0" borderId="0" xfId="0" applyFont="1" applyProtection="1">
      <protection hidden="1"/>
    </xf>
    <xf numFmtId="0" fontId="20" fillId="0" borderId="0" xfId="1" applyFont="1" applyAlignment="1" applyProtection="1">
      <alignment vertical="center"/>
      <protection hidden="1"/>
    </xf>
    <xf numFmtId="0" fontId="11" fillId="0" borderId="0" xfId="1" applyFont="1" applyAlignment="1" applyProtection="1">
      <alignment vertical="center"/>
      <protection hidden="1"/>
    </xf>
    <xf numFmtId="0" fontId="11" fillId="0" borderId="0" xfId="1" applyFont="1" applyAlignment="1" applyProtection="1">
      <alignment horizontal="center"/>
      <protection hidden="1"/>
    </xf>
    <xf numFmtId="0" fontId="41" fillId="0" borderId="0" xfId="1" applyFont="1" applyAlignment="1" applyProtection="1">
      <alignment vertical="center"/>
      <protection hidden="1"/>
    </xf>
    <xf numFmtId="0" fontId="41" fillId="0" borderId="0" xfId="1" applyFont="1" applyProtection="1">
      <protection hidden="1"/>
    </xf>
    <xf numFmtId="0" fontId="3" fillId="0" borderId="0" xfId="2" applyNumberFormat="1" applyFont="1" applyFill="1" applyProtection="1">
      <protection hidden="1"/>
    </xf>
    <xf numFmtId="0" fontId="3" fillId="2" borderId="0" xfId="1" applyFont="1" applyFill="1" applyProtection="1">
      <protection hidden="1"/>
    </xf>
    <xf numFmtId="0" fontId="3" fillId="2" borderId="0" xfId="2" applyNumberFormat="1" applyFont="1" applyFill="1" applyProtection="1">
      <protection hidden="1"/>
    </xf>
    <xf numFmtId="0" fontId="40" fillId="2" borderId="0" xfId="2" applyNumberFormat="1" applyFont="1" applyFill="1" applyProtection="1">
      <protection hidden="1"/>
    </xf>
    <xf numFmtId="0" fontId="11" fillId="2" borderId="0" xfId="1" applyFont="1" applyFill="1" applyProtection="1">
      <protection hidden="1"/>
    </xf>
    <xf numFmtId="0" fontId="35" fillId="2" borderId="0" xfId="1" applyFont="1" applyFill="1" applyProtection="1">
      <protection hidden="1"/>
    </xf>
    <xf numFmtId="0" fontId="31" fillId="2" borderId="0" xfId="1" applyFont="1" applyFill="1" applyProtection="1">
      <protection hidden="1"/>
    </xf>
    <xf numFmtId="49" fontId="40" fillId="2" borderId="0" xfId="2" applyNumberFormat="1" applyFont="1" applyFill="1" applyAlignment="1" applyProtection="1">
      <alignment horizontal="center"/>
      <protection hidden="1"/>
    </xf>
    <xf numFmtId="0" fontId="3" fillId="6" borderId="0" xfId="0" applyFont="1" applyFill="1" applyProtection="1">
      <protection hidden="1"/>
    </xf>
    <xf numFmtId="0" fontId="11" fillId="2" borderId="0" xfId="2" applyNumberFormat="1" applyFont="1" applyFill="1" applyProtection="1">
      <protection hidden="1"/>
    </xf>
    <xf numFmtId="0" fontId="3" fillId="2" borderId="0" xfId="1" applyFont="1" applyFill="1" applyAlignment="1" applyProtection="1">
      <alignment horizontal="right"/>
      <protection hidden="1"/>
    </xf>
    <xf numFmtId="0" fontId="36" fillId="2" borderId="0" xfId="1" applyFont="1" applyFill="1" applyProtection="1">
      <protection hidden="1"/>
    </xf>
    <xf numFmtId="0" fontId="18" fillId="2" borderId="0" xfId="1" applyFont="1" applyFill="1" applyAlignment="1" applyProtection="1">
      <alignment horizontal="left"/>
      <protection hidden="1"/>
    </xf>
    <xf numFmtId="0" fontId="3" fillId="6" borderId="0" xfId="1" applyFont="1" applyFill="1" applyProtection="1">
      <protection hidden="1"/>
    </xf>
    <xf numFmtId="0" fontId="3" fillId="2" borderId="0" xfId="2" applyNumberFormat="1" applyFont="1" applyFill="1" applyBorder="1" applyAlignment="1" applyProtection="1">
      <alignment horizontal="center"/>
      <protection hidden="1"/>
    </xf>
    <xf numFmtId="0" fontId="37" fillId="2" borderId="0" xfId="1" applyFont="1" applyFill="1" applyAlignment="1" applyProtection="1">
      <alignment horizontal="left"/>
      <protection hidden="1"/>
    </xf>
    <xf numFmtId="0" fontId="37" fillId="2" borderId="0" xfId="1" applyFont="1" applyFill="1" applyProtection="1">
      <protection hidden="1"/>
    </xf>
    <xf numFmtId="0" fontId="3" fillId="2" borderId="0" xfId="1" applyFont="1" applyFill="1" applyAlignment="1" applyProtection="1">
      <alignment horizontal="center"/>
      <protection hidden="1"/>
    </xf>
    <xf numFmtId="0" fontId="11" fillId="2" borderId="0" xfId="1" applyFont="1" applyFill="1" applyAlignment="1" applyProtection="1">
      <alignment horizontal="left"/>
      <protection hidden="1"/>
    </xf>
    <xf numFmtId="164" fontId="11" fillId="2" borderId="0" xfId="2" applyNumberFormat="1" applyFont="1" applyFill="1" applyAlignment="1" applyProtection="1">
      <alignment horizontal="right"/>
      <protection hidden="1"/>
    </xf>
    <xf numFmtId="164" fontId="3" fillId="2" borderId="0" xfId="2" applyNumberFormat="1" applyFont="1" applyFill="1" applyBorder="1" applyProtection="1">
      <protection hidden="1"/>
    </xf>
    <xf numFmtId="0" fontId="37" fillId="2" borderId="0" xfId="2" applyNumberFormat="1" applyFont="1" applyFill="1" applyProtection="1">
      <protection hidden="1"/>
    </xf>
    <xf numFmtId="0" fontId="3" fillId="2" borderId="0" xfId="5" applyFont="1" applyFill="1" applyAlignment="1" applyProtection="1">
      <alignment horizontal="right"/>
      <protection hidden="1"/>
    </xf>
    <xf numFmtId="0" fontId="3" fillId="2" borderId="0" xfId="5" applyFont="1" applyFill="1" applyProtection="1">
      <protection hidden="1"/>
    </xf>
    <xf numFmtId="0" fontId="3" fillId="2" borderId="0" xfId="6" applyNumberFormat="1" applyFont="1" applyFill="1" applyProtection="1">
      <protection hidden="1"/>
    </xf>
    <xf numFmtId="0" fontId="11" fillId="2" borderId="0" xfId="5" applyFont="1" applyFill="1" applyAlignment="1" applyProtection="1">
      <alignment horizontal="right"/>
      <protection hidden="1"/>
    </xf>
    <xf numFmtId="0" fontId="11" fillId="2" borderId="0" xfId="5" applyFont="1" applyFill="1" applyProtection="1">
      <protection hidden="1"/>
    </xf>
    <xf numFmtId="0" fontId="11" fillId="2" borderId="0" xfId="6" applyNumberFormat="1" applyFont="1" applyFill="1" applyProtection="1">
      <protection hidden="1"/>
    </xf>
    <xf numFmtId="0" fontId="37" fillId="2" borderId="0" xfId="6" applyNumberFormat="1" applyFont="1" applyFill="1" applyProtection="1">
      <protection hidden="1"/>
    </xf>
    <xf numFmtId="164" fontId="11" fillId="6" borderId="0" xfId="6" applyNumberFormat="1" applyFont="1" applyFill="1" applyProtection="1">
      <protection hidden="1"/>
    </xf>
    <xf numFmtId="164" fontId="3" fillId="6" borderId="0" xfId="6" applyNumberFormat="1" applyFont="1" applyFill="1" applyProtection="1">
      <protection hidden="1"/>
    </xf>
    <xf numFmtId="0" fontId="43" fillId="2" borderId="0" xfId="6" applyNumberFormat="1" applyFont="1" applyFill="1" applyAlignment="1" applyProtection="1">
      <alignment horizontal="right"/>
      <protection hidden="1"/>
    </xf>
    <xf numFmtId="0" fontId="42" fillId="2" borderId="0" xfId="6" applyNumberFormat="1" applyFont="1" applyFill="1" applyProtection="1">
      <protection hidden="1"/>
    </xf>
    <xf numFmtId="164" fontId="3" fillId="6" borderId="0" xfId="2" applyNumberFormat="1" applyFont="1" applyFill="1" applyProtection="1">
      <protection hidden="1"/>
    </xf>
    <xf numFmtId="164" fontId="11" fillId="2" borderId="0" xfId="2" applyNumberFormat="1" applyFont="1" applyFill="1" applyAlignment="1" applyProtection="1">
      <alignment horizontal="center"/>
      <protection hidden="1"/>
    </xf>
    <xf numFmtId="0" fontId="3" fillId="2" borderId="0" xfId="1" applyFont="1" applyFill="1" applyAlignment="1" applyProtection="1">
      <alignment horizontal="left"/>
      <protection hidden="1"/>
    </xf>
    <xf numFmtId="0" fontId="11" fillId="6" borderId="0" xfId="1" applyFont="1" applyFill="1" applyProtection="1">
      <protection hidden="1"/>
    </xf>
    <xf numFmtId="0" fontId="3" fillId="2" borderId="0" xfId="1" applyFont="1" applyFill="1" applyAlignment="1" applyProtection="1">
      <alignment vertical="top"/>
      <protection hidden="1"/>
    </xf>
    <xf numFmtId="0" fontId="3" fillId="2" borderId="0" xfId="1" applyFont="1" applyFill="1" applyAlignment="1" applyProtection="1">
      <alignment horizontal="left" vertical="top"/>
      <protection hidden="1"/>
    </xf>
    <xf numFmtId="0" fontId="36" fillId="2" borderId="0" xfId="2" applyNumberFormat="1" applyFont="1" applyFill="1" applyAlignment="1" applyProtection="1">
      <alignment horizontal="left"/>
      <protection hidden="1"/>
    </xf>
    <xf numFmtId="0" fontId="36" fillId="2" borderId="0" xfId="1" applyFont="1" applyFill="1" applyAlignment="1" applyProtection="1">
      <alignment horizontal="center"/>
      <protection hidden="1"/>
    </xf>
    <xf numFmtId="0" fontId="18" fillId="2" borderId="0" xfId="2" applyNumberFormat="1" applyFont="1" applyFill="1" applyProtection="1">
      <protection hidden="1"/>
    </xf>
    <xf numFmtId="0" fontId="3" fillId="2" borderId="0" xfId="2" applyNumberFormat="1" applyFont="1" applyFill="1" applyBorder="1" applyProtection="1">
      <protection hidden="1"/>
    </xf>
    <xf numFmtId="3" fontId="18" fillId="2" borderId="0" xfId="2" applyNumberFormat="1" applyFont="1" applyFill="1" applyProtection="1">
      <protection hidden="1"/>
    </xf>
    <xf numFmtId="3" fontId="3" fillId="2" borderId="0" xfId="2" applyNumberFormat="1" applyFont="1" applyFill="1" applyBorder="1" applyAlignment="1" applyProtection="1">
      <alignment horizontal="center"/>
      <protection hidden="1"/>
    </xf>
    <xf numFmtId="0" fontId="36" fillId="2" borderId="0" xfId="1" applyFont="1" applyFill="1" applyAlignment="1" applyProtection="1">
      <alignment horizontal="left"/>
      <protection hidden="1"/>
    </xf>
    <xf numFmtId="3" fontId="35" fillId="2" borderId="0" xfId="2" applyNumberFormat="1" applyFont="1" applyFill="1" applyProtection="1">
      <protection hidden="1"/>
    </xf>
    <xf numFmtId="3" fontId="40" fillId="2" borderId="0" xfId="2" applyNumberFormat="1" applyFont="1" applyFill="1" applyProtection="1">
      <protection hidden="1"/>
    </xf>
    <xf numFmtId="1" fontId="3" fillId="2" borderId="0" xfId="1" applyNumberFormat="1" applyFont="1" applyFill="1" applyAlignment="1" applyProtection="1">
      <alignment horizontal="center"/>
      <protection hidden="1"/>
    </xf>
    <xf numFmtId="14" fontId="3" fillId="2" borderId="0" xfId="1" applyNumberFormat="1" applyFont="1" applyFill="1" applyProtection="1">
      <protection hidden="1"/>
    </xf>
    <xf numFmtId="0" fontId="11" fillId="6" borderId="0" xfId="1" applyFont="1" applyFill="1" applyAlignment="1" applyProtection="1">
      <alignment horizontal="left"/>
      <protection hidden="1"/>
    </xf>
    <xf numFmtId="0" fontId="31" fillId="6" borderId="0" xfId="1" applyFont="1" applyFill="1" applyAlignment="1" applyProtection="1">
      <alignment horizontal="left"/>
      <protection hidden="1"/>
    </xf>
    <xf numFmtId="3" fontId="38" fillId="2" borderId="0" xfId="2" applyNumberFormat="1" applyFont="1" applyFill="1" applyBorder="1" applyProtection="1">
      <protection hidden="1"/>
    </xf>
    <xf numFmtId="3" fontId="11" fillId="2" borderId="0" xfId="1" applyNumberFormat="1" applyFont="1" applyFill="1" applyAlignment="1" applyProtection="1">
      <alignment horizontal="right"/>
      <protection hidden="1"/>
    </xf>
    <xf numFmtId="3" fontId="36" fillId="2" borderId="0" xfId="2" applyNumberFormat="1" applyFont="1" applyFill="1" applyAlignment="1" applyProtection="1">
      <alignment horizontal="left"/>
      <protection hidden="1"/>
    </xf>
    <xf numFmtId="0" fontId="3" fillId="7" borderId="14" xfId="1" applyFont="1" applyFill="1" applyBorder="1" applyProtection="1">
      <protection hidden="1"/>
    </xf>
    <xf numFmtId="0" fontId="11" fillId="7" borderId="15" xfId="1" applyFont="1" applyFill="1" applyBorder="1" applyProtection="1">
      <protection hidden="1"/>
    </xf>
    <xf numFmtId="0" fontId="3" fillId="7" borderId="15" xfId="1" applyFont="1" applyFill="1" applyBorder="1" applyProtection="1">
      <protection hidden="1"/>
    </xf>
    <xf numFmtId="0" fontId="3" fillId="7" borderId="15" xfId="2" applyNumberFormat="1" applyFont="1" applyFill="1" applyBorder="1" applyProtection="1">
      <protection hidden="1"/>
    </xf>
    <xf numFmtId="0" fontId="3" fillId="7" borderId="16" xfId="2" applyNumberFormat="1" applyFont="1" applyFill="1" applyBorder="1" applyProtection="1">
      <protection hidden="1"/>
    </xf>
    <xf numFmtId="0" fontId="3" fillId="7" borderId="17" xfId="1" applyFont="1" applyFill="1" applyBorder="1" applyProtection="1">
      <protection hidden="1"/>
    </xf>
    <xf numFmtId="0" fontId="3" fillId="7" borderId="0" xfId="1" applyFont="1" applyFill="1" applyProtection="1">
      <protection hidden="1"/>
    </xf>
    <xf numFmtId="0" fontId="3" fillId="7" borderId="0" xfId="2" applyNumberFormat="1" applyFont="1" applyFill="1" applyBorder="1" applyProtection="1">
      <protection hidden="1"/>
    </xf>
    <xf numFmtId="0" fontId="3" fillId="7" borderId="18" xfId="2" applyNumberFormat="1" applyFont="1" applyFill="1" applyBorder="1" applyProtection="1">
      <protection hidden="1"/>
    </xf>
    <xf numFmtId="0" fontId="3" fillId="7" borderId="19" xfId="1" applyFont="1" applyFill="1" applyBorder="1" applyProtection="1">
      <protection hidden="1"/>
    </xf>
    <xf numFmtId="0" fontId="3" fillId="7" borderId="20" xfId="2" applyNumberFormat="1" applyFont="1" applyFill="1" applyBorder="1" applyProtection="1">
      <protection hidden="1"/>
    </xf>
    <xf numFmtId="0" fontId="3" fillId="7" borderId="20" xfId="1" applyFont="1" applyFill="1" applyBorder="1" applyProtection="1">
      <protection hidden="1"/>
    </xf>
    <xf numFmtId="0" fontId="3" fillId="7" borderId="21" xfId="2" applyNumberFormat="1" applyFont="1" applyFill="1" applyBorder="1" applyProtection="1">
      <protection hidden="1"/>
    </xf>
    <xf numFmtId="0" fontId="11" fillId="2" borderId="0" xfId="2" applyNumberFormat="1" applyFont="1" applyFill="1" applyBorder="1" applyAlignment="1" applyProtection="1">
      <alignment horizontal="center"/>
      <protection hidden="1"/>
    </xf>
    <xf numFmtId="0" fontId="11" fillId="2" borderId="0" xfId="2" applyNumberFormat="1" applyFont="1" applyFill="1" applyAlignment="1" applyProtection="1">
      <alignment horizontal="right"/>
      <protection hidden="1"/>
    </xf>
    <xf numFmtId="0" fontId="3" fillId="5" borderId="0" xfId="1" applyFont="1" applyFill="1" applyProtection="1">
      <protection hidden="1"/>
    </xf>
    <xf numFmtId="0" fontId="11" fillId="5" borderId="0" xfId="2" applyNumberFormat="1" applyFont="1" applyFill="1" applyAlignment="1" applyProtection="1">
      <alignment horizontal="right"/>
      <protection hidden="1"/>
    </xf>
    <xf numFmtId="0" fontId="3" fillId="5" borderId="0" xfId="2" applyNumberFormat="1" applyFont="1" applyFill="1" applyProtection="1">
      <protection hidden="1"/>
    </xf>
    <xf numFmtId="0" fontId="11" fillId="5" borderId="0" xfId="1" applyFont="1" applyFill="1" applyProtection="1">
      <protection hidden="1"/>
    </xf>
    <xf numFmtId="0" fontId="33" fillId="5" borderId="0" xfId="3" applyFont="1" applyFill="1" applyAlignment="1" applyProtection="1">
      <protection hidden="1"/>
    </xf>
    <xf numFmtId="0" fontId="11" fillId="0" borderId="10" xfId="2" applyNumberFormat="1" applyFont="1" applyFill="1" applyBorder="1" applyProtection="1">
      <protection locked="0"/>
    </xf>
    <xf numFmtId="0" fontId="11" fillId="0" borderId="10" xfId="1" applyFont="1" applyBorder="1" applyProtection="1">
      <protection locked="0"/>
    </xf>
    <xf numFmtId="167" fontId="3" fillId="0" borderId="1" xfId="2" applyNumberFormat="1" applyFont="1" applyFill="1" applyBorder="1" applyProtection="1">
      <protection locked="0"/>
    </xf>
    <xf numFmtId="0" fontId="6" fillId="0" borderId="0" xfId="1" applyFont="1" applyProtection="1">
      <protection hidden="1"/>
    </xf>
    <xf numFmtId="0" fontId="6" fillId="0" borderId="0" xfId="2" applyNumberFormat="1" applyFont="1" applyFill="1" applyBorder="1" applyProtection="1">
      <protection hidden="1"/>
    </xf>
    <xf numFmtId="0" fontId="1" fillId="0" borderId="0" xfId="0" applyFont="1" applyProtection="1">
      <protection hidden="1"/>
    </xf>
    <xf numFmtId="0" fontId="13" fillId="0" borderId="0" xfId="1" applyFont="1" applyProtection="1">
      <protection hidden="1"/>
    </xf>
    <xf numFmtId="0" fontId="14" fillId="0" borderId="0" xfId="1" applyFont="1" applyProtection="1">
      <protection hidden="1"/>
    </xf>
    <xf numFmtId="0" fontId="14" fillId="0" borderId="0" xfId="2" applyNumberFormat="1" applyFont="1" applyFill="1" applyBorder="1" applyProtection="1">
      <protection hidden="1"/>
    </xf>
    <xf numFmtId="0" fontId="12" fillId="0" borderId="0" xfId="2" applyNumberFormat="1" applyFont="1" applyFill="1" applyBorder="1" applyProtection="1">
      <protection hidden="1"/>
    </xf>
    <xf numFmtId="0" fontId="7" fillId="0" borderId="0" xfId="1" applyFont="1" applyProtection="1">
      <protection hidden="1"/>
    </xf>
    <xf numFmtId="0" fontId="5" fillId="0" borderId="0" xfId="2" applyNumberFormat="1" applyFont="1" applyFill="1" applyBorder="1" applyProtection="1">
      <protection hidden="1"/>
    </xf>
    <xf numFmtId="0" fontId="25" fillId="3" borderId="0" xfId="0" applyFont="1" applyFill="1" applyProtection="1">
      <protection hidden="1"/>
    </xf>
    <xf numFmtId="0" fontId="5" fillId="0" borderId="0" xfId="1" applyFont="1" applyAlignment="1" applyProtection="1">
      <alignment horizontal="left"/>
      <protection hidden="1"/>
    </xf>
    <xf numFmtId="0" fontId="6" fillId="0" borderId="0" xfId="1" applyFont="1" applyAlignment="1" applyProtection="1">
      <alignment horizontal="right"/>
      <protection hidden="1"/>
    </xf>
    <xf numFmtId="0" fontId="5" fillId="0" borderId="0" xfId="1" applyFont="1" applyProtection="1">
      <protection hidden="1"/>
    </xf>
    <xf numFmtId="0" fontId="19" fillId="0" borderId="0" xfId="0" applyFont="1" applyProtection="1">
      <protection hidden="1"/>
    </xf>
    <xf numFmtId="0" fontId="6" fillId="0" borderId="0" xfId="1" applyFont="1" applyAlignment="1" applyProtection="1">
      <alignment horizontal="left"/>
      <protection hidden="1"/>
    </xf>
    <xf numFmtId="164" fontId="6" fillId="0" borderId="0" xfId="2" applyNumberFormat="1" applyFont="1" applyFill="1" applyBorder="1" applyProtection="1">
      <protection hidden="1"/>
    </xf>
    <xf numFmtId="167" fontId="6" fillId="0" borderId="0" xfId="2" applyNumberFormat="1" applyFont="1" applyFill="1" applyBorder="1" applyAlignment="1" applyProtection="1">
      <alignment horizontal="left"/>
      <protection hidden="1"/>
    </xf>
    <xf numFmtId="164" fontId="5" fillId="0" borderId="0" xfId="2" applyNumberFormat="1" applyFont="1" applyFill="1" applyBorder="1" applyProtection="1">
      <protection hidden="1"/>
    </xf>
    <xf numFmtId="167" fontId="6" fillId="0" borderId="0" xfId="2" applyNumberFormat="1" applyFont="1" applyFill="1" applyBorder="1" applyProtection="1">
      <protection hidden="1"/>
    </xf>
    <xf numFmtId="0" fontId="13" fillId="3" borderId="0" xfId="0" applyFont="1" applyFill="1" applyProtection="1">
      <protection hidden="1"/>
    </xf>
    <xf numFmtId="0" fontId="26" fillId="0" borderId="0" xfId="0" applyFont="1" applyAlignment="1" applyProtection="1">
      <alignment horizontal="left" vertical="top" wrapText="1"/>
      <protection hidden="1"/>
    </xf>
    <xf numFmtId="0" fontId="5" fillId="0" borderId="0" xfId="1" applyFont="1" applyAlignment="1" applyProtection="1">
      <alignment horizontal="right"/>
      <protection hidden="1"/>
    </xf>
    <xf numFmtId="166" fontId="6" fillId="0" borderId="0" xfId="4" applyNumberFormat="1" applyFont="1" applyFill="1" applyBorder="1" applyAlignment="1" applyProtection="1">
      <alignment horizontal="center"/>
      <protection hidden="1"/>
    </xf>
    <xf numFmtId="164" fontId="6" fillId="0" borderId="0" xfId="1" applyNumberFormat="1" applyFont="1" applyProtection="1">
      <protection hidden="1"/>
    </xf>
    <xf numFmtId="3" fontId="6" fillId="0" borderId="0" xfId="1" applyNumberFormat="1" applyFont="1" applyProtection="1">
      <protection hidden="1"/>
    </xf>
    <xf numFmtId="0" fontId="9" fillId="0" borderId="0" xfId="1" applyFont="1" applyAlignment="1" applyProtection="1">
      <alignment horizontal="center"/>
      <protection hidden="1"/>
    </xf>
    <xf numFmtId="3" fontId="6" fillId="0" borderId="0" xfId="2" applyNumberFormat="1" applyFont="1" applyFill="1" applyBorder="1" applyProtection="1">
      <protection hidden="1"/>
    </xf>
    <xf numFmtId="164" fontId="14" fillId="0" borderId="0" xfId="2" applyNumberFormat="1" applyFont="1" applyFill="1" applyBorder="1" applyProtection="1">
      <protection hidden="1"/>
    </xf>
    <xf numFmtId="164" fontId="12" fillId="0" borderId="0" xfId="2" applyNumberFormat="1" applyFont="1" applyFill="1" applyBorder="1" applyAlignment="1" applyProtection="1">
      <alignment horizontal="center"/>
      <protection hidden="1"/>
    </xf>
    <xf numFmtId="164" fontId="5" fillId="0" borderId="0" xfId="1" applyNumberFormat="1" applyFont="1" applyProtection="1">
      <protection hidden="1"/>
    </xf>
    <xf numFmtId="0" fontId="9" fillId="0" borderId="0" xfId="2" applyNumberFormat="1" applyFont="1" applyFill="1" applyBorder="1" applyAlignment="1" applyProtection="1">
      <alignment horizontal="left"/>
      <protection hidden="1"/>
    </xf>
    <xf numFmtId="0" fontId="2" fillId="3" borderId="0" xfId="0" applyFont="1" applyFill="1" applyProtection="1">
      <protection hidden="1"/>
    </xf>
    <xf numFmtId="0" fontId="16" fillId="0" borderId="0" xfId="3" applyAlignment="1" applyProtection="1">
      <protection hidden="1"/>
    </xf>
    <xf numFmtId="0" fontId="2" fillId="3" borderId="0" xfId="0" applyFont="1" applyFill="1" applyAlignment="1" applyProtection="1">
      <alignment horizontal="left" vertical="top"/>
      <protection hidden="1"/>
    </xf>
    <xf numFmtId="0" fontId="2" fillId="3" borderId="0" xfId="0" applyFont="1" applyFill="1" applyAlignment="1" applyProtection="1">
      <alignment horizontal="left" vertical="top" wrapText="1"/>
      <protection hidden="1"/>
    </xf>
    <xf numFmtId="164" fontId="5" fillId="0" borderId="0" xfId="2" applyNumberFormat="1" applyFont="1" applyFill="1" applyBorder="1" applyAlignment="1" applyProtection="1">
      <alignment horizontal="center"/>
      <protection hidden="1"/>
    </xf>
    <xf numFmtId="3" fontId="17" fillId="0" borderId="0" xfId="2" applyNumberFormat="1" applyFont="1" applyFill="1" applyBorder="1" applyProtection="1">
      <protection hidden="1"/>
    </xf>
    <xf numFmtId="0" fontId="3" fillId="0" borderId="0" xfId="1" applyFont="1" applyAlignment="1" applyProtection="1">
      <alignment horizontal="right"/>
      <protection hidden="1"/>
    </xf>
    <xf numFmtId="0" fontId="6" fillId="0" borderId="0" xfId="1" applyFont="1" applyAlignment="1" applyProtection="1">
      <alignment horizontal="center"/>
      <protection hidden="1"/>
    </xf>
    <xf numFmtId="3" fontId="6" fillId="0" borderId="0" xfId="2" applyNumberFormat="1" applyFont="1" applyFill="1" applyBorder="1" applyAlignment="1" applyProtection="1">
      <alignment horizontal="center"/>
      <protection hidden="1"/>
    </xf>
    <xf numFmtId="0" fontId="10" fillId="0" borderId="0" xfId="1" applyFont="1" applyAlignment="1" applyProtection="1">
      <alignment horizontal="center"/>
      <protection hidden="1"/>
    </xf>
    <xf numFmtId="3" fontId="6" fillId="0" borderId="0" xfId="1" applyNumberFormat="1" applyFont="1" applyAlignment="1" applyProtection="1">
      <alignment horizontal="center"/>
      <protection hidden="1"/>
    </xf>
    <xf numFmtId="0" fontId="6" fillId="0" borderId="0" xfId="2" applyNumberFormat="1" applyFont="1" applyFill="1" applyBorder="1" applyAlignment="1" applyProtection="1">
      <alignment horizontal="center"/>
      <protection hidden="1"/>
    </xf>
    <xf numFmtId="3" fontId="8" fillId="0" borderId="0" xfId="2" applyNumberFormat="1" applyFont="1" applyFill="1" applyBorder="1" applyProtection="1">
      <protection hidden="1"/>
    </xf>
    <xf numFmtId="1" fontId="6" fillId="0" borderId="0" xfId="1" applyNumberFormat="1" applyFont="1" applyAlignment="1" applyProtection="1">
      <alignment horizontal="center"/>
      <protection hidden="1"/>
    </xf>
    <xf numFmtId="14" fontId="6" fillId="0" borderId="0" xfId="1" applyNumberFormat="1" applyFont="1" applyProtection="1">
      <protection hidden="1"/>
    </xf>
    <xf numFmtId="3" fontId="5" fillId="0" borderId="0" xfId="1" applyNumberFormat="1" applyFont="1" applyProtection="1">
      <protection hidden="1"/>
    </xf>
    <xf numFmtId="3" fontId="5" fillId="0" borderId="0" xfId="2" applyNumberFormat="1" applyFont="1" applyFill="1" applyBorder="1" applyProtection="1">
      <protection hidden="1"/>
    </xf>
    <xf numFmtId="0" fontId="18" fillId="0" borderId="0" xfId="1" applyFont="1" applyProtection="1">
      <protection hidden="1"/>
    </xf>
    <xf numFmtId="3" fontId="15" fillId="0" borderId="0" xfId="2" applyNumberFormat="1" applyFont="1" applyFill="1" applyBorder="1" applyProtection="1">
      <protection hidden="1"/>
    </xf>
    <xf numFmtId="0" fontId="9" fillId="0" borderId="0" xfId="1" applyFont="1" applyAlignment="1" applyProtection="1">
      <alignment horizontal="left"/>
      <protection hidden="1"/>
    </xf>
    <xf numFmtId="0" fontId="17" fillId="0" borderId="0" xfId="2" applyNumberFormat="1" applyFont="1" applyFill="1" applyBorder="1" applyProtection="1">
      <protection hidden="1"/>
    </xf>
    <xf numFmtId="3" fontId="5" fillId="0" borderId="0" xfId="1" applyNumberFormat="1" applyFont="1" applyAlignment="1" applyProtection="1">
      <alignment horizontal="right"/>
      <protection hidden="1"/>
    </xf>
    <xf numFmtId="1" fontId="5" fillId="0" borderId="0" xfId="2" applyNumberFormat="1" applyFont="1" applyFill="1" applyBorder="1" applyAlignment="1" applyProtection="1">
      <alignment horizontal="right"/>
      <protection hidden="1"/>
    </xf>
    <xf numFmtId="3" fontId="3" fillId="0" borderId="0" xfId="2" applyNumberFormat="1" applyFont="1" applyFill="1" applyBorder="1" applyAlignment="1" applyProtection="1">
      <alignment horizontal="left"/>
      <protection hidden="1"/>
    </xf>
    <xf numFmtId="3" fontId="5" fillId="0" borderId="0" xfId="2" applyNumberFormat="1" applyFont="1" applyFill="1" applyBorder="1" applyAlignment="1" applyProtection="1">
      <alignment horizontal="right"/>
      <protection hidden="1"/>
    </xf>
    <xf numFmtId="0" fontId="6" fillId="0" borderId="0" xfId="1" applyFont="1" applyAlignment="1" applyProtection="1">
      <alignment wrapText="1"/>
      <protection hidden="1"/>
    </xf>
    <xf numFmtId="0" fontId="11" fillId="0" borderId="0" xfId="1" applyFont="1" applyAlignment="1" applyProtection="1">
      <alignment horizontal="right"/>
      <protection hidden="1"/>
    </xf>
    <xf numFmtId="0" fontId="5" fillId="0" borderId="0" xfId="2" applyNumberFormat="1" applyFont="1" applyFill="1" applyBorder="1" applyAlignment="1" applyProtection="1">
      <protection hidden="1"/>
    </xf>
    <xf numFmtId="0" fontId="5" fillId="0" borderId="0" xfId="2" applyNumberFormat="1" applyFont="1" applyFill="1" applyBorder="1" applyAlignment="1" applyProtection="1">
      <alignment horizontal="center"/>
      <protection hidden="1"/>
    </xf>
    <xf numFmtId="165" fontId="3" fillId="0" borderId="0" xfId="1" applyNumberFormat="1" applyFont="1" applyAlignment="1" applyProtection="1">
      <alignment horizontal="center"/>
      <protection hidden="1"/>
    </xf>
    <xf numFmtId="0" fontId="11" fillId="0" borderId="0" xfId="2" applyNumberFormat="1" applyFont="1" applyFill="1" applyBorder="1" applyAlignment="1" applyProtection="1">
      <alignment horizontal="right"/>
      <protection hidden="1"/>
    </xf>
    <xf numFmtId="0" fontId="3" fillId="0" borderId="0" xfId="2" applyNumberFormat="1" applyFont="1" applyFill="1" applyBorder="1" applyProtection="1">
      <protection hidden="1"/>
    </xf>
    <xf numFmtId="0" fontId="11" fillId="0" borderId="0" xfId="1" applyFont="1" applyProtection="1">
      <protection hidden="1"/>
    </xf>
    <xf numFmtId="0" fontId="16" fillId="0" borderId="0" xfId="3" applyFill="1" applyBorder="1" applyAlignment="1" applyProtection="1">
      <protection hidden="1"/>
    </xf>
    <xf numFmtId="0" fontId="3" fillId="0" borderId="0" xfId="2" applyNumberFormat="1" applyFont="1" applyFill="1" applyBorder="1" applyAlignment="1" applyProtection="1">
      <alignment horizontal="left"/>
      <protection hidden="1"/>
    </xf>
    <xf numFmtId="164" fontId="44" fillId="3" borderId="0" xfId="0" applyNumberFormat="1" applyFont="1" applyFill="1" applyAlignment="1" applyProtection="1">
      <alignment horizontal="center"/>
      <protection hidden="1"/>
    </xf>
    <xf numFmtId="3" fontId="44" fillId="4" borderId="0" xfId="0" applyNumberFormat="1" applyFont="1" applyFill="1" applyProtection="1">
      <protection locked="0"/>
    </xf>
    <xf numFmtId="3" fontId="44" fillId="4" borderId="0" xfId="0" applyNumberFormat="1" applyFont="1" applyFill="1" applyAlignment="1" applyProtection="1">
      <alignment horizontal="right"/>
      <protection locked="0"/>
    </xf>
    <xf numFmtId="3" fontId="44" fillId="4" borderId="0" xfId="0" applyNumberFormat="1" applyFont="1" applyFill="1"/>
    <xf numFmtId="0" fontId="46" fillId="0" borderId="0" xfId="0" applyFont="1" applyProtection="1">
      <protection hidden="1"/>
    </xf>
    <xf numFmtId="0" fontId="47" fillId="0" borderId="0" xfId="0" applyFont="1" applyProtection="1">
      <protection hidden="1"/>
    </xf>
    <xf numFmtId="14" fontId="46" fillId="0" borderId="0" xfId="0" applyNumberFormat="1" applyFont="1" applyProtection="1">
      <protection hidden="1"/>
    </xf>
    <xf numFmtId="3" fontId="44" fillId="3" borderId="0" xfId="0" applyNumberFormat="1" applyFont="1" applyFill="1" applyAlignment="1" applyProtection="1">
      <alignment horizontal="center"/>
      <protection hidden="1"/>
    </xf>
    <xf numFmtId="3" fontId="44" fillId="4" borderId="0" xfId="0" applyNumberFormat="1" applyFont="1" applyFill="1" applyAlignment="1" applyProtection="1">
      <alignment horizontal="right"/>
      <protection hidden="1"/>
    </xf>
    <xf numFmtId="0" fontId="29" fillId="0" borderId="0" xfId="0" applyFont="1" applyAlignment="1" applyProtection="1">
      <alignment horizontal="justify" vertical="top" wrapText="1" shrinkToFit="1"/>
      <protection hidden="1"/>
    </xf>
    <xf numFmtId="0" fontId="2" fillId="3" borderId="0" xfId="0" applyFont="1" applyFill="1" applyAlignment="1" applyProtection="1">
      <alignment horizontal="left" vertical="top" wrapText="1"/>
      <protection hidden="1"/>
    </xf>
    <xf numFmtId="168" fontId="3" fillId="4" borderId="4" xfId="1" applyNumberFormat="1" applyFont="1" applyFill="1" applyBorder="1" applyAlignment="1" applyProtection="1">
      <alignment horizontal="center"/>
      <protection locked="0"/>
    </xf>
    <xf numFmtId="0" fontId="31" fillId="7" borderId="0" xfId="1" applyFont="1" applyFill="1" applyAlignment="1" applyProtection="1">
      <alignment horizontal="right"/>
      <protection hidden="1"/>
    </xf>
    <xf numFmtId="0" fontId="31" fillId="7" borderId="9" xfId="2" applyNumberFormat="1" applyFont="1" applyFill="1" applyBorder="1" applyAlignment="1" applyProtection="1">
      <alignment horizontal="right"/>
      <protection hidden="1"/>
    </xf>
    <xf numFmtId="0" fontId="33" fillId="7" borderId="7" xfId="3" applyNumberFormat="1" applyFont="1" applyFill="1" applyBorder="1" applyAlignment="1" applyProtection="1">
      <alignment horizontal="center" vertical="center"/>
      <protection hidden="1"/>
    </xf>
    <xf numFmtId="0" fontId="33" fillId="7" borderId="9" xfId="3" applyNumberFormat="1" applyFont="1" applyFill="1" applyBorder="1" applyAlignment="1" applyProtection="1">
      <alignment horizontal="center" vertical="center"/>
      <protection hidden="1"/>
    </xf>
    <xf numFmtId="3" fontId="3" fillId="2" borderId="0" xfId="2" applyNumberFormat="1" applyFont="1" applyFill="1" applyAlignment="1" applyProtection="1">
      <alignment horizontal="right"/>
      <protection hidden="1"/>
    </xf>
    <xf numFmtId="0" fontId="39" fillId="7" borderId="6" xfId="1" applyFont="1" applyFill="1" applyBorder="1" applyAlignment="1" applyProtection="1">
      <alignment horizontal="center"/>
      <protection hidden="1"/>
    </xf>
    <xf numFmtId="0" fontId="39" fillId="7" borderId="7" xfId="1" applyFont="1" applyFill="1" applyBorder="1" applyAlignment="1" applyProtection="1">
      <alignment horizontal="center"/>
      <protection hidden="1"/>
    </xf>
    <xf numFmtId="0" fontId="39" fillId="7" borderId="8" xfId="1" applyFont="1" applyFill="1" applyBorder="1" applyAlignment="1" applyProtection="1">
      <alignment horizontal="center" vertical="top"/>
      <protection hidden="1"/>
    </xf>
    <xf numFmtId="0" fontId="39" fillId="7" borderId="9" xfId="1" applyFont="1" applyFill="1" applyBorder="1" applyAlignment="1" applyProtection="1">
      <alignment horizontal="center" vertical="top"/>
      <protection hidden="1"/>
    </xf>
    <xf numFmtId="0" fontId="3" fillId="3" borderId="3" xfId="1" applyFont="1" applyFill="1" applyBorder="1" applyAlignment="1" applyProtection="1">
      <alignment horizontal="left"/>
      <protection locked="0"/>
    </xf>
    <xf numFmtId="3" fontId="3" fillId="3" borderId="3" xfId="2" applyNumberFormat="1" applyFont="1" applyFill="1" applyBorder="1" applyAlignment="1" applyProtection="1">
      <alignment horizontal="left"/>
      <protection locked="0"/>
    </xf>
    <xf numFmtId="0" fontId="33" fillId="5" borderId="0" xfId="3" applyFont="1" applyFill="1" applyAlignment="1" applyProtection="1"/>
    <xf numFmtId="0" fontId="3" fillId="3" borderId="12" xfId="1" applyFont="1" applyFill="1" applyBorder="1" applyAlignment="1" applyProtection="1">
      <alignment horizontal="left" wrapText="1"/>
      <protection locked="0"/>
    </xf>
    <xf numFmtId="0" fontId="3" fillId="3" borderId="3" xfId="1" applyFont="1" applyFill="1" applyBorder="1" applyAlignment="1" applyProtection="1">
      <alignment horizontal="left" wrapText="1"/>
      <protection locked="0"/>
    </xf>
    <xf numFmtId="0" fontId="3" fillId="3" borderId="13" xfId="1" applyFont="1" applyFill="1" applyBorder="1" applyAlignment="1" applyProtection="1">
      <alignment horizontal="left" wrapText="1"/>
      <protection locked="0"/>
    </xf>
    <xf numFmtId="0" fontId="3" fillId="3" borderId="4" xfId="2" applyNumberFormat="1" applyFont="1" applyFill="1" applyBorder="1" applyAlignment="1" applyProtection="1">
      <alignment horizontal="left" vertical="center"/>
      <protection locked="0"/>
    </xf>
    <xf numFmtId="0" fontId="3" fillId="0" borderId="0" xfId="1" applyFont="1" applyAlignment="1" applyProtection="1">
      <alignment horizontal="left"/>
      <protection locked="0"/>
    </xf>
    <xf numFmtId="0" fontId="11" fillId="6" borderId="0" xfId="1" applyFont="1" applyFill="1" applyAlignment="1" applyProtection="1">
      <alignment horizontal="left"/>
      <protection hidden="1"/>
    </xf>
    <xf numFmtId="0" fontId="3" fillId="3" borderId="22" xfId="1" applyFont="1" applyFill="1" applyBorder="1" applyAlignment="1" applyProtection="1">
      <alignment horizontal="center" wrapText="1"/>
      <protection locked="0"/>
    </xf>
    <xf numFmtId="0" fontId="3" fillId="3" borderId="4" xfId="1" applyFont="1" applyFill="1" applyBorder="1" applyAlignment="1" applyProtection="1">
      <alignment horizontal="center" wrapText="1"/>
      <protection locked="0"/>
    </xf>
    <xf numFmtId="0" fontId="3" fillId="3" borderId="23" xfId="1" applyFont="1" applyFill="1" applyBorder="1" applyAlignment="1" applyProtection="1">
      <alignment horizontal="center" wrapText="1"/>
      <protection locked="0"/>
    </xf>
    <xf numFmtId="0" fontId="3" fillId="3" borderId="12" xfId="1" applyFont="1" applyFill="1" applyBorder="1" applyAlignment="1" applyProtection="1">
      <alignment horizontal="center" wrapText="1"/>
      <protection locked="0"/>
    </xf>
    <xf numFmtId="0" fontId="3" fillId="3" borderId="3" xfId="1" applyFont="1" applyFill="1" applyBorder="1" applyAlignment="1" applyProtection="1">
      <alignment horizontal="center" wrapText="1"/>
      <protection locked="0"/>
    </xf>
    <xf numFmtId="0" fontId="3" fillId="3" borderId="13" xfId="1" applyFont="1" applyFill="1" applyBorder="1" applyAlignment="1" applyProtection="1">
      <alignment horizontal="center" wrapText="1"/>
      <protection locked="0"/>
    </xf>
    <xf numFmtId="0" fontId="3" fillId="3" borderId="4" xfId="1" applyFont="1" applyFill="1" applyBorder="1" applyAlignment="1" applyProtection="1">
      <alignment horizontal="left"/>
      <protection locked="0"/>
    </xf>
  </cellXfs>
  <cellStyles count="8">
    <cellStyle name="Komma 2" xfId="2" xr:uid="{00000000-0005-0000-0000-000000000000}"/>
    <cellStyle name="Komma 3" xfId="6" xr:uid="{00000000-0005-0000-0000-000001000000}"/>
    <cellStyle name="Link" xfId="3" builtinId="8"/>
    <cellStyle name="Prozent 2" xfId="4" xr:uid="{00000000-0005-0000-0000-000003000000}"/>
    <cellStyle name="Prozent 3" xfId="7" xr:uid="{00000000-0005-0000-0000-000004000000}"/>
    <cellStyle name="Standard" xfId="0" builtinId="0"/>
    <cellStyle name="Standard 2" xfId="1" xr:uid="{00000000-0005-0000-0000-000006000000}"/>
    <cellStyle name="Standard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133350</xdr:rowOff>
    </xdr:from>
    <xdr:to>
      <xdr:col>4</xdr:col>
      <xdr:colOff>14080</xdr:colOff>
      <xdr:row>2</xdr:row>
      <xdr:rowOff>123825</xdr:rowOff>
    </xdr:to>
    <xdr:pic>
      <xdr:nvPicPr>
        <xdr:cNvPr id="2" name="Grafik 1" descr="Kanton Solothurn Startseit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33350"/>
          <a:ext cx="324305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321365</xdr:colOff>
      <xdr:row>94</xdr:row>
      <xdr:rowOff>72887</xdr:rowOff>
    </xdr:from>
    <xdr:ext cx="65" cy="169277"/>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402995" y="13532126"/>
          <a:ext cx="65" cy="169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47625</xdr:colOff>
      <xdr:row>4</xdr:row>
      <xdr:rowOff>9525</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622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184785</xdr:colOff>
      <xdr:row>58</xdr:row>
      <xdr:rowOff>142875</xdr:rowOff>
    </xdr:from>
    <xdr:to>
      <xdr:col>7</xdr:col>
      <xdr:colOff>146685</xdr:colOff>
      <xdr:row>64</xdr:row>
      <xdr:rowOff>57150</xdr:rowOff>
    </xdr:to>
    <xdr:sp macro="" textlink="">
      <xdr:nvSpPr>
        <xdr:cNvPr id="3" name="WordArt 4">
          <a:extLst>
            <a:ext uri="{FF2B5EF4-FFF2-40B4-BE49-F238E27FC236}">
              <a16:creationId xmlns:a16="http://schemas.microsoft.com/office/drawing/2014/main" id="{00000000-0008-0000-0200-000003000000}"/>
            </a:ext>
          </a:extLst>
        </xdr:cNvPr>
        <xdr:cNvSpPr>
          <a:spLocks noChangeArrowheads="1" noChangeShapeType="1" noTextEdit="1"/>
        </xdr:cNvSpPr>
      </xdr:nvSpPr>
      <xdr:spPr bwMode="auto">
        <a:xfrm rot="-2191731">
          <a:off x="1765935" y="9944100"/>
          <a:ext cx="2962275" cy="8858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de-CH" sz="1800" kern="10" spc="0">
              <a:ln w="9525">
                <a:solidFill>
                  <a:srgbClr val="000000"/>
                </a:solidFill>
                <a:round/>
                <a:headEnd/>
                <a:tailEnd/>
              </a:ln>
              <a:solidFill>
                <a:srgbClr val="FFFFFF"/>
              </a:solidFill>
              <a:effectLst/>
              <a:latin typeface="Arial Black"/>
            </a:rPr>
            <a:t>Hilfstabelle für </a:t>
          </a:r>
        </a:p>
        <a:p>
          <a:pPr algn="ctr" rtl="0">
            <a:buNone/>
          </a:pPr>
          <a:r>
            <a:rPr lang="de-CH" sz="1800" kern="10" spc="0">
              <a:ln w="9525">
                <a:solidFill>
                  <a:srgbClr val="000000"/>
                </a:solidFill>
                <a:round/>
                <a:headEnd/>
                <a:tailEnd/>
              </a:ln>
              <a:solidFill>
                <a:srgbClr val="FFFFFF"/>
              </a:solidFill>
              <a:effectLst/>
              <a:latin typeface="Arial Black"/>
            </a:rPr>
            <a:t>Berechnung Höchstlimite:</a:t>
          </a:r>
        </a:p>
        <a:p>
          <a:pPr algn="ctr" rtl="0">
            <a:buNone/>
          </a:pPr>
          <a:r>
            <a:rPr lang="de-CH" sz="1800" kern="10" spc="0">
              <a:ln w="9525">
                <a:solidFill>
                  <a:srgbClr val="000000"/>
                </a:solidFill>
                <a:round/>
                <a:headEnd/>
                <a:tailEnd/>
              </a:ln>
              <a:solidFill>
                <a:srgbClr val="FFFFFF"/>
              </a:solidFill>
              <a:effectLst/>
              <a:latin typeface="Arial Black"/>
            </a:rPr>
            <a:t>Ziffer 57</a:t>
          </a:r>
        </a:p>
      </xdr:txBody>
    </xdr:sp>
    <xdr:clientData/>
  </xdr:twoCellAnchor>
  <xdr:twoCellAnchor>
    <xdr:from>
      <xdr:col>2</xdr:col>
      <xdr:colOff>306705</xdr:colOff>
      <xdr:row>21</xdr:row>
      <xdr:rowOff>26670</xdr:rowOff>
    </xdr:from>
    <xdr:to>
      <xdr:col>7</xdr:col>
      <xdr:colOff>268605</xdr:colOff>
      <xdr:row>26</xdr:row>
      <xdr:rowOff>104838</xdr:rowOff>
    </xdr:to>
    <xdr:sp macro="" textlink="">
      <xdr:nvSpPr>
        <xdr:cNvPr id="4" name="WordArt 5">
          <a:extLst>
            <a:ext uri="{FF2B5EF4-FFF2-40B4-BE49-F238E27FC236}">
              <a16:creationId xmlns:a16="http://schemas.microsoft.com/office/drawing/2014/main" id="{00000000-0008-0000-0200-000004000000}"/>
            </a:ext>
          </a:extLst>
        </xdr:cNvPr>
        <xdr:cNvSpPr>
          <a:spLocks noChangeArrowheads="1" noChangeShapeType="1" noTextEdit="1"/>
        </xdr:cNvSpPr>
      </xdr:nvSpPr>
      <xdr:spPr bwMode="auto">
        <a:xfrm rot="-2191731">
          <a:off x="1887855" y="3703320"/>
          <a:ext cx="2962275" cy="887793"/>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de-CH" sz="1800" kern="10" spc="0">
              <a:ln w="9525">
                <a:solidFill>
                  <a:srgbClr val="000000"/>
                </a:solidFill>
                <a:round/>
                <a:headEnd/>
                <a:tailEnd/>
              </a:ln>
              <a:solidFill>
                <a:srgbClr val="FFFFFF"/>
              </a:solidFill>
              <a:effectLst/>
              <a:latin typeface="Arial Black"/>
            </a:rPr>
            <a:t>Hilfstabelle </a:t>
          </a:r>
        </a:p>
        <a:p>
          <a:pPr algn="ctr" rtl="0">
            <a:buNone/>
          </a:pPr>
          <a:r>
            <a:rPr lang="de-CH" sz="1800" kern="10" spc="0">
              <a:ln w="9525">
                <a:solidFill>
                  <a:srgbClr val="000000"/>
                </a:solidFill>
                <a:round/>
                <a:headEnd/>
                <a:tailEnd/>
              </a:ln>
              <a:solidFill>
                <a:srgbClr val="FFFFFF"/>
              </a:solidFill>
              <a:effectLst/>
              <a:latin typeface="Arial Black"/>
            </a:rPr>
            <a:t>für Ziffer 79</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1.xml"/><Relationship Id="rId2" Type="http://schemas.openxmlformats.org/officeDocument/2006/relationships/hyperlink" Target="https://so.ch/verwaltung/finanzdepartement/steueramt/privatpersonen-und-selbstaendig-erwerbende/steuerrechner/" TargetMode="External"/><Relationship Id="rId1" Type="http://schemas.openxmlformats.org/officeDocument/2006/relationships/hyperlink" Target="https://steuerbuch.so.ch/steuern/einkommenssteuer/steuerbare-einkuenfte-aus-selbstaendiger-erwerbstaetigkeit/24-nr-1/"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P96"/>
  <sheetViews>
    <sheetView showGridLines="0" topLeftCell="A22" workbookViewId="0">
      <selection activeCell="D40" sqref="D40"/>
    </sheetView>
  </sheetViews>
  <sheetFormatPr baseColWidth="10" defaultColWidth="11" defaultRowHeight="12.75"/>
  <cols>
    <col min="1" max="4" width="11" style="153"/>
    <col min="5" max="6" width="11" style="153" customWidth="1"/>
    <col min="7" max="16384" width="11" style="153"/>
  </cols>
  <sheetData>
    <row r="1" spans="1:16">
      <c r="A1" s="151"/>
      <c r="B1" s="151"/>
      <c r="C1" s="151"/>
      <c r="D1" s="151"/>
      <c r="E1" s="151"/>
      <c r="F1" s="151"/>
      <c r="G1" s="152"/>
      <c r="H1" s="152"/>
      <c r="I1" s="152"/>
      <c r="J1" s="152"/>
      <c r="K1" s="152"/>
      <c r="L1" s="152"/>
      <c r="M1" s="152"/>
      <c r="N1" s="152"/>
    </row>
    <row r="2" spans="1:16">
      <c r="A2" s="154"/>
      <c r="B2" s="155"/>
      <c r="C2" s="155"/>
      <c r="D2" s="155"/>
      <c r="E2" s="155"/>
      <c r="F2" s="155"/>
      <c r="G2" s="156"/>
      <c r="H2" s="156"/>
      <c r="I2" s="156"/>
      <c r="J2" s="156"/>
      <c r="K2" s="156"/>
      <c r="L2" s="156"/>
      <c r="M2" s="156"/>
      <c r="N2" s="156"/>
    </row>
    <row r="3" spans="1:16">
      <c r="A3" s="154"/>
      <c r="B3" s="155"/>
      <c r="C3" s="155"/>
      <c r="D3" s="155"/>
      <c r="E3" s="155"/>
      <c r="F3" s="155"/>
      <c r="G3" s="156"/>
      <c r="H3" s="156"/>
      <c r="I3" s="156"/>
      <c r="J3" s="156"/>
      <c r="K3" s="156"/>
      <c r="L3" s="156"/>
      <c r="M3" s="157"/>
      <c r="N3" s="157"/>
    </row>
    <row r="4" spans="1:16">
      <c r="A4" s="154"/>
      <c r="B4" s="155"/>
      <c r="C4" s="155"/>
      <c r="D4" s="155"/>
      <c r="E4" s="155"/>
      <c r="F4" s="155"/>
      <c r="G4" s="156"/>
      <c r="H4" s="156"/>
      <c r="I4" s="156"/>
      <c r="J4" s="156"/>
      <c r="K4" s="156"/>
      <c r="L4" s="156"/>
      <c r="M4" s="157"/>
      <c r="N4" s="157"/>
    </row>
    <row r="5" spans="1:16">
      <c r="A5" s="158"/>
      <c r="B5" s="151"/>
      <c r="C5" s="151"/>
      <c r="D5" s="151"/>
      <c r="E5" s="151"/>
      <c r="F5" s="151"/>
      <c r="G5" s="152"/>
      <c r="H5" s="152"/>
      <c r="I5" s="152"/>
      <c r="J5" s="152"/>
      <c r="K5" s="152"/>
      <c r="L5" s="152"/>
      <c r="M5" s="159"/>
      <c r="N5" s="159"/>
    </row>
    <row r="6" spans="1:16" ht="26.25">
      <c r="A6" s="160" t="s">
        <v>89</v>
      </c>
      <c r="B6" s="151"/>
      <c r="C6" s="161"/>
      <c r="D6" s="151"/>
      <c r="E6" s="151"/>
      <c r="F6" s="151"/>
      <c r="G6" s="151"/>
      <c r="H6" s="151"/>
      <c r="I6" s="151"/>
      <c r="J6" s="151"/>
      <c r="K6" s="162"/>
      <c r="L6" s="159"/>
      <c r="M6" s="163"/>
      <c r="N6" s="163"/>
      <c r="P6" s="164"/>
    </row>
    <row r="7" spans="1:16" ht="26.25">
      <c r="A7" s="160" t="s">
        <v>90</v>
      </c>
      <c r="B7" s="151"/>
      <c r="C7" s="151"/>
      <c r="D7" s="151"/>
      <c r="E7" s="151"/>
      <c r="F7" s="151"/>
      <c r="G7" s="151"/>
      <c r="H7" s="151"/>
      <c r="I7" s="151"/>
      <c r="J7" s="151"/>
      <c r="K7" s="162"/>
      <c r="L7" s="159"/>
      <c r="M7" s="163"/>
      <c r="N7" s="163"/>
    </row>
    <row r="8" spans="1:16">
      <c r="A8" s="162"/>
      <c r="B8" s="151"/>
      <c r="C8" s="163"/>
      <c r="D8" s="163"/>
      <c r="E8" s="165"/>
      <c r="F8" s="165"/>
      <c r="G8" s="152"/>
      <c r="H8" s="152"/>
      <c r="I8" s="166"/>
      <c r="J8" s="166"/>
      <c r="K8" s="167"/>
      <c r="L8" s="167"/>
      <c r="M8" s="168"/>
      <c r="N8" s="168"/>
    </row>
    <row r="9" spans="1:16" ht="15.75">
      <c r="A9" s="48" t="s">
        <v>93</v>
      </c>
      <c r="B9" s="151"/>
      <c r="C9" s="165"/>
      <c r="D9" s="151"/>
      <c r="E9" s="165"/>
      <c r="F9" s="151"/>
      <c r="G9" s="152"/>
      <c r="H9" s="152"/>
      <c r="I9" s="166"/>
      <c r="J9" s="166"/>
      <c r="K9" s="169"/>
      <c r="L9" s="169"/>
      <c r="M9" s="166"/>
      <c r="N9" s="168"/>
    </row>
    <row r="10" spans="1:16" ht="15.75">
      <c r="A10" s="48"/>
      <c r="B10" s="151"/>
      <c r="C10" s="165"/>
      <c r="D10" s="151"/>
      <c r="E10" s="165"/>
      <c r="F10" s="151"/>
      <c r="G10" s="152"/>
      <c r="H10" s="152"/>
      <c r="I10" s="166"/>
      <c r="J10" s="166"/>
      <c r="K10" s="169"/>
      <c r="L10" s="169"/>
      <c r="M10" s="166"/>
      <c r="N10" s="168"/>
    </row>
    <row r="11" spans="1:16" ht="15.75">
      <c r="A11" s="48" t="s">
        <v>94</v>
      </c>
      <c r="B11" s="163"/>
      <c r="C11" s="163"/>
      <c r="D11" s="163"/>
      <c r="E11" s="163"/>
      <c r="F11" s="163"/>
      <c r="G11" s="159"/>
      <c r="H11" s="159"/>
      <c r="I11" s="168"/>
      <c r="J11" s="168"/>
      <c r="K11" s="163"/>
      <c r="L11" s="168"/>
      <c r="M11" s="168"/>
      <c r="N11" s="168"/>
    </row>
    <row r="12" spans="1:16" ht="14.25">
      <c r="A12" s="170" t="s">
        <v>95</v>
      </c>
      <c r="B12" s="163"/>
      <c r="C12" s="151"/>
      <c r="D12" s="151"/>
      <c r="E12" s="151"/>
      <c r="F12" s="151"/>
      <c r="G12" s="152"/>
      <c r="H12" s="152"/>
      <c r="I12" s="166"/>
      <c r="J12" s="166"/>
      <c r="K12" s="166"/>
      <c r="L12" s="151"/>
      <c r="M12" s="168"/>
      <c r="N12" s="168"/>
    </row>
    <row r="13" spans="1:16" ht="69.75" customHeight="1">
      <c r="A13" s="226" t="s">
        <v>102</v>
      </c>
      <c r="B13" s="226"/>
      <c r="C13" s="226"/>
      <c r="D13" s="226"/>
      <c r="E13" s="226"/>
      <c r="F13" s="226"/>
      <c r="G13" s="171"/>
      <c r="H13" s="171"/>
      <c r="I13" s="151"/>
      <c r="J13" s="166"/>
      <c r="K13" s="151"/>
      <c r="L13" s="172"/>
      <c r="M13" s="168"/>
      <c r="N13" s="166"/>
    </row>
    <row r="14" spans="1:16" ht="42.75" customHeight="1">
      <c r="A14" s="226" t="s">
        <v>103</v>
      </c>
      <c r="B14" s="226"/>
      <c r="C14" s="226"/>
      <c r="D14" s="226"/>
      <c r="E14" s="226"/>
      <c r="F14" s="226"/>
      <c r="G14" s="171"/>
      <c r="H14" s="171"/>
      <c r="I14" s="173"/>
      <c r="J14" s="163"/>
      <c r="K14" s="151"/>
      <c r="L14" s="174"/>
      <c r="M14" s="175"/>
      <c r="N14" s="168"/>
    </row>
    <row r="15" spans="1:16" ht="43.5" customHeight="1">
      <c r="A15" s="226" t="s">
        <v>124</v>
      </c>
      <c r="B15" s="226"/>
      <c r="C15" s="226"/>
      <c r="D15" s="226"/>
      <c r="E15" s="226"/>
      <c r="F15" s="226"/>
      <c r="G15" s="171"/>
      <c r="H15" s="171"/>
      <c r="I15" s="163"/>
      <c r="J15" s="163"/>
      <c r="K15" s="151"/>
      <c r="L15" s="176"/>
      <c r="M15" s="175"/>
      <c r="N15" s="168"/>
    </row>
    <row r="16" spans="1:16" ht="65.25" customHeight="1">
      <c r="A16" s="226" t="s">
        <v>104</v>
      </c>
      <c r="B16" s="226"/>
      <c r="C16" s="226"/>
      <c r="D16" s="226"/>
      <c r="E16" s="226"/>
      <c r="F16" s="226"/>
      <c r="G16" s="171"/>
      <c r="H16" s="171"/>
      <c r="I16" s="151"/>
      <c r="J16" s="151"/>
      <c r="K16" s="151"/>
      <c r="L16" s="163"/>
      <c r="M16" s="166"/>
      <c r="N16" s="166"/>
    </row>
    <row r="17" spans="1:14" ht="15.75">
      <c r="A17" s="48" t="s">
        <v>105</v>
      </c>
      <c r="B17" s="163"/>
      <c r="C17" s="163"/>
      <c r="D17" s="163"/>
      <c r="E17" s="163"/>
      <c r="F17" s="163"/>
      <c r="G17" s="171"/>
      <c r="H17" s="171"/>
      <c r="I17" s="159"/>
      <c r="J17" s="159"/>
      <c r="K17" s="177"/>
      <c r="L17" s="168"/>
      <c r="M17" s="166"/>
      <c r="N17" s="166"/>
    </row>
    <row r="18" spans="1:14" ht="15" customHeight="1">
      <c r="A18" s="170" t="s">
        <v>106</v>
      </c>
      <c r="B18" s="163"/>
      <c r="C18" s="151"/>
      <c r="D18" s="151"/>
      <c r="E18" s="151"/>
      <c r="F18" s="151"/>
      <c r="G18" s="171"/>
      <c r="H18" s="171"/>
      <c r="I18" s="178"/>
      <c r="J18" s="151"/>
      <c r="K18" s="179"/>
      <c r="L18" s="179"/>
      <c r="M18" s="178"/>
      <c r="N18" s="178"/>
    </row>
    <row r="19" spans="1:14" ht="135" customHeight="1">
      <c r="A19" s="226" t="s">
        <v>107</v>
      </c>
      <c r="B19" s="226"/>
      <c r="C19" s="226"/>
      <c r="D19" s="226"/>
      <c r="E19" s="226"/>
      <c r="F19" s="226"/>
      <c r="G19" s="171"/>
      <c r="H19" s="171"/>
      <c r="I19" s="166"/>
      <c r="J19" s="166"/>
      <c r="K19" s="151"/>
      <c r="L19" s="166"/>
      <c r="M19" s="166"/>
      <c r="N19" s="166"/>
    </row>
    <row r="20" spans="1:14" ht="57" customHeight="1">
      <c r="A20" s="226" t="s">
        <v>108</v>
      </c>
      <c r="B20" s="226"/>
      <c r="C20" s="226"/>
      <c r="D20" s="226"/>
      <c r="E20" s="226"/>
      <c r="F20" s="226"/>
      <c r="G20" s="171"/>
      <c r="H20" s="171"/>
      <c r="I20" s="166"/>
      <c r="J20" s="166"/>
      <c r="K20" s="166"/>
      <c r="L20" s="166"/>
      <c r="M20" s="166"/>
      <c r="N20" s="166"/>
    </row>
    <row r="21" spans="1:14">
      <c r="A21" s="172"/>
      <c r="B21" s="163"/>
      <c r="C21" s="163"/>
      <c r="D21" s="163"/>
      <c r="E21" s="163"/>
      <c r="F21" s="163"/>
      <c r="G21" s="159"/>
      <c r="H21" s="159"/>
      <c r="I21" s="168"/>
      <c r="J21" s="168"/>
      <c r="K21" s="168"/>
      <c r="L21" s="180"/>
      <c r="M21" s="168"/>
      <c r="N21" s="168"/>
    </row>
    <row r="22" spans="1:14" ht="15.75">
      <c r="A22" s="48" t="s">
        <v>112</v>
      </c>
      <c r="B22" s="163"/>
      <c r="C22" s="151"/>
      <c r="D22" s="151"/>
      <c r="E22" s="151"/>
      <c r="F22" s="181"/>
      <c r="G22" s="152"/>
      <c r="H22" s="152"/>
      <c r="I22" s="159"/>
      <c r="J22" s="159"/>
      <c r="K22" s="177"/>
      <c r="L22" s="151"/>
      <c r="M22" s="168"/>
      <c r="N22" s="166"/>
    </row>
    <row r="23" spans="1:14">
      <c r="A23" s="182" t="s">
        <v>123</v>
      </c>
      <c r="B23" s="163"/>
      <c r="C23" s="151"/>
      <c r="D23" s="151"/>
      <c r="E23" s="151"/>
      <c r="F23" s="181"/>
      <c r="G23" s="152"/>
      <c r="H23" s="152"/>
      <c r="I23" s="159"/>
      <c r="J23" s="159"/>
      <c r="K23" s="177"/>
      <c r="L23" s="151"/>
      <c r="M23" s="168"/>
      <c r="N23" s="166"/>
    </row>
    <row r="24" spans="1:14">
      <c r="A24" s="182" t="s">
        <v>109</v>
      </c>
      <c r="B24" s="182"/>
      <c r="C24" s="182"/>
      <c r="D24" s="182"/>
      <c r="E24" s="182"/>
      <c r="F24" s="183"/>
      <c r="G24" s="182"/>
      <c r="H24" s="182"/>
      <c r="I24" s="159"/>
      <c r="J24" s="159"/>
      <c r="K24" s="177"/>
      <c r="L24" s="168"/>
      <c r="M24" s="166"/>
      <c r="N24" s="166"/>
    </row>
    <row r="25" spans="1:14">
      <c r="A25" s="227" t="s">
        <v>110</v>
      </c>
      <c r="B25" s="227"/>
      <c r="C25" s="227"/>
      <c r="D25" s="227"/>
      <c r="E25" s="227"/>
      <c r="F25" s="227"/>
      <c r="G25" s="227"/>
      <c r="H25" s="227"/>
      <c r="I25" s="159"/>
      <c r="J25" s="159"/>
      <c r="K25" s="177"/>
      <c r="L25" s="168"/>
      <c r="M25" s="166"/>
      <c r="N25" s="166"/>
    </row>
    <row r="26" spans="1:14">
      <c r="A26" s="184" t="s">
        <v>125</v>
      </c>
      <c r="B26" s="185"/>
      <c r="C26" s="185"/>
      <c r="D26" s="185"/>
      <c r="E26" s="185"/>
      <c r="F26" s="182"/>
      <c r="G26" s="182"/>
      <c r="H26" s="185"/>
      <c r="I26" s="159"/>
      <c r="J26" s="159"/>
      <c r="K26" s="177"/>
      <c r="L26" s="168"/>
      <c r="M26" s="186"/>
      <c r="N26" s="186"/>
    </row>
    <row r="27" spans="1:14">
      <c r="A27" s="184"/>
      <c r="B27" s="185"/>
      <c r="C27" s="185"/>
      <c r="D27" s="185"/>
      <c r="E27" s="185"/>
      <c r="F27" s="185"/>
      <c r="G27" s="185"/>
      <c r="H27" s="185"/>
      <c r="I27" s="159"/>
      <c r="J27" s="159"/>
      <c r="K27" s="177"/>
      <c r="L27" s="168"/>
      <c r="M27" s="168"/>
      <c r="N27" s="168"/>
    </row>
    <row r="28" spans="1:14">
      <c r="A28" s="162"/>
      <c r="B28" s="151"/>
      <c r="C28" s="151"/>
      <c r="D28" s="151"/>
      <c r="E28" s="151"/>
      <c r="F28" s="151"/>
      <c r="G28" s="152"/>
      <c r="H28" s="152"/>
      <c r="I28" s="152"/>
      <c r="J28" s="152"/>
      <c r="K28" s="187"/>
      <c r="L28" s="177"/>
      <c r="M28" s="177"/>
      <c r="N28" s="177"/>
    </row>
    <row r="29" spans="1:14">
      <c r="A29" s="182" t="s">
        <v>154</v>
      </c>
      <c r="B29" s="151"/>
      <c r="C29" s="151"/>
      <c r="D29" s="151"/>
      <c r="E29" s="151"/>
      <c r="F29" s="151"/>
      <c r="G29" s="152"/>
      <c r="H29" s="152"/>
      <c r="I29" s="152"/>
      <c r="J29" s="152"/>
      <c r="K29" s="187"/>
      <c r="L29" s="177"/>
      <c r="M29" s="177"/>
      <c r="N29" s="177"/>
    </row>
    <row r="30" spans="1:14">
      <c r="A30" s="162"/>
      <c r="B30" s="151"/>
      <c r="C30" s="151"/>
      <c r="D30" s="188"/>
      <c r="E30" s="151"/>
      <c r="F30" s="189"/>
      <c r="G30" s="152"/>
      <c r="H30" s="152"/>
      <c r="I30" s="190"/>
      <c r="J30" s="190"/>
      <c r="K30" s="187"/>
      <c r="L30" s="151"/>
      <c r="M30" s="177"/>
      <c r="N30" s="177"/>
    </row>
    <row r="31" spans="1:14">
      <c r="A31" s="162"/>
      <c r="B31" s="151"/>
      <c r="C31" s="151"/>
      <c r="D31" s="151"/>
      <c r="E31" s="151"/>
      <c r="F31" s="191"/>
      <c r="G31" s="151"/>
      <c r="H31" s="151"/>
      <c r="I31" s="151"/>
      <c r="J31" s="151"/>
      <c r="K31" s="187"/>
      <c r="L31" s="151"/>
      <c r="M31" s="177"/>
      <c r="N31" s="177"/>
    </row>
    <row r="32" spans="1:14">
      <c r="A32" s="162"/>
      <c r="B32" s="151"/>
      <c r="C32" s="189"/>
      <c r="D32" s="177"/>
      <c r="E32" s="189"/>
      <c r="F32" s="192"/>
      <c r="G32" s="193"/>
      <c r="H32" s="193"/>
      <c r="I32" s="177"/>
      <c r="J32" s="177"/>
      <c r="K32" s="187"/>
      <c r="L32" s="194"/>
      <c r="M32" s="177"/>
      <c r="N32" s="177"/>
    </row>
    <row r="33" spans="1:14">
      <c r="A33" s="162"/>
      <c r="B33" s="151"/>
      <c r="C33" s="195"/>
      <c r="D33" s="151"/>
      <c r="E33" s="151"/>
      <c r="F33" s="176"/>
      <c r="G33" s="151"/>
      <c r="H33" s="151"/>
      <c r="I33" s="177"/>
      <c r="J33" s="177"/>
      <c r="K33" s="187"/>
      <c r="L33" s="151"/>
      <c r="M33" s="151"/>
      <c r="N33" s="177"/>
    </row>
    <row r="34" spans="1:14">
      <c r="A34" s="162"/>
      <c r="B34" s="151"/>
      <c r="C34" s="195"/>
      <c r="D34" s="151"/>
      <c r="E34" s="151"/>
      <c r="F34" s="151"/>
      <c r="G34" s="151"/>
      <c r="H34" s="151"/>
      <c r="I34" s="177"/>
      <c r="J34" s="177"/>
      <c r="K34" s="187"/>
      <c r="L34" s="151"/>
      <c r="M34" s="177"/>
      <c r="N34" s="177"/>
    </row>
    <row r="35" spans="1:14">
      <c r="A35" s="162"/>
      <c r="B35" s="151"/>
      <c r="C35" s="195"/>
      <c r="D35" s="151"/>
      <c r="E35" s="165"/>
      <c r="F35" s="151"/>
      <c r="G35" s="152"/>
      <c r="H35" s="152"/>
      <c r="I35" s="177"/>
      <c r="J35" s="177"/>
      <c r="K35" s="187"/>
      <c r="L35" s="151"/>
      <c r="M35" s="177"/>
      <c r="N35" s="177"/>
    </row>
    <row r="36" spans="1:14">
      <c r="A36" s="162"/>
      <c r="B36" s="151"/>
      <c r="C36" s="195"/>
      <c r="D36" s="151"/>
      <c r="E36" s="165"/>
      <c r="F36" s="151"/>
      <c r="G36" s="152"/>
      <c r="H36" s="152"/>
      <c r="I36" s="177"/>
      <c r="J36" s="177"/>
      <c r="K36" s="187"/>
      <c r="L36" s="151"/>
      <c r="M36" s="177"/>
      <c r="N36" s="177"/>
    </row>
    <row r="37" spans="1:14">
      <c r="A37" s="162"/>
      <c r="B37" s="151"/>
      <c r="C37" s="151"/>
      <c r="D37" s="165"/>
      <c r="E37" s="165"/>
      <c r="F37" s="151"/>
      <c r="G37" s="152"/>
      <c r="H37" s="152"/>
      <c r="I37" s="175"/>
      <c r="J37" s="177"/>
      <c r="K37" s="187"/>
      <c r="L37" s="177"/>
      <c r="M37" s="177"/>
      <c r="N37" s="177"/>
    </row>
    <row r="38" spans="1:14">
      <c r="A38" s="162"/>
      <c r="B38" s="151"/>
      <c r="C38" s="151"/>
      <c r="D38" s="151"/>
      <c r="E38" s="151"/>
      <c r="F38" s="151"/>
      <c r="G38" s="193"/>
      <c r="H38" s="152"/>
      <c r="I38" s="177"/>
      <c r="J38" s="152"/>
      <c r="K38" s="151"/>
      <c r="L38" s="151"/>
      <c r="M38" s="177"/>
      <c r="N38" s="177"/>
    </row>
    <row r="39" spans="1:14">
      <c r="A39" s="162"/>
      <c r="B39" s="151"/>
      <c r="C39" s="151"/>
      <c r="D39" s="151"/>
      <c r="E39" s="151"/>
      <c r="F39" s="151"/>
      <c r="G39" s="193"/>
      <c r="H39" s="193"/>
      <c r="I39" s="152"/>
      <c r="J39" s="152"/>
      <c r="K39" s="177"/>
      <c r="L39" s="196"/>
      <c r="M39" s="177"/>
      <c r="N39" s="177"/>
    </row>
    <row r="40" spans="1:14">
      <c r="A40" s="162"/>
      <c r="B40" s="151"/>
      <c r="C40" s="151"/>
      <c r="D40" s="151"/>
      <c r="E40" s="151"/>
      <c r="F40" s="151"/>
      <c r="G40" s="152"/>
      <c r="H40" s="152"/>
      <c r="I40" s="152"/>
      <c r="J40" s="152"/>
      <c r="K40" s="177"/>
      <c r="L40" s="151"/>
      <c r="M40" s="177"/>
      <c r="N40" s="177"/>
    </row>
    <row r="41" spans="1:14">
      <c r="A41" s="162"/>
      <c r="B41" s="151"/>
      <c r="C41" s="151"/>
      <c r="D41" s="151"/>
      <c r="E41" s="151"/>
      <c r="F41" s="151"/>
      <c r="G41" s="152"/>
      <c r="H41" s="152"/>
      <c r="I41" s="152"/>
      <c r="J41" s="152"/>
      <c r="K41" s="177"/>
      <c r="L41" s="151"/>
      <c r="M41" s="177"/>
      <c r="N41" s="177"/>
    </row>
    <row r="42" spans="1:14">
      <c r="A42" s="172"/>
      <c r="B42" s="163"/>
      <c r="C42" s="163"/>
      <c r="D42" s="163"/>
      <c r="E42" s="163"/>
      <c r="F42" s="163"/>
      <c r="G42" s="159"/>
      <c r="H42" s="159"/>
      <c r="I42" s="159"/>
      <c r="J42" s="159"/>
      <c r="K42" s="197"/>
      <c r="L42" s="198"/>
      <c r="M42" s="198"/>
      <c r="N42" s="198"/>
    </row>
    <row r="43" spans="1:14">
      <c r="A43" s="172"/>
      <c r="B43" s="163"/>
      <c r="C43" s="163"/>
      <c r="D43" s="163"/>
      <c r="E43" s="163"/>
      <c r="F43" s="163"/>
      <c r="G43" s="159"/>
      <c r="H43" s="159"/>
      <c r="I43" s="159"/>
      <c r="J43" s="159"/>
      <c r="K43" s="197"/>
      <c r="L43" s="198"/>
      <c r="M43" s="198"/>
      <c r="N43" s="198"/>
    </row>
    <row r="44" spans="1:14">
      <c r="A44" s="162"/>
      <c r="B44" s="158"/>
      <c r="C44" s="151"/>
      <c r="D44" s="151"/>
      <c r="E44" s="151"/>
      <c r="F44" s="151"/>
      <c r="G44" s="152"/>
      <c r="H44" s="152"/>
      <c r="I44" s="152"/>
      <c r="J44" s="152"/>
      <c r="K44" s="177"/>
      <c r="L44" s="177"/>
      <c r="M44" s="198"/>
      <c r="N44" s="198"/>
    </row>
    <row r="45" spans="1:14">
      <c r="A45" s="162"/>
      <c r="B45" s="158"/>
      <c r="C45" s="151"/>
      <c r="D45" s="151"/>
      <c r="E45" s="151"/>
      <c r="F45" s="151"/>
      <c r="G45" s="152"/>
      <c r="H45" s="152"/>
      <c r="I45" s="152"/>
      <c r="J45" s="152"/>
      <c r="K45" s="177"/>
      <c r="L45" s="177"/>
      <c r="M45" s="198"/>
      <c r="N45" s="198"/>
    </row>
    <row r="46" spans="1:14">
      <c r="A46" s="162"/>
      <c r="B46" s="151"/>
      <c r="C46" s="151"/>
      <c r="D46" s="151"/>
      <c r="E46" s="151"/>
      <c r="F46" s="151"/>
      <c r="G46" s="151"/>
      <c r="H46" s="151"/>
      <c r="I46" s="151"/>
      <c r="J46" s="151"/>
      <c r="K46" s="177"/>
      <c r="L46" s="175"/>
      <c r="M46" s="177"/>
      <c r="N46" s="177"/>
    </row>
    <row r="47" spans="1:14">
      <c r="A47" s="162"/>
      <c r="B47" s="151"/>
      <c r="C47" s="151"/>
      <c r="D47" s="151"/>
      <c r="E47" s="151"/>
      <c r="F47" s="151"/>
      <c r="G47" s="151"/>
      <c r="H47" s="151"/>
      <c r="I47" s="151"/>
      <c r="J47" s="151"/>
      <c r="K47" s="177"/>
      <c r="L47" s="175"/>
      <c r="M47" s="177"/>
      <c r="N47" s="177"/>
    </row>
    <row r="48" spans="1:14">
      <c r="A48" s="162"/>
      <c r="B48" s="151"/>
      <c r="C48" s="151"/>
      <c r="D48" s="151"/>
      <c r="E48" s="151"/>
      <c r="F48" s="151"/>
      <c r="G48" s="151"/>
      <c r="H48" s="151"/>
      <c r="I48" s="151"/>
      <c r="J48" s="151"/>
      <c r="K48" s="177"/>
      <c r="L48" s="175"/>
      <c r="M48" s="177"/>
      <c r="N48" s="177"/>
    </row>
    <row r="49" spans="1:14">
      <c r="A49" s="162"/>
      <c r="B49" s="151"/>
      <c r="C49" s="151"/>
      <c r="D49" s="151"/>
      <c r="E49" s="151"/>
      <c r="F49" s="151"/>
      <c r="G49" s="151"/>
      <c r="H49" s="151"/>
      <c r="I49" s="151"/>
      <c r="J49" s="151"/>
      <c r="K49" s="177"/>
      <c r="L49" s="175"/>
      <c r="M49" s="177"/>
      <c r="N49" s="177"/>
    </row>
    <row r="50" spans="1:14">
      <c r="A50" s="172"/>
      <c r="B50" s="163"/>
      <c r="C50" s="163"/>
      <c r="D50" s="163"/>
      <c r="E50" s="163"/>
      <c r="F50" s="163"/>
      <c r="G50" s="199"/>
      <c r="H50" s="199"/>
      <c r="I50" s="163"/>
      <c r="J50" s="163"/>
      <c r="K50" s="197"/>
      <c r="L50" s="197"/>
      <c r="M50" s="198"/>
      <c r="N50" s="198"/>
    </row>
    <row r="51" spans="1:14">
      <c r="A51" s="172"/>
      <c r="B51" s="163"/>
      <c r="C51" s="163"/>
      <c r="D51" s="163"/>
      <c r="E51" s="163"/>
      <c r="F51" s="163"/>
      <c r="G51" s="163"/>
      <c r="H51" s="163"/>
      <c r="I51" s="163"/>
      <c r="J51" s="163"/>
      <c r="K51" s="197"/>
      <c r="L51" s="197"/>
      <c r="M51" s="198"/>
      <c r="N51" s="198"/>
    </row>
    <row r="52" spans="1:14">
      <c r="A52" s="172"/>
      <c r="B52" s="158"/>
      <c r="C52" s="163"/>
      <c r="D52" s="163"/>
      <c r="E52" s="163"/>
      <c r="F52" s="163"/>
      <c r="G52" s="163"/>
      <c r="H52" s="163"/>
      <c r="I52" s="163"/>
      <c r="J52" s="163"/>
      <c r="K52" s="197"/>
      <c r="L52" s="197"/>
      <c r="M52" s="198"/>
      <c r="N52" s="198"/>
    </row>
    <row r="53" spans="1:14">
      <c r="A53" s="172"/>
      <c r="B53" s="158"/>
      <c r="C53" s="163"/>
      <c r="D53" s="163"/>
      <c r="E53" s="163"/>
      <c r="F53" s="163"/>
      <c r="G53" s="163"/>
      <c r="H53" s="163"/>
      <c r="I53" s="163"/>
      <c r="J53" s="163"/>
      <c r="K53" s="197"/>
      <c r="L53" s="197"/>
      <c r="M53" s="198"/>
      <c r="N53" s="198"/>
    </row>
    <row r="54" spans="1:14">
      <c r="A54" s="162"/>
      <c r="B54" s="151"/>
      <c r="C54" s="151"/>
      <c r="D54" s="151"/>
      <c r="E54" s="151"/>
      <c r="F54" s="151"/>
      <c r="G54" s="151"/>
      <c r="H54" s="151"/>
      <c r="I54" s="151"/>
      <c r="J54" s="151"/>
      <c r="K54" s="177"/>
      <c r="L54" s="175"/>
      <c r="M54" s="177"/>
      <c r="N54" s="177"/>
    </row>
    <row r="55" spans="1:14">
      <c r="A55" s="162"/>
      <c r="B55" s="151"/>
      <c r="C55" s="151"/>
      <c r="D55" s="151"/>
      <c r="E55" s="151"/>
      <c r="F55" s="151"/>
      <c r="G55" s="151"/>
      <c r="H55" s="151"/>
      <c r="I55" s="151"/>
      <c r="J55" s="151"/>
      <c r="K55" s="177"/>
      <c r="L55" s="175"/>
      <c r="M55" s="177"/>
      <c r="N55" s="177"/>
    </row>
    <row r="56" spans="1:14">
      <c r="A56" s="162"/>
      <c r="B56" s="151"/>
      <c r="C56" s="151"/>
      <c r="D56" s="151"/>
      <c r="E56" s="151"/>
      <c r="F56" s="151"/>
      <c r="G56" s="151"/>
      <c r="H56" s="151"/>
      <c r="I56" s="151"/>
      <c r="J56" s="151"/>
      <c r="K56" s="177"/>
      <c r="L56" s="175"/>
      <c r="M56" s="177"/>
      <c r="N56" s="177"/>
    </row>
    <row r="57" spans="1:14">
      <c r="A57" s="172"/>
      <c r="B57" s="163"/>
      <c r="C57" s="163"/>
      <c r="D57" s="163"/>
      <c r="E57" s="163"/>
      <c r="F57" s="163"/>
      <c r="G57" s="163"/>
      <c r="H57" s="163"/>
      <c r="I57" s="163"/>
      <c r="J57" s="163"/>
      <c r="K57" s="197"/>
      <c r="L57" s="197"/>
      <c r="M57" s="198"/>
      <c r="N57" s="198"/>
    </row>
    <row r="58" spans="1:14">
      <c r="A58" s="162"/>
      <c r="B58" s="151"/>
      <c r="C58" s="151"/>
      <c r="D58" s="151"/>
      <c r="E58" s="151"/>
      <c r="F58" s="151"/>
      <c r="G58" s="152"/>
      <c r="H58" s="152"/>
      <c r="I58" s="152"/>
      <c r="J58" s="152"/>
      <c r="K58" s="177"/>
      <c r="L58" s="177"/>
      <c r="M58" s="177"/>
      <c r="N58" s="177"/>
    </row>
    <row r="59" spans="1:14">
      <c r="A59" s="162"/>
      <c r="B59" s="151"/>
      <c r="C59" s="151"/>
      <c r="D59" s="151"/>
      <c r="E59" s="151"/>
      <c r="F59" s="151"/>
      <c r="G59" s="152"/>
      <c r="H59" s="152"/>
      <c r="I59" s="152"/>
      <c r="J59" s="152"/>
      <c r="K59" s="177"/>
      <c r="L59" s="177"/>
      <c r="M59" s="177"/>
      <c r="N59" s="177"/>
    </row>
    <row r="60" spans="1:14">
      <c r="A60" s="172"/>
      <c r="B60" s="163"/>
      <c r="C60" s="163"/>
      <c r="D60" s="163"/>
      <c r="E60" s="163"/>
      <c r="F60" s="163"/>
      <c r="G60" s="163"/>
      <c r="H60" s="163"/>
      <c r="I60" s="163"/>
      <c r="J60" s="163"/>
      <c r="K60" s="198"/>
      <c r="L60" s="198"/>
      <c r="M60" s="163"/>
      <c r="N60" s="197"/>
    </row>
    <row r="61" spans="1:14">
      <c r="A61" s="172"/>
      <c r="B61" s="163"/>
      <c r="C61" s="163"/>
      <c r="D61" s="163"/>
      <c r="E61" s="163"/>
      <c r="F61" s="163"/>
      <c r="G61" s="163"/>
      <c r="H61" s="163"/>
      <c r="I61" s="163"/>
      <c r="J61" s="163"/>
      <c r="K61" s="198"/>
      <c r="L61" s="198"/>
      <c r="M61" s="200"/>
      <c r="N61" s="197"/>
    </row>
    <row r="62" spans="1:14">
      <c r="A62" s="172"/>
      <c r="B62" s="163"/>
      <c r="C62" s="163"/>
      <c r="D62" s="163"/>
      <c r="E62" s="163"/>
      <c r="F62" s="163"/>
      <c r="G62" s="163"/>
      <c r="H62" s="163"/>
      <c r="I62" s="163"/>
      <c r="J62" s="163"/>
      <c r="K62" s="198"/>
      <c r="L62" s="198"/>
      <c r="M62" s="197"/>
      <c r="N62" s="197"/>
    </row>
    <row r="63" spans="1:14">
      <c r="A63" s="172"/>
      <c r="B63" s="163"/>
      <c r="C63" s="163"/>
      <c r="D63" s="151"/>
      <c r="E63" s="201"/>
      <c r="F63" s="151"/>
      <c r="G63" s="159"/>
      <c r="H63" s="159"/>
      <c r="I63" s="202"/>
      <c r="J63" s="159"/>
      <c r="K63" s="177"/>
      <c r="L63" s="177"/>
      <c r="M63" s="198"/>
      <c r="N63" s="198"/>
    </row>
    <row r="64" spans="1:14">
      <c r="A64" s="172"/>
      <c r="B64" s="151"/>
      <c r="C64" s="163"/>
      <c r="D64" s="151"/>
      <c r="E64" s="163"/>
      <c r="F64" s="151"/>
      <c r="G64" s="159"/>
      <c r="H64" s="159"/>
      <c r="I64" s="159"/>
      <c r="J64" s="159"/>
      <c r="K64" s="203"/>
      <c r="L64" s="177"/>
      <c r="M64" s="198"/>
      <c r="N64" s="198"/>
    </row>
    <row r="65" spans="1:14">
      <c r="A65" s="172"/>
      <c r="B65" s="151"/>
      <c r="C65" s="163"/>
      <c r="D65" s="151"/>
      <c r="E65" s="163"/>
      <c r="F65" s="151"/>
      <c r="G65" s="159"/>
      <c r="H65" s="159"/>
      <c r="I65" s="159"/>
      <c r="J65" s="159"/>
      <c r="K65" s="203"/>
      <c r="L65" s="177"/>
      <c r="M65" s="198"/>
      <c r="N65" s="198"/>
    </row>
    <row r="66" spans="1:14">
      <c r="A66" s="172"/>
      <c r="B66" s="163"/>
      <c r="C66" s="163"/>
      <c r="D66" s="163"/>
      <c r="E66" s="201"/>
      <c r="F66" s="163"/>
      <c r="G66" s="159"/>
      <c r="H66" s="159"/>
      <c r="I66" s="159"/>
      <c r="J66" s="159"/>
      <c r="K66" s="177"/>
      <c r="L66" s="197"/>
      <c r="M66" s="198"/>
      <c r="N66" s="198"/>
    </row>
    <row r="67" spans="1:14">
      <c r="A67" s="162"/>
      <c r="B67" s="151"/>
      <c r="C67" s="151"/>
      <c r="D67" s="151"/>
      <c r="E67" s="151"/>
      <c r="F67" s="151"/>
      <c r="G67" s="152"/>
      <c r="H67" s="152"/>
      <c r="I67" s="152"/>
      <c r="J67" s="152"/>
      <c r="K67" s="177"/>
      <c r="L67" s="177"/>
      <c r="M67" s="177"/>
      <c r="N67" s="198"/>
    </row>
    <row r="68" spans="1:14">
      <c r="A68" s="162"/>
      <c r="B68" s="66"/>
      <c r="C68" s="151"/>
      <c r="D68" s="151"/>
      <c r="E68" s="151"/>
      <c r="F68" s="151"/>
      <c r="G68" s="152"/>
      <c r="H68" s="152"/>
      <c r="I68" s="152"/>
      <c r="J68" s="152"/>
      <c r="K68" s="177"/>
      <c r="L68" s="177"/>
      <c r="M68" s="177"/>
      <c r="N68" s="177"/>
    </row>
    <row r="69" spans="1:14">
      <c r="A69" s="172"/>
      <c r="B69" s="163"/>
      <c r="C69" s="151"/>
      <c r="D69" s="151"/>
      <c r="E69" s="151"/>
      <c r="F69" s="151"/>
      <c r="G69" s="152"/>
      <c r="H69" s="152"/>
      <c r="I69" s="151"/>
      <c r="J69" s="151"/>
      <c r="K69" s="204"/>
      <c r="L69" s="205"/>
      <c r="M69" s="151"/>
      <c r="N69" s="177"/>
    </row>
    <row r="70" spans="1:14">
      <c r="A70" s="162"/>
      <c r="B70" s="151"/>
      <c r="C70" s="151"/>
      <c r="D70" s="151"/>
      <c r="E70" s="151"/>
      <c r="F70" s="151"/>
      <c r="G70" s="152"/>
      <c r="H70" s="152"/>
      <c r="I70" s="188"/>
      <c r="J70" s="188"/>
      <c r="K70" s="206"/>
      <c r="L70" s="205"/>
      <c r="M70" s="151"/>
      <c r="N70" s="177"/>
    </row>
    <row r="71" spans="1:14">
      <c r="A71" s="162"/>
      <c r="B71" s="151"/>
      <c r="C71" s="151"/>
      <c r="D71" s="151"/>
      <c r="E71" s="151"/>
      <c r="F71" s="151"/>
      <c r="G71" s="152"/>
      <c r="H71" s="152"/>
      <c r="I71" s="188"/>
      <c r="J71" s="188"/>
      <c r="K71" s="206"/>
      <c r="L71" s="205"/>
      <c r="M71" s="151"/>
      <c r="N71" s="177"/>
    </row>
    <row r="72" spans="1:14">
      <c r="A72" s="151"/>
      <c r="B72" s="151"/>
      <c r="C72" s="151"/>
      <c r="D72" s="151"/>
      <c r="E72" s="151"/>
      <c r="F72" s="151"/>
      <c r="G72" s="152"/>
      <c r="H72" s="152"/>
      <c r="I72" s="152"/>
      <c r="J72" s="152"/>
      <c r="K72" s="152"/>
      <c r="L72" s="152"/>
      <c r="M72" s="152"/>
      <c r="N72" s="152"/>
    </row>
    <row r="73" spans="1:14">
      <c r="A73" s="151"/>
      <c r="B73" s="207"/>
      <c r="C73" s="207"/>
      <c r="D73" s="207"/>
      <c r="E73" s="207"/>
      <c r="F73" s="207"/>
      <c r="G73" s="207"/>
      <c r="H73" s="207"/>
      <c r="I73" s="207"/>
      <c r="J73" s="207"/>
      <c r="K73" s="207"/>
      <c r="L73" s="207"/>
      <c r="M73" s="207"/>
      <c r="N73" s="207"/>
    </row>
    <row r="74" spans="1:14">
      <c r="A74" s="151"/>
      <c r="B74" s="151"/>
      <c r="C74" s="151"/>
      <c r="D74" s="151"/>
      <c r="E74" s="151"/>
      <c r="F74" s="151"/>
      <c r="G74" s="152"/>
      <c r="H74" s="152"/>
      <c r="I74" s="152"/>
      <c r="J74" s="152"/>
      <c r="K74" s="152"/>
      <c r="L74" s="152"/>
      <c r="M74" s="152"/>
      <c r="N74" s="152"/>
    </row>
    <row r="75" spans="1:14">
      <c r="A75" s="151"/>
      <c r="B75" s="163"/>
      <c r="C75" s="151"/>
      <c r="D75" s="151"/>
      <c r="E75" s="151"/>
      <c r="F75" s="151"/>
      <c r="G75" s="152"/>
      <c r="H75" s="152"/>
      <c r="I75" s="152"/>
      <c r="J75" s="152"/>
      <c r="K75" s="152"/>
      <c r="L75" s="152"/>
      <c r="M75" s="152"/>
      <c r="N75" s="152"/>
    </row>
    <row r="76" spans="1:14">
      <c r="A76" s="151"/>
      <c r="B76" s="151"/>
      <c r="C76" s="151"/>
      <c r="D76" s="151"/>
      <c r="E76" s="151"/>
      <c r="F76" s="151"/>
      <c r="G76" s="152"/>
      <c r="H76" s="152"/>
      <c r="I76" s="152"/>
      <c r="J76" s="152"/>
      <c r="K76" s="152"/>
      <c r="L76" s="152"/>
      <c r="M76" s="152"/>
      <c r="N76" s="152"/>
    </row>
    <row r="77" spans="1:14">
      <c r="A77" s="151"/>
      <c r="B77" s="152"/>
      <c r="C77" s="151"/>
      <c r="D77" s="151"/>
      <c r="E77" s="151"/>
      <c r="F77" s="151"/>
      <c r="G77" s="152"/>
      <c r="H77" s="152"/>
      <c r="I77" s="152"/>
      <c r="J77" s="152"/>
      <c r="K77" s="152"/>
      <c r="L77" s="152"/>
      <c r="M77" s="152"/>
      <c r="N77" s="152"/>
    </row>
    <row r="78" spans="1:14">
      <c r="A78" s="151"/>
      <c r="B78" s="152"/>
      <c r="C78" s="151"/>
      <c r="D78" s="151"/>
      <c r="E78" s="151"/>
      <c r="F78" s="151"/>
      <c r="G78" s="152"/>
      <c r="H78" s="152"/>
      <c r="I78" s="152"/>
      <c r="J78" s="152"/>
      <c r="K78" s="152"/>
      <c r="L78" s="152"/>
      <c r="M78" s="152"/>
      <c r="N78" s="152"/>
    </row>
    <row r="79" spans="1:14">
      <c r="A79" s="151"/>
      <c r="B79" s="152"/>
      <c r="C79" s="151"/>
      <c r="D79" s="151"/>
      <c r="E79" s="151"/>
      <c r="F79" s="151"/>
      <c r="G79" s="152"/>
      <c r="H79" s="152"/>
      <c r="I79" s="152"/>
      <c r="J79" s="152"/>
      <c r="K79" s="152"/>
      <c r="L79" s="152"/>
      <c r="M79" s="152"/>
      <c r="N79" s="152"/>
    </row>
    <row r="80" spans="1:14">
      <c r="A80" s="151"/>
      <c r="B80" s="152"/>
      <c r="C80" s="151"/>
      <c r="D80" s="151"/>
      <c r="E80" s="151"/>
      <c r="F80" s="151"/>
      <c r="G80" s="152"/>
      <c r="H80" s="152"/>
      <c r="I80" s="152"/>
      <c r="J80" s="152"/>
      <c r="K80" s="152"/>
      <c r="L80" s="152"/>
      <c r="M80" s="152"/>
      <c r="N80" s="152"/>
    </row>
    <row r="81" spans="1:14">
      <c r="A81" s="151"/>
      <c r="B81" s="152"/>
      <c r="C81" s="151"/>
      <c r="D81" s="151"/>
      <c r="E81" s="151"/>
      <c r="F81" s="151"/>
      <c r="G81" s="152"/>
      <c r="H81" s="152"/>
      <c r="I81" s="152"/>
      <c r="J81" s="152"/>
      <c r="K81" s="152"/>
      <c r="L81" s="152"/>
      <c r="M81" s="152"/>
      <c r="N81" s="152"/>
    </row>
    <row r="82" spans="1:14">
      <c r="A82" s="151"/>
      <c r="B82" s="159"/>
      <c r="C82" s="151"/>
      <c r="D82" s="151"/>
      <c r="E82" s="151"/>
      <c r="F82" s="151"/>
      <c r="G82" s="152"/>
      <c r="H82" s="152"/>
      <c r="I82" s="152"/>
      <c r="J82" s="152"/>
      <c r="K82" s="152"/>
      <c r="L82" s="151"/>
      <c r="M82" s="151"/>
      <c r="N82" s="152"/>
    </row>
    <row r="83" spans="1:14">
      <c r="A83" s="151"/>
      <c r="B83" s="152"/>
      <c r="C83" s="151"/>
      <c r="D83" s="151"/>
      <c r="E83" s="151"/>
      <c r="F83" s="151"/>
      <c r="G83" s="152"/>
      <c r="H83" s="152"/>
      <c r="I83" s="152"/>
      <c r="J83" s="152"/>
      <c r="K83" s="152"/>
      <c r="L83" s="152"/>
      <c r="M83" s="152"/>
      <c r="N83" s="152"/>
    </row>
    <row r="84" spans="1:14">
      <c r="A84" s="163"/>
      <c r="B84" s="151"/>
      <c r="C84" s="151"/>
      <c r="D84" s="163"/>
      <c r="E84" s="163"/>
      <c r="F84" s="151"/>
      <c r="G84" s="151"/>
      <c r="H84" s="208"/>
      <c r="I84" s="209"/>
      <c r="J84" s="209"/>
      <c r="K84" s="209"/>
      <c r="L84" s="209"/>
      <c r="M84" s="209"/>
      <c r="N84" s="210"/>
    </row>
    <row r="85" spans="1:14">
      <c r="A85" s="163"/>
      <c r="B85" s="172"/>
      <c r="C85" s="172"/>
      <c r="D85" s="172"/>
      <c r="E85" s="163"/>
      <c r="F85" s="151"/>
      <c r="G85" s="151"/>
      <c r="H85" s="208"/>
      <c r="I85" s="208"/>
      <c r="J85" s="208"/>
      <c r="K85" s="208"/>
      <c r="L85" s="208"/>
      <c r="M85" s="208"/>
      <c r="N85" s="208"/>
    </row>
    <row r="86" spans="1:14">
      <c r="A86" s="163"/>
      <c r="B86" s="161"/>
      <c r="C86" s="211"/>
      <c r="D86" s="163"/>
      <c r="E86" s="163"/>
      <c r="F86" s="151"/>
      <c r="G86" s="151"/>
      <c r="H86" s="212"/>
      <c r="I86" s="209"/>
      <c r="J86" s="209"/>
      <c r="K86" s="209"/>
      <c r="L86" s="209"/>
      <c r="M86" s="209"/>
      <c r="N86" s="210"/>
    </row>
    <row r="87" spans="1:14">
      <c r="A87" s="151"/>
      <c r="B87" s="151"/>
      <c r="C87" s="151"/>
      <c r="D87" s="151"/>
      <c r="E87" s="151"/>
      <c r="F87" s="66"/>
      <c r="G87" s="212"/>
      <c r="H87" s="212"/>
      <c r="I87" s="152"/>
      <c r="J87" s="152"/>
      <c r="K87" s="152"/>
      <c r="L87" s="152"/>
      <c r="M87" s="152"/>
      <c r="N87" s="152"/>
    </row>
    <row r="88" spans="1:14">
      <c r="A88" s="66"/>
      <c r="B88" s="163"/>
      <c r="C88" s="66"/>
      <c r="D88" s="66"/>
      <c r="E88" s="66"/>
      <c r="F88" s="66"/>
      <c r="G88" s="213"/>
      <c r="H88" s="213"/>
      <c r="I88" s="213"/>
      <c r="J88" s="213"/>
      <c r="K88" s="213"/>
      <c r="L88" s="213"/>
      <c r="M88" s="213"/>
      <c r="N88" s="213"/>
    </row>
    <row r="89" spans="1:14">
      <c r="A89" s="66"/>
      <c r="B89" s="214"/>
      <c r="C89" s="66"/>
      <c r="D89" s="66"/>
      <c r="E89" s="66"/>
      <c r="F89" s="66"/>
      <c r="G89" s="213"/>
      <c r="H89" s="213"/>
      <c r="I89" s="213"/>
      <c r="J89" s="213"/>
      <c r="K89" s="213"/>
      <c r="L89" s="213"/>
      <c r="M89" s="213"/>
      <c r="N89" s="213"/>
    </row>
    <row r="90" spans="1:14">
      <c r="A90" s="66"/>
      <c r="B90" s="66"/>
      <c r="C90" s="66"/>
      <c r="D90" s="66"/>
      <c r="E90" s="66"/>
      <c r="F90" s="66"/>
      <c r="G90" s="213"/>
      <c r="H90" s="213"/>
      <c r="I90" s="213"/>
      <c r="J90" s="213"/>
      <c r="K90" s="213"/>
      <c r="L90" s="213"/>
      <c r="M90" s="213"/>
      <c r="N90" s="213"/>
    </row>
    <row r="91" spans="1:14">
      <c r="A91" s="66"/>
      <c r="B91" s="66"/>
      <c r="C91" s="66"/>
      <c r="D91" s="66"/>
      <c r="E91" s="66"/>
      <c r="F91" s="66"/>
      <c r="G91" s="213"/>
      <c r="H91" s="213"/>
      <c r="I91" s="213"/>
      <c r="J91" s="213"/>
      <c r="K91" s="213"/>
      <c r="L91" s="213"/>
      <c r="M91" s="213"/>
      <c r="N91" s="213"/>
    </row>
    <row r="92" spans="1:14">
      <c r="A92" s="66"/>
      <c r="B92" s="66"/>
      <c r="C92" s="66"/>
      <c r="D92" s="66"/>
      <c r="E92" s="66"/>
      <c r="F92" s="66"/>
      <c r="G92" s="213"/>
      <c r="H92" s="213"/>
      <c r="I92" s="215"/>
      <c r="J92" s="215"/>
      <c r="K92" s="215"/>
      <c r="L92" s="213"/>
      <c r="M92" s="213"/>
      <c r="N92" s="213"/>
    </row>
    <row r="93" spans="1:14">
      <c r="A93" s="66"/>
      <c r="B93" s="214"/>
      <c r="C93" s="66"/>
      <c r="D93" s="66"/>
      <c r="E93" s="66"/>
      <c r="F93" s="66"/>
      <c r="G93" s="213"/>
      <c r="H93" s="213"/>
      <c r="I93" s="213"/>
      <c r="J93" s="213"/>
      <c r="K93" s="213"/>
      <c r="L93" s="213"/>
      <c r="M93" s="213"/>
      <c r="N93" s="213"/>
    </row>
    <row r="94" spans="1:14">
      <c r="A94" s="66"/>
      <c r="B94" s="66"/>
      <c r="C94" s="66"/>
      <c r="D94" s="66"/>
      <c r="E94" s="66"/>
      <c r="F94" s="66"/>
      <c r="G94" s="213"/>
      <c r="H94" s="213"/>
      <c r="I94" s="213"/>
      <c r="J94" s="213"/>
      <c r="K94" s="213"/>
      <c r="L94" s="216"/>
      <c r="M94" s="213"/>
      <c r="N94" s="213"/>
    </row>
    <row r="95" spans="1:14">
      <c r="B95" s="66"/>
      <c r="C95" s="66"/>
      <c r="D95" s="66"/>
      <c r="E95" s="66"/>
      <c r="F95" s="66"/>
      <c r="G95" s="213"/>
      <c r="H95" s="213"/>
      <c r="I95" s="213"/>
      <c r="J95" s="213"/>
      <c r="K95" s="213"/>
      <c r="L95" s="213"/>
      <c r="M95" s="213"/>
      <c r="N95" s="213"/>
    </row>
    <row r="96" spans="1:14">
      <c r="B96" s="66"/>
      <c r="C96" s="66"/>
      <c r="D96" s="66"/>
      <c r="E96" s="66"/>
      <c r="F96" s="66"/>
      <c r="G96" s="213"/>
      <c r="H96" s="213"/>
      <c r="I96" s="213"/>
      <c r="J96" s="213"/>
      <c r="K96" s="213"/>
      <c r="L96" s="213"/>
      <c r="M96" s="213"/>
      <c r="N96" s="213"/>
    </row>
  </sheetData>
  <sheetProtection algorithmName="SHA-512" hashValue="ycgWyveL7pWn8RHTVOibgJnrMUmQcWEetB7PdbnUR/7mqRz3FQhzoBy7OZAJn2Ly55AWe5X5lsP0uA+H86hXIQ==" saltValue="68o+fee4MAgMDt08jNM9oA==" spinCount="100000" sheet="1" objects="1" scenarios="1"/>
  <mergeCells count="7">
    <mergeCell ref="A20:F20"/>
    <mergeCell ref="A25:H25"/>
    <mergeCell ref="A13:F13"/>
    <mergeCell ref="A14:F14"/>
    <mergeCell ref="A15:F15"/>
    <mergeCell ref="A16:F16"/>
    <mergeCell ref="A19:F19"/>
  </mergeCells>
  <pageMargins left="1.1811023622047245" right="0.78740157480314965" top="0.78740157480314965" bottom="0.78740157480314965" header="0.51181102362204722" footer="0.51181102362204722"/>
  <pageSetup paperSize="9" orientation="portrait" r:id="rId1"/>
  <headerFooter scaleWithDoc="0">
    <oddHeader>&amp;R&amp;G</oddHeader>
    <oddFooter>&amp;L&amp;8&amp;F&amp;R&amp;8&amp;P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T148"/>
  <sheetViews>
    <sheetView showGridLines="0" tabSelected="1" zoomScale="115" zoomScaleNormal="115" zoomScalePageLayoutView="85" workbookViewId="0">
      <selection activeCell="F106" sqref="F106"/>
    </sheetView>
  </sheetViews>
  <sheetFormatPr baseColWidth="10" defaultColWidth="11" defaultRowHeight="11.25"/>
  <cols>
    <col min="1" max="1" width="2.125" style="65" customWidth="1"/>
    <col min="2" max="2" width="7.75" style="65" customWidth="1"/>
    <col min="3" max="4" width="7.5" style="65" customWidth="1"/>
    <col min="5" max="5" width="4.125" style="65" customWidth="1"/>
    <col min="6" max="6" width="5.375" style="65" customWidth="1"/>
    <col min="7" max="7" width="13.25" style="65" customWidth="1"/>
    <col min="8" max="8" width="5.375" style="65" customWidth="1"/>
    <col min="9" max="9" width="7.875" style="65" customWidth="1"/>
    <col min="10" max="10" width="0.875" style="65" customWidth="1"/>
    <col min="11" max="11" width="8.75" style="65" customWidth="1"/>
    <col min="12" max="12" width="8.125" style="65" customWidth="1"/>
    <col min="13" max="14" width="7.125" style="65" customWidth="1"/>
    <col min="15" max="19" width="11" style="221"/>
    <col min="20" max="20" width="11" style="67"/>
    <col min="21" max="16384" width="11" style="65"/>
  </cols>
  <sheetData>
    <row r="1" spans="1:16">
      <c r="B1" s="66"/>
      <c r="C1" s="66"/>
      <c r="D1" s="66"/>
      <c r="E1" s="66"/>
      <c r="F1" s="66"/>
      <c r="G1" s="66"/>
      <c r="H1" s="66"/>
      <c r="I1" s="66"/>
      <c r="J1" s="66"/>
      <c r="K1" s="66"/>
      <c r="L1" s="66"/>
      <c r="M1" s="66"/>
      <c r="N1" s="66"/>
    </row>
    <row r="2" spans="1:16" ht="15.75">
      <c r="A2" s="68" t="s">
        <v>69</v>
      </c>
      <c r="B2" s="66"/>
      <c r="C2" s="66"/>
      <c r="D2" s="66"/>
      <c r="E2" s="66"/>
      <c r="F2" s="69"/>
      <c r="G2" s="70"/>
      <c r="H2" s="71" t="b">
        <v>1</v>
      </c>
      <c r="I2" s="66"/>
      <c r="J2" s="66"/>
      <c r="K2" s="72" t="str">
        <f>IF(L22="","",(YEAR(L22)-'Tabelle 3. Säule'!C12)+3)</f>
        <v/>
      </c>
      <c r="L2" s="73"/>
      <c r="M2" s="66"/>
      <c r="N2" s="73"/>
    </row>
    <row r="3" spans="1:16">
      <c r="A3" s="66"/>
      <c r="B3" s="66"/>
      <c r="C3" s="66"/>
      <c r="D3" s="66"/>
      <c r="E3" s="66"/>
      <c r="F3" s="66"/>
      <c r="G3" s="70"/>
      <c r="H3" s="66"/>
      <c r="I3" s="66"/>
      <c r="J3" s="66"/>
      <c r="K3" s="66"/>
      <c r="L3" s="73"/>
      <c r="M3" s="229" t="s">
        <v>111</v>
      </c>
      <c r="N3" s="229"/>
    </row>
    <row r="4" spans="1:16" ht="15.75" customHeight="1" thickBot="1">
      <c r="A4" s="66"/>
      <c r="B4" s="66"/>
      <c r="C4" s="66"/>
      <c r="D4" s="66"/>
      <c r="E4" s="66"/>
      <c r="F4" s="66"/>
      <c r="G4" s="66"/>
      <c r="H4" s="66"/>
      <c r="I4" s="66"/>
      <c r="J4" s="66"/>
      <c r="K4" s="66"/>
      <c r="L4" s="66"/>
      <c r="M4" s="230" t="s">
        <v>155</v>
      </c>
      <c r="N4" s="230"/>
    </row>
    <row r="5" spans="1:16" ht="15" customHeight="1">
      <c r="A5" s="234" t="s">
        <v>0</v>
      </c>
      <c r="B5" s="235"/>
      <c r="C5" s="235"/>
      <c r="D5" s="235"/>
      <c r="E5" s="235"/>
      <c r="F5" s="235"/>
      <c r="G5" s="235"/>
      <c r="H5" s="235"/>
      <c r="I5" s="235"/>
      <c r="J5" s="235"/>
      <c r="K5" s="235"/>
      <c r="L5" s="231" t="s">
        <v>88</v>
      </c>
      <c r="M5" s="231"/>
      <c r="N5" s="231"/>
    </row>
    <row r="6" spans="1:16" ht="15.75" customHeight="1" thickBot="1">
      <c r="A6" s="236" t="s">
        <v>1</v>
      </c>
      <c r="B6" s="237"/>
      <c r="C6" s="237"/>
      <c r="D6" s="237"/>
      <c r="E6" s="237"/>
      <c r="F6" s="237"/>
      <c r="G6" s="237"/>
      <c r="H6" s="237"/>
      <c r="I6" s="237"/>
      <c r="J6" s="237"/>
      <c r="K6" s="237"/>
      <c r="L6" s="232"/>
      <c r="M6" s="232"/>
      <c r="N6" s="232"/>
      <c r="O6" s="67"/>
    </row>
    <row r="7" spans="1:16">
      <c r="A7" s="74"/>
      <c r="B7" s="74"/>
      <c r="C7" s="74"/>
      <c r="D7" s="74"/>
      <c r="E7" s="74"/>
      <c r="F7" s="74"/>
      <c r="G7" s="74"/>
      <c r="H7" s="74"/>
      <c r="I7" s="74"/>
      <c r="J7" s="74"/>
      <c r="K7" s="74"/>
      <c r="L7" s="74"/>
      <c r="M7" s="74"/>
      <c r="N7" s="74"/>
      <c r="O7" s="67"/>
      <c r="P7" s="223"/>
    </row>
    <row r="8" spans="1:16">
      <c r="A8" s="74" t="s">
        <v>2</v>
      </c>
      <c r="B8" s="74"/>
      <c r="C8" s="74"/>
      <c r="D8" s="74"/>
      <c r="E8" s="74"/>
      <c r="F8" s="74"/>
      <c r="G8" s="74"/>
      <c r="H8" s="74"/>
      <c r="I8" s="74"/>
      <c r="J8" s="74"/>
      <c r="K8" s="74"/>
      <c r="L8" s="74"/>
      <c r="M8" s="74"/>
      <c r="N8" s="74"/>
      <c r="O8" s="67"/>
    </row>
    <row r="9" spans="1:16">
      <c r="A9" s="74" t="s">
        <v>126</v>
      </c>
      <c r="B9" s="74"/>
      <c r="C9" s="74"/>
      <c r="D9" s="74"/>
      <c r="E9" s="74"/>
      <c r="F9" s="74"/>
      <c r="G9" s="75"/>
      <c r="H9" s="75"/>
      <c r="I9" s="75"/>
      <c r="J9" s="75"/>
      <c r="K9" s="75"/>
      <c r="L9" s="75"/>
      <c r="M9" s="75"/>
      <c r="N9" s="75"/>
      <c r="O9" s="67"/>
    </row>
    <row r="10" spans="1:16">
      <c r="A10" s="74" t="s">
        <v>3</v>
      </c>
      <c r="B10" s="74"/>
      <c r="C10" s="74"/>
      <c r="D10" s="74"/>
      <c r="E10" s="74"/>
      <c r="F10" s="74"/>
      <c r="G10" s="75"/>
      <c r="H10" s="75"/>
      <c r="I10" s="75"/>
      <c r="J10" s="75"/>
      <c r="K10" s="75"/>
      <c r="L10" s="75"/>
      <c r="M10" s="75"/>
      <c r="N10" s="76"/>
      <c r="O10" s="67"/>
    </row>
    <row r="11" spans="1:16">
      <c r="A11" s="77"/>
      <c r="B11" s="74"/>
      <c r="C11" s="74"/>
      <c r="D11" s="74"/>
      <c r="E11" s="74"/>
      <c r="F11" s="74"/>
      <c r="G11" s="75"/>
      <c r="H11" s="75"/>
      <c r="I11" s="75"/>
      <c r="J11" s="75"/>
      <c r="K11" s="75"/>
      <c r="L11" s="75"/>
      <c r="M11" s="75"/>
      <c r="N11" s="76"/>
      <c r="O11" s="67"/>
    </row>
    <row r="12" spans="1:16">
      <c r="A12" s="74" t="s">
        <v>4</v>
      </c>
      <c r="B12" s="74"/>
      <c r="C12" s="74"/>
      <c r="D12" s="74"/>
      <c r="E12" s="74"/>
      <c r="F12" s="74"/>
      <c r="G12" s="75"/>
      <c r="H12" s="75"/>
      <c r="I12" s="75"/>
      <c r="J12" s="75"/>
      <c r="K12" s="75"/>
      <c r="L12" s="75"/>
      <c r="M12" s="75"/>
      <c r="N12" s="76"/>
      <c r="O12" s="67"/>
    </row>
    <row r="13" spans="1:16">
      <c r="A13" s="74" t="s">
        <v>5</v>
      </c>
      <c r="B13" s="74"/>
      <c r="C13" s="74"/>
      <c r="D13" s="74"/>
      <c r="E13" s="74"/>
      <c r="F13" s="74"/>
      <c r="G13" s="75"/>
      <c r="H13" s="75"/>
      <c r="I13" s="75"/>
      <c r="J13" s="75"/>
      <c r="K13" s="75"/>
      <c r="L13" s="75"/>
      <c r="M13" s="75"/>
      <c r="N13" s="75"/>
      <c r="O13" s="67"/>
    </row>
    <row r="14" spans="1:16">
      <c r="A14" s="78" t="s">
        <v>6</v>
      </c>
      <c r="B14" s="74"/>
      <c r="C14" s="74"/>
      <c r="D14" s="74"/>
      <c r="E14" s="74"/>
      <c r="F14" s="74"/>
      <c r="G14" s="75"/>
      <c r="H14" s="75"/>
      <c r="I14" s="75"/>
      <c r="J14" s="75"/>
      <c r="K14" s="75"/>
      <c r="L14" s="75"/>
      <c r="M14" s="75"/>
      <c r="N14" s="75"/>
      <c r="O14" s="67"/>
    </row>
    <row r="15" spans="1:16">
      <c r="A15" s="74"/>
      <c r="B15" s="74"/>
      <c r="C15" s="74"/>
      <c r="D15" s="74"/>
      <c r="E15" s="74"/>
      <c r="F15" s="74"/>
      <c r="G15" s="75"/>
      <c r="H15" s="75"/>
      <c r="I15" s="75"/>
      <c r="J15" s="75"/>
      <c r="K15" s="75"/>
      <c r="L15" s="75"/>
      <c r="M15" s="75"/>
      <c r="N15" s="75"/>
      <c r="O15" s="67"/>
    </row>
    <row r="16" spans="1:16">
      <c r="A16" s="79" t="s">
        <v>7</v>
      </c>
      <c r="B16" s="74"/>
      <c r="C16" s="74"/>
      <c r="D16" s="74"/>
      <c r="E16" s="74"/>
      <c r="F16" s="74"/>
      <c r="G16" s="75"/>
      <c r="H16" s="75"/>
      <c r="I16" s="75"/>
      <c r="J16" s="75"/>
      <c r="K16" s="75"/>
      <c r="L16" s="75"/>
      <c r="M16" s="75"/>
      <c r="N16" s="75"/>
      <c r="O16" s="67"/>
    </row>
    <row r="17" spans="1:15">
      <c r="A17" s="79" t="s">
        <v>8</v>
      </c>
      <c r="B17" s="74"/>
      <c r="C17" s="74"/>
      <c r="D17" s="74"/>
      <c r="E17" s="74"/>
      <c r="F17" s="74"/>
      <c r="G17" s="75"/>
      <c r="H17" s="75"/>
      <c r="I17" s="75"/>
      <c r="J17" s="75"/>
      <c r="K17" s="75"/>
      <c r="L17" s="75"/>
      <c r="M17" s="80" t="str">
        <f>IF(L20="Mann", "WAHR","FALSCH")</f>
        <v>FALSCH</v>
      </c>
      <c r="N17" s="81"/>
      <c r="O17" s="67"/>
    </row>
    <row r="18" spans="1:15">
      <c r="A18" s="79"/>
      <c r="B18" s="74"/>
      <c r="C18" s="74"/>
      <c r="D18" s="74"/>
      <c r="E18" s="74"/>
      <c r="F18" s="74"/>
      <c r="G18" s="75"/>
      <c r="H18" s="75"/>
      <c r="I18" s="75"/>
      <c r="J18" s="75"/>
      <c r="K18" s="75"/>
      <c r="L18" s="75"/>
      <c r="M18" s="82"/>
      <c r="N18" s="82"/>
      <c r="O18" s="67"/>
    </row>
    <row r="19" spans="1:15">
      <c r="A19" s="79" t="s">
        <v>9</v>
      </c>
      <c r="B19" s="74"/>
      <c r="C19" s="74"/>
      <c r="D19" s="74"/>
      <c r="E19" s="74"/>
      <c r="F19" s="74"/>
      <c r="G19" s="75"/>
      <c r="H19" s="75"/>
      <c r="I19" s="75"/>
      <c r="J19" s="75"/>
      <c r="K19" s="75"/>
      <c r="L19" s="75"/>
      <c r="M19" s="82"/>
      <c r="N19" s="82"/>
      <c r="O19" s="67"/>
    </row>
    <row r="20" spans="1:15">
      <c r="A20" s="77" t="s">
        <v>86</v>
      </c>
      <c r="B20" s="74"/>
      <c r="C20" s="18"/>
      <c r="D20" s="74"/>
      <c r="E20" s="74"/>
      <c r="F20" s="74"/>
      <c r="G20" s="74"/>
      <c r="H20" s="74"/>
      <c r="I20" s="74"/>
      <c r="J20" s="74"/>
      <c r="K20" s="83" t="s">
        <v>10</v>
      </c>
      <c r="L20" s="148"/>
      <c r="M20" s="77"/>
      <c r="N20" s="77"/>
      <c r="O20" s="67"/>
    </row>
    <row r="21" spans="1:15">
      <c r="A21" s="74" t="s">
        <v>11</v>
      </c>
      <c r="B21" s="74"/>
      <c r="C21" s="238"/>
      <c r="D21" s="238"/>
      <c r="E21" s="238"/>
      <c r="F21" s="74"/>
      <c r="G21" s="74"/>
      <c r="H21" s="74"/>
      <c r="I21" s="74"/>
      <c r="J21" s="74"/>
      <c r="K21" s="83"/>
      <c r="L21" s="82"/>
      <c r="M21" s="77"/>
      <c r="N21" s="77"/>
      <c r="O21" s="67"/>
    </row>
    <row r="22" spans="1:15">
      <c r="A22" s="74" t="s">
        <v>13</v>
      </c>
      <c r="B22" s="74"/>
      <c r="C22" s="239"/>
      <c r="D22" s="239"/>
      <c r="E22" s="239"/>
      <c r="F22" s="74"/>
      <c r="G22" s="74"/>
      <c r="H22" s="74"/>
      <c r="I22" s="74"/>
      <c r="J22" s="74"/>
      <c r="K22" s="83" t="s">
        <v>14</v>
      </c>
      <c r="L22" s="16"/>
      <c r="M22" s="74"/>
      <c r="N22" s="74"/>
      <c r="O22" s="67"/>
    </row>
    <row r="23" spans="1:15">
      <c r="A23" s="74" t="s">
        <v>15</v>
      </c>
      <c r="B23" s="74"/>
      <c r="C23" s="238"/>
      <c r="D23" s="238"/>
      <c r="E23" s="238"/>
      <c r="F23" s="74"/>
      <c r="G23" s="74"/>
      <c r="H23" s="74"/>
      <c r="I23" s="74"/>
      <c r="J23" s="74"/>
      <c r="K23" s="83" t="s">
        <v>16</v>
      </c>
      <c r="L23" s="16"/>
      <c r="M23" s="84"/>
      <c r="N23" s="84"/>
      <c r="O23" s="67"/>
    </row>
    <row r="24" spans="1:15">
      <c r="A24" s="74"/>
      <c r="B24" s="74"/>
      <c r="C24" s="74"/>
      <c r="D24" s="74"/>
      <c r="E24" s="74"/>
      <c r="F24" s="74"/>
      <c r="G24" s="74"/>
      <c r="H24" s="74"/>
      <c r="I24" s="74"/>
      <c r="J24" s="74"/>
      <c r="K24" s="83" t="s">
        <v>17</v>
      </c>
      <c r="L24" s="20" t="str">
        <f>IF(L22="","",DATEDIF(L23,L22,"y"))</f>
        <v/>
      </c>
      <c r="M24" s="84"/>
      <c r="N24" s="84"/>
    </row>
    <row r="25" spans="1:15">
      <c r="A25" s="85" t="s">
        <v>18</v>
      </c>
      <c r="B25" s="74"/>
      <c r="C25" s="74"/>
      <c r="D25" s="74"/>
      <c r="E25" s="74"/>
      <c r="F25" s="74"/>
      <c r="G25" s="74"/>
      <c r="H25" s="74"/>
      <c r="I25" s="74"/>
      <c r="J25" s="74"/>
      <c r="K25" s="74"/>
      <c r="L25" s="74"/>
      <c r="M25" s="84"/>
      <c r="N25" s="84"/>
    </row>
    <row r="26" spans="1:15">
      <c r="A26" s="74"/>
      <c r="B26" s="74"/>
      <c r="C26" s="74"/>
      <c r="D26" s="74"/>
      <c r="E26" s="74"/>
      <c r="F26" s="74"/>
      <c r="G26" s="74"/>
      <c r="H26" s="74"/>
      <c r="I26" s="74"/>
      <c r="J26" s="74"/>
      <c r="K26" s="83"/>
      <c r="L26" s="20"/>
      <c r="M26" s="84"/>
      <c r="N26" s="84"/>
    </row>
    <row r="27" spans="1:15">
      <c r="A27" s="74" t="s">
        <v>149</v>
      </c>
      <c r="B27" s="86"/>
      <c r="C27" s="86"/>
      <c r="D27" s="86"/>
      <c r="E27" s="86"/>
      <c r="F27" s="86"/>
      <c r="G27" s="86"/>
      <c r="H27" s="74"/>
      <c r="I27" s="74"/>
      <c r="J27" s="86"/>
      <c r="K27" s="74"/>
      <c r="L27" s="149" t="s">
        <v>12</v>
      </c>
      <c r="M27" s="77"/>
      <c r="N27" s="77"/>
    </row>
    <row r="28" spans="1:15">
      <c r="A28" s="78" t="s">
        <v>18</v>
      </c>
      <c r="B28" s="74"/>
      <c r="C28" s="74"/>
      <c r="D28" s="74"/>
      <c r="E28" s="74"/>
      <c r="F28" s="74"/>
      <c r="G28" s="74"/>
      <c r="H28" s="74"/>
      <c r="I28" s="74"/>
      <c r="J28" s="74"/>
      <c r="K28" s="83"/>
      <c r="L28" s="87"/>
      <c r="M28" s="77"/>
      <c r="N28" s="77"/>
    </row>
    <row r="29" spans="1:15">
      <c r="A29" s="88" t="str">
        <f>IF(L27="Ja","Hinweis: Eine privilegierte Besteuerung wird nur einmal gewährt","")</f>
        <v/>
      </c>
      <c r="B29" s="74"/>
      <c r="C29" s="74"/>
      <c r="D29" s="74"/>
      <c r="E29" s="89"/>
      <c r="F29" s="74"/>
      <c r="G29" s="75"/>
      <c r="H29" s="75"/>
      <c r="I29" s="75"/>
      <c r="J29" s="75"/>
      <c r="K29" s="74"/>
      <c r="L29" s="233"/>
      <c r="M29" s="233"/>
      <c r="N29" s="233"/>
    </row>
    <row r="30" spans="1:15">
      <c r="A30" s="90"/>
      <c r="B30" s="74"/>
      <c r="C30" s="74"/>
      <c r="D30" s="74"/>
      <c r="E30" s="74"/>
      <c r="F30" s="74"/>
      <c r="G30" s="75"/>
      <c r="H30" s="75"/>
      <c r="I30" s="75"/>
      <c r="J30" s="75"/>
      <c r="K30" s="74"/>
      <c r="L30" s="233" t="s">
        <v>19</v>
      </c>
      <c r="M30" s="233"/>
      <c r="N30" s="233"/>
    </row>
    <row r="31" spans="1:15">
      <c r="A31" s="91" t="s">
        <v>20</v>
      </c>
      <c r="B31" s="79" t="s">
        <v>21</v>
      </c>
      <c r="C31" s="79"/>
      <c r="D31" s="74"/>
      <c r="E31" s="74"/>
      <c r="F31" s="74"/>
      <c r="G31" s="75"/>
      <c r="H31" s="75"/>
      <c r="I31" s="19"/>
      <c r="J31" s="19"/>
      <c r="K31" s="74"/>
      <c r="L31" s="74"/>
      <c r="M31" s="92" t="s">
        <v>135</v>
      </c>
      <c r="N31" s="92" t="s">
        <v>22</v>
      </c>
    </row>
    <row r="32" spans="1:15">
      <c r="A32" s="83"/>
      <c r="B32" s="74" t="s">
        <v>23</v>
      </c>
      <c r="C32" s="74"/>
      <c r="D32" s="74"/>
      <c r="E32" s="74"/>
      <c r="F32" s="74"/>
      <c r="G32" s="75"/>
      <c r="H32" s="75"/>
      <c r="I32" s="74"/>
      <c r="J32" s="74"/>
      <c r="K32" s="93"/>
      <c r="L32" s="74"/>
      <c r="M32" s="19"/>
      <c r="N32" s="19"/>
    </row>
    <row r="33" spans="1:14">
      <c r="A33" s="83">
        <v>1</v>
      </c>
      <c r="B33" s="74" t="s">
        <v>127</v>
      </c>
      <c r="C33" s="74"/>
      <c r="D33" s="74"/>
      <c r="E33" s="74"/>
      <c r="F33" s="74"/>
      <c r="G33" s="75"/>
      <c r="H33" s="75"/>
      <c r="I33" s="74"/>
      <c r="J33" s="74"/>
      <c r="K33" s="74"/>
      <c r="L33" s="1"/>
      <c r="M33" s="19"/>
      <c r="N33" s="19"/>
    </row>
    <row r="34" spans="1:14">
      <c r="A34" s="83">
        <v>2</v>
      </c>
      <c r="B34" s="74" t="s">
        <v>128</v>
      </c>
      <c r="C34" s="74"/>
      <c r="D34" s="74"/>
      <c r="E34" s="74"/>
      <c r="F34" s="74"/>
      <c r="G34" s="75"/>
      <c r="H34" s="75"/>
      <c r="I34" s="74"/>
      <c r="J34" s="74"/>
      <c r="K34" s="74"/>
      <c r="L34" s="2"/>
      <c r="M34" s="19"/>
      <c r="N34" s="19"/>
    </row>
    <row r="35" spans="1:14">
      <c r="A35" s="29">
        <v>3</v>
      </c>
      <c r="B35" s="77" t="s">
        <v>129</v>
      </c>
      <c r="C35" s="77"/>
      <c r="D35" s="77"/>
      <c r="E35" s="77"/>
      <c r="F35" s="89"/>
      <c r="G35" s="94" t="str">
        <f>IF(L35&lt;0,"[Hinweis: Verluste werden unter der Ziffer 7 angerechnet]","")</f>
        <v/>
      </c>
      <c r="H35" s="82"/>
      <c r="I35" s="78"/>
      <c r="J35" s="77"/>
      <c r="K35" s="77"/>
      <c r="L35" s="19">
        <f>L33-L34</f>
        <v>0</v>
      </c>
      <c r="M35" s="22">
        <f>IF(H2=FALSE,0,IF(L35&lt;0,0,L35))</f>
        <v>0</v>
      </c>
      <c r="N35" s="22">
        <f>IF(H2=FALSE,0,IF(L35&lt;0,0,L35))</f>
        <v>0</v>
      </c>
    </row>
    <row r="36" spans="1:14">
      <c r="A36" s="29"/>
      <c r="B36" s="77"/>
      <c r="C36" s="77"/>
      <c r="D36" s="77"/>
      <c r="E36" s="77"/>
      <c r="F36" s="77"/>
      <c r="G36" s="82"/>
      <c r="H36" s="82"/>
      <c r="I36" s="78"/>
      <c r="J36" s="77"/>
      <c r="K36" s="77"/>
      <c r="L36" s="19"/>
      <c r="M36" s="27"/>
      <c r="N36" s="27"/>
    </row>
    <row r="37" spans="1:14">
      <c r="A37" s="95">
        <v>4</v>
      </c>
      <c r="B37" s="96" t="s">
        <v>130</v>
      </c>
      <c r="C37" s="96"/>
      <c r="D37" s="96"/>
      <c r="E37" s="96"/>
      <c r="F37" s="96"/>
      <c r="G37" s="97"/>
      <c r="H37" s="97"/>
      <c r="I37" s="21"/>
      <c r="J37" s="21"/>
      <c r="K37" s="96"/>
      <c r="L37" s="21"/>
      <c r="M37" s="21"/>
      <c r="N37" s="21"/>
    </row>
    <row r="38" spans="1:14">
      <c r="A38" s="95"/>
      <c r="B38" s="96" t="s">
        <v>131</v>
      </c>
      <c r="C38" s="96"/>
      <c r="D38" s="96"/>
      <c r="E38" s="96"/>
      <c r="F38" s="96"/>
      <c r="G38" s="97"/>
      <c r="H38" s="97"/>
      <c r="I38" s="21"/>
      <c r="J38" s="21"/>
      <c r="K38" s="96"/>
      <c r="L38" s="21">
        <f>IF(L35&lt;0,L33,L34)</f>
        <v>0</v>
      </c>
      <c r="M38" s="21"/>
      <c r="N38" s="21"/>
    </row>
    <row r="39" spans="1:14">
      <c r="A39" s="95">
        <v>5</v>
      </c>
      <c r="B39" s="96" t="s">
        <v>132</v>
      </c>
      <c r="C39" s="96"/>
      <c r="D39" s="96"/>
      <c r="E39" s="96"/>
      <c r="F39" s="96"/>
      <c r="G39" s="97"/>
      <c r="H39" s="97"/>
      <c r="I39" s="21"/>
      <c r="J39" s="21"/>
      <c r="K39" s="96"/>
      <c r="L39" s="3"/>
      <c r="M39" s="21"/>
      <c r="N39" s="21"/>
    </row>
    <row r="40" spans="1:14">
      <c r="A40" s="95">
        <v>6</v>
      </c>
      <c r="B40" s="96" t="s">
        <v>97</v>
      </c>
      <c r="C40" s="96"/>
      <c r="D40" s="96"/>
      <c r="E40" s="96"/>
      <c r="F40" s="96"/>
      <c r="G40" s="97"/>
      <c r="H40" s="97"/>
      <c r="I40" s="21"/>
      <c r="J40" s="21"/>
      <c r="K40" s="96"/>
      <c r="L40" s="4"/>
      <c r="M40" s="21"/>
      <c r="N40" s="21"/>
    </row>
    <row r="41" spans="1:14">
      <c r="A41" s="98">
        <v>7</v>
      </c>
      <c r="B41" s="99" t="s">
        <v>133</v>
      </c>
      <c r="C41" s="99"/>
      <c r="D41" s="99"/>
      <c r="E41" s="99"/>
      <c r="F41" s="99"/>
      <c r="G41" s="100"/>
      <c r="H41" s="101"/>
      <c r="I41" s="23"/>
      <c r="J41" s="23"/>
      <c r="K41" s="99"/>
      <c r="L41" s="23"/>
      <c r="M41" s="23">
        <f>L38-L39-L40</f>
        <v>0</v>
      </c>
      <c r="N41" s="23">
        <f>M41</f>
        <v>0</v>
      </c>
    </row>
    <row r="42" spans="1:14">
      <c r="A42" s="98"/>
      <c r="B42" s="99"/>
      <c r="C42" s="99"/>
      <c r="D42" s="99"/>
      <c r="E42" s="99"/>
      <c r="F42" s="99"/>
      <c r="G42" s="100"/>
      <c r="H42" s="100"/>
      <c r="I42" s="102"/>
      <c r="J42" s="23"/>
      <c r="K42" s="99"/>
      <c r="L42" s="23"/>
      <c r="M42" s="23"/>
      <c r="N42" s="23"/>
    </row>
    <row r="43" spans="1:14">
      <c r="A43" s="95">
        <v>8</v>
      </c>
      <c r="B43" s="96" t="s">
        <v>64</v>
      </c>
      <c r="C43" s="96"/>
      <c r="D43" s="96"/>
      <c r="E43" s="96"/>
      <c r="F43" s="96"/>
      <c r="G43" s="97"/>
      <c r="H43" s="97"/>
      <c r="I43" s="103"/>
      <c r="J43" s="21"/>
      <c r="K43" s="96"/>
      <c r="L43" s="5"/>
      <c r="M43" s="21"/>
      <c r="N43" s="21"/>
    </row>
    <row r="44" spans="1:14">
      <c r="A44" s="95">
        <v>9</v>
      </c>
      <c r="B44" s="96" t="s">
        <v>97</v>
      </c>
      <c r="C44" s="96"/>
      <c r="D44" s="96"/>
      <c r="E44" s="96"/>
      <c r="F44" s="96"/>
      <c r="G44" s="104"/>
      <c r="H44" s="105"/>
      <c r="I44" s="103"/>
      <c r="J44" s="21"/>
      <c r="K44" s="96"/>
      <c r="L44" s="4"/>
      <c r="M44" s="21"/>
      <c r="N44" s="21"/>
    </row>
    <row r="45" spans="1:14">
      <c r="A45" s="98">
        <v>10</v>
      </c>
      <c r="B45" s="99" t="s">
        <v>65</v>
      </c>
      <c r="C45" s="99"/>
      <c r="D45" s="99"/>
      <c r="E45" s="99"/>
      <c r="F45" s="99"/>
      <c r="G45" s="101" t="str">
        <f>IF(L43-L44&lt;0,"[Hinweis: Verluste werden nicht angerechnet]","")</f>
        <v/>
      </c>
      <c r="H45" s="100"/>
      <c r="I45" s="102"/>
      <c r="J45" s="23"/>
      <c r="K45" s="99"/>
      <c r="L45" s="23"/>
      <c r="M45" s="24">
        <f>IF(L43-L44&lt;0,0,L43-L44)</f>
        <v>0</v>
      </c>
      <c r="N45" s="24">
        <f>M45</f>
        <v>0</v>
      </c>
    </row>
    <row r="46" spans="1:14">
      <c r="A46" s="98">
        <v>11</v>
      </c>
      <c r="B46" s="99" t="s">
        <v>66</v>
      </c>
      <c r="C46" s="99"/>
      <c r="D46" s="99"/>
      <c r="E46" s="99"/>
      <c r="F46" s="99"/>
      <c r="G46" s="100"/>
      <c r="H46" s="100"/>
      <c r="I46" s="102"/>
      <c r="J46" s="23"/>
      <c r="K46" s="99"/>
      <c r="L46" s="23"/>
      <c r="M46" s="25">
        <f>M35+M41+M45</f>
        <v>0</v>
      </c>
      <c r="N46" s="23">
        <f>M46</f>
        <v>0</v>
      </c>
    </row>
    <row r="47" spans="1:14">
      <c r="A47" s="98"/>
      <c r="B47" s="99"/>
      <c r="C47" s="99"/>
      <c r="D47" s="99"/>
      <c r="E47" s="99"/>
      <c r="F47" s="99"/>
      <c r="G47" s="100"/>
      <c r="H47" s="100"/>
      <c r="I47" s="102"/>
      <c r="J47" s="23"/>
      <c r="K47" s="99"/>
      <c r="L47" s="25"/>
      <c r="M47" s="25"/>
      <c r="N47" s="25"/>
    </row>
    <row r="48" spans="1:14">
      <c r="A48" s="91" t="s">
        <v>24</v>
      </c>
      <c r="B48" s="77" t="s">
        <v>25</v>
      </c>
      <c r="C48" s="74"/>
      <c r="D48" s="74"/>
      <c r="E48" s="74"/>
      <c r="F48" s="74"/>
      <c r="G48" s="74"/>
      <c r="H48" s="74"/>
      <c r="I48" s="106"/>
      <c r="J48" s="19"/>
      <c r="K48" s="107" t="s">
        <v>135</v>
      </c>
      <c r="L48" s="107" t="s">
        <v>22</v>
      </c>
      <c r="M48" s="19"/>
      <c r="N48" s="19"/>
    </row>
    <row r="49" spans="1:14">
      <c r="A49" s="83">
        <v>20</v>
      </c>
      <c r="B49" s="74" t="s">
        <v>116</v>
      </c>
      <c r="C49" s="77"/>
      <c r="D49" s="77"/>
      <c r="E49" s="108" t="str">
        <f>IF(L22="","",YEAR(L22)-1)</f>
        <v/>
      </c>
      <c r="F49" s="108" t="s">
        <v>18</v>
      </c>
      <c r="G49" s="75"/>
      <c r="H49" s="75"/>
      <c r="I49" s="106"/>
      <c r="J49" s="19"/>
      <c r="K49" s="6"/>
      <c r="L49" s="6"/>
      <c r="M49" s="27"/>
      <c r="N49" s="27"/>
    </row>
    <row r="50" spans="1:14">
      <c r="A50" s="83">
        <v>21</v>
      </c>
      <c r="B50" s="74" t="s">
        <v>98</v>
      </c>
      <c r="C50" s="108"/>
      <c r="D50" s="74"/>
      <c r="E50" s="108"/>
      <c r="F50" s="74"/>
      <c r="G50" s="75"/>
      <c r="H50" s="75"/>
      <c r="I50" s="106"/>
      <c r="J50" s="19"/>
      <c r="K50" s="150"/>
      <c r="L50" s="7"/>
      <c r="M50" s="19"/>
      <c r="N50" s="27"/>
    </row>
    <row r="51" spans="1:14">
      <c r="A51" s="29">
        <v>22</v>
      </c>
      <c r="B51" s="77" t="s">
        <v>26</v>
      </c>
      <c r="C51" s="77"/>
      <c r="D51" s="77"/>
      <c r="E51" s="77"/>
      <c r="F51" s="77"/>
      <c r="G51" s="94"/>
      <c r="H51" s="94"/>
      <c r="I51" s="22"/>
      <c r="J51" s="27"/>
      <c r="K51" s="77"/>
      <c r="L51" s="27"/>
      <c r="M51" s="26">
        <f>K49-K50</f>
        <v>0</v>
      </c>
      <c r="N51" s="26">
        <f>L49-L50</f>
        <v>0</v>
      </c>
    </row>
    <row r="52" spans="1:14">
      <c r="A52" s="29">
        <v>23</v>
      </c>
      <c r="B52" s="109" t="s">
        <v>144</v>
      </c>
      <c r="C52" s="74"/>
      <c r="D52" s="74"/>
      <c r="E52" s="74"/>
      <c r="F52" s="74"/>
      <c r="G52" s="75"/>
      <c r="H52" s="75"/>
      <c r="I52" s="19"/>
      <c r="J52" s="19"/>
      <c r="K52" s="19"/>
      <c r="L52" s="74"/>
      <c r="M52" s="27">
        <f>M46+M51</f>
        <v>0</v>
      </c>
      <c r="N52" s="27">
        <f>N46+N51</f>
        <v>0</v>
      </c>
    </row>
    <row r="53" spans="1:14">
      <c r="A53" s="29"/>
      <c r="B53" s="77"/>
      <c r="C53" s="74"/>
      <c r="D53" s="74"/>
      <c r="E53" s="74"/>
      <c r="F53" s="74"/>
      <c r="G53" s="75"/>
      <c r="H53" s="75"/>
      <c r="I53" s="19"/>
      <c r="J53" s="19"/>
      <c r="K53" s="74"/>
      <c r="L53" s="74"/>
      <c r="M53" s="27"/>
      <c r="N53" s="19"/>
    </row>
    <row r="54" spans="1:14">
      <c r="A54" s="91" t="s">
        <v>27</v>
      </c>
      <c r="B54" s="77" t="s">
        <v>31</v>
      </c>
      <c r="C54" s="74"/>
      <c r="D54" s="74"/>
      <c r="E54" s="74"/>
      <c r="F54" s="74"/>
      <c r="G54" s="75"/>
      <c r="H54" s="75"/>
      <c r="I54" s="19"/>
      <c r="J54" s="74"/>
      <c r="K54" s="107" t="s">
        <v>135</v>
      </c>
      <c r="L54" s="107" t="s">
        <v>22</v>
      </c>
      <c r="M54" s="19"/>
      <c r="N54" s="19"/>
    </row>
    <row r="55" spans="1:14">
      <c r="A55" s="83">
        <v>30</v>
      </c>
      <c r="B55" s="110" t="s">
        <v>143</v>
      </c>
      <c r="C55" s="110"/>
      <c r="D55" s="110"/>
      <c r="E55" s="110"/>
      <c r="F55" s="110"/>
      <c r="G55" s="75"/>
      <c r="H55" s="75"/>
      <c r="I55" s="19"/>
      <c r="J55" s="19"/>
      <c r="K55" s="74"/>
      <c r="L55" s="19"/>
      <c r="M55" s="19"/>
      <c r="N55" s="19"/>
    </row>
    <row r="56" spans="1:14">
      <c r="A56" s="83"/>
      <c r="B56" s="110" t="s">
        <v>142</v>
      </c>
      <c r="C56" s="110"/>
      <c r="D56" s="110"/>
      <c r="E56" s="110"/>
      <c r="F56" s="110"/>
      <c r="G56" s="75"/>
      <c r="H56" s="75"/>
      <c r="I56" s="19"/>
      <c r="J56" s="19"/>
      <c r="K56" s="8"/>
      <c r="L56" s="8"/>
      <c r="M56" s="19"/>
      <c r="N56" s="19"/>
    </row>
    <row r="57" spans="1:14">
      <c r="A57" s="83">
        <v>31</v>
      </c>
      <c r="B57" s="74" t="s">
        <v>147</v>
      </c>
      <c r="C57" s="74"/>
      <c r="D57" s="111"/>
      <c r="E57" s="111"/>
      <c r="F57" s="111"/>
      <c r="G57" s="75"/>
      <c r="H57" s="75"/>
      <c r="I57" s="19"/>
      <c r="J57" s="19"/>
      <c r="K57" s="9"/>
      <c r="L57" s="9"/>
      <c r="M57" s="19"/>
      <c r="N57" s="19"/>
    </row>
    <row r="58" spans="1:14">
      <c r="A58" s="83">
        <v>32</v>
      </c>
      <c r="B58" s="74" t="s">
        <v>148</v>
      </c>
      <c r="C58" s="74"/>
      <c r="D58" s="74"/>
      <c r="E58" s="74"/>
      <c r="F58" s="74"/>
      <c r="G58" s="75"/>
      <c r="H58" s="75"/>
      <c r="I58" s="19"/>
      <c r="J58" s="19"/>
      <c r="K58" s="10"/>
      <c r="L58" s="10"/>
      <c r="M58" s="19"/>
      <c r="N58" s="19"/>
    </row>
    <row r="59" spans="1:14">
      <c r="A59" s="29">
        <v>33</v>
      </c>
      <c r="B59" s="77" t="s">
        <v>32</v>
      </c>
      <c r="C59" s="77"/>
      <c r="D59" s="77"/>
      <c r="E59" s="77"/>
      <c r="F59" s="77"/>
      <c r="G59" s="82"/>
      <c r="H59" s="82"/>
      <c r="I59" s="27"/>
      <c r="J59" s="27"/>
      <c r="K59" s="27">
        <f>SUM(K56:K58)</f>
        <v>0</v>
      </c>
      <c r="L59" s="28">
        <f>SUM(L56:L58)</f>
        <v>0</v>
      </c>
      <c r="M59" s="26">
        <f>K59</f>
        <v>0</v>
      </c>
      <c r="N59" s="26">
        <f>L59</f>
        <v>0</v>
      </c>
    </row>
    <row r="60" spans="1:14">
      <c r="A60" s="29">
        <v>34</v>
      </c>
      <c r="B60" s="77" t="s">
        <v>145</v>
      </c>
      <c r="C60" s="74"/>
      <c r="D60" s="74"/>
      <c r="E60" s="74"/>
      <c r="F60" s="112"/>
      <c r="G60" s="75"/>
      <c r="H60" s="75"/>
      <c r="I60" s="82"/>
      <c r="J60" s="82"/>
      <c r="K60" s="35"/>
      <c r="L60" s="74"/>
      <c r="M60" s="27">
        <f>M52-M59</f>
        <v>0</v>
      </c>
      <c r="N60" s="27">
        <f>N52-N59</f>
        <v>0</v>
      </c>
    </row>
    <row r="61" spans="1:14">
      <c r="A61" s="29"/>
      <c r="B61" s="77"/>
      <c r="C61" s="74"/>
      <c r="D61" s="74"/>
      <c r="E61" s="74"/>
      <c r="F61" s="112"/>
      <c r="G61" s="75"/>
      <c r="H61" s="75"/>
      <c r="I61" s="82"/>
      <c r="J61" s="82"/>
      <c r="K61" s="35"/>
      <c r="L61" s="74"/>
      <c r="M61" s="27"/>
      <c r="N61" s="27"/>
    </row>
    <row r="62" spans="1:14">
      <c r="A62" s="91" t="s">
        <v>30</v>
      </c>
      <c r="B62" s="77" t="s">
        <v>28</v>
      </c>
      <c r="C62" s="74"/>
      <c r="D62" s="74"/>
      <c r="E62" s="74"/>
      <c r="F62" s="112"/>
      <c r="G62" s="75"/>
      <c r="H62" s="75"/>
      <c r="I62" s="82"/>
      <c r="J62" s="82"/>
      <c r="K62" s="35"/>
      <c r="L62" s="29" t="str">
        <f>IF(L22="","",YEAR(L22))</f>
        <v/>
      </c>
      <c r="M62" s="27"/>
      <c r="N62" s="27"/>
    </row>
    <row r="63" spans="1:14">
      <c r="A63" s="29"/>
      <c r="B63" s="74" t="s">
        <v>99</v>
      </c>
      <c r="C63" s="74"/>
      <c r="D63" s="74"/>
      <c r="E63" s="74"/>
      <c r="F63" s="112"/>
      <c r="G63" s="75"/>
      <c r="H63" s="75"/>
      <c r="I63" s="17">
        <v>0</v>
      </c>
      <c r="J63" s="82"/>
      <c r="K63" s="35"/>
      <c r="L63" s="30">
        <f>N60*I63</f>
        <v>0</v>
      </c>
      <c r="M63" s="27"/>
      <c r="N63" s="27"/>
    </row>
    <row r="64" spans="1:14">
      <c r="A64" s="83">
        <v>35</v>
      </c>
      <c r="B64" s="86" t="s">
        <v>29</v>
      </c>
      <c r="C64" s="74"/>
      <c r="D64" s="74"/>
      <c r="E64" s="74"/>
      <c r="F64" s="112"/>
      <c r="G64" s="75"/>
      <c r="H64" s="75"/>
      <c r="I64" s="82"/>
      <c r="J64" s="82"/>
      <c r="K64" s="35"/>
      <c r="L64" s="113" t="s">
        <v>146</v>
      </c>
      <c r="M64" s="27">
        <f>L63</f>
        <v>0</v>
      </c>
      <c r="N64" s="27">
        <f>L63</f>
        <v>0</v>
      </c>
    </row>
    <row r="65" spans="1:14">
      <c r="A65" s="29"/>
      <c r="B65" s="86"/>
      <c r="C65" s="74"/>
      <c r="D65" s="74"/>
      <c r="E65" s="74"/>
      <c r="F65" s="112"/>
      <c r="G65" s="75"/>
      <c r="H65" s="75"/>
      <c r="I65" s="82"/>
      <c r="J65" s="82"/>
      <c r="K65" s="35"/>
      <c r="L65" s="74"/>
      <c r="M65" s="27"/>
      <c r="N65" s="27"/>
    </row>
    <row r="66" spans="1:14">
      <c r="A66" s="29">
        <v>40</v>
      </c>
      <c r="B66" s="109" t="s">
        <v>33</v>
      </c>
      <c r="C66" s="74"/>
      <c r="D66" s="74"/>
      <c r="E66" s="74"/>
      <c r="F66" s="112" t="s">
        <v>150</v>
      </c>
      <c r="G66" s="75"/>
      <c r="H66" s="75"/>
      <c r="I66" s="82"/>
      <c r="J66" s="82"/>
      <c r="K66" s="35"/>
      <c r="L66" s="74"/>
      <c r="M66" s="27">
        <f>M60-M64</f>
        <v>0</v>
      </c>
      <c r="N66" s="27">
        <f>N60-N64</f>
        <v>0</v>
      </c>
    </row>
    <row r="67" spans="1:14">
      <c r="A67" s="29"/>
      <c r="B67" s="86"/>
      <c r="C67" s="74"/>
      <c r="D67" s="74"/>
      <c r="E67" s="74"/>
      <c r="F67" s="112"/>
      <c r="G67" s="75"/>
      <c r="H67" s="75"/>
      <c r="I67" s="82"/>
      <c r="J67" s="82"/>
      <c r="K67" s="35"/>
      <c r="L67" s="74"/>
      <c r="M67" s="27"/>
      <c r="N67" s="27"/>
    </row>
    <row r="68" spans="1:14">
      <c r="A68" s="83"/>
      <c r="B68" s="74"/>
      <c r="C68" s="74"/>
      <c r="D68" s="74"/>
      <c r="E68" s="74"/>
      <c r="F68" s="74"/>
      <c r="G68" s="75"/>
      <c r="H68" s="75"/>
      <c r="I68" s="82"/>
      <c r="J68" s="82"/>
      <c r="K68" s="35"/>
      <c r="L68" s="27"/>
      <c r="M68" s="92" t="s">
        <v>135</v>
      </c>
      <c r="N68" s="92" t="s">
        <v>22</v>
      </c>
    </row>
    <row r="69" spans="1:14">
      <c r="A69" s="29">
        <v>40</v>
      </c>
      <c r="B69" s="77" t="s">
        <v>34</v>
      </c>
      <c r="C69" s="74"/>
      <c r="D69" s="74"/>
      <c r="E69" s="74"/>
      <c r="F69" s="112" t="s">
        <v>151</v>
      </c>
      <c r="G69" s="75"/>
      <c r="H69" s="75"/>
      <c r="I69" s="82"/>
      <c r="J69" s="82"/>
      <c r="K69" s="35"/>
      <c r="L69" s="27"/>
      <c r="M69" s="27">
        <f>M66</f>
        <v>0</v>
      </c>
      <c r="N69" s="27">
        <f>N66</f>
        <v>0</v>
      </c>
    </row>
    <row r="70" spans="1:14">
      <c r="A70" s="83"/>
      <c r="B70" s="74"/>
      <c r="C70" s="74"/>
      <c r="D70" s="74"/>
      <c r="E70" s="74"/>
      <c r="F70" s="74"/>
      <c r="G70" s="75"/>
      <c r="H70" s="75"/>
      <c r="I70" s="82"/>
      <c r="J70" s="82"/>
      <c r="K70" s="35"/>
      <c r="L70" s="38"/>
      <c r="M70" s="35"/>
      <c r="N70" s="35"/>
    </row>
    <row r="71" spans="1:14">
      <c r="A71" s="91" t="s">
        <v>35</v>
      </c>
      <c r="B71" s="79" t="s">
        <v>36</v>
      </c>
      <c r="C71" s="79"/>
      <c r="D71" s="74"/>
      <c r="E71" s="74"/>
      <c r="F71" s="114" t="s">
        <v>37</v>
      </c>
      <c r="G71" s="114"/>
      <c r="H71" s="114"/>
      <c r="I71" s="75"/>
      <c r="J71" s="75"/>
      <c r="K71" s="35"/>
      <c r="L71" s="38"/>
      <c r="M71" s="107"/>
      <c r="N71" s="107"/>
    </row>
    <row r="72" spans="1:14">
      <c r="A72" s="83"/>
      <c r="B72" s="74" t="s">
        <v>38</v>
      </c>
      <c r="C72" s="74"/>
      <c r="D72" s="74"/>
      <c r="E72" s="74"/>
      <c r="F72" s="74"/>
      <c r="G72" s="75"/>
      <c r="H72" s="75"/>
      <c r="I72" s="115"/>
      <c r="J72" s="115"/>
      <c r="K72" s="116"/>
      <c r="L72" s="35"/>
      <c r="M72" s="35"/>
      <c r="N72" s="35"/>
    </row>
    <row r="73" spans="1:14">
      <c r="A73" s="83"/>
      <c r="B73" s="74"/>
      <c r="C73" s="74"/>
      <c r="D73" s="74"/>
      <c r="E73" s="74"/>
      <c r="F73" s="74"/>
      <c r="G73" s="75"/>
      <c r="H73" s="75"/>
      <c r="I73" s="115"/>
      <c r="J73" s="115"/>
      <c r="K73" s="116"/>
      <c r="L73" s="35"/>
      <c r="M73" s="35"/>
      <c r="N73" s="35"/>
    </row>
    <row r="74" spans="1:14">
      <c r="A74" s="83"/>
      <c r="B74" s="74"/>
      <c r="C74" s="74"/>
      <c r="D74" s="83" t="s">
        <v>39</v>
      </c>
      <c r="E74" s="74"/>
      <c r="F74" s="108" t="s">
        <v>40</v>
      </c>
      <c r="G74" s="115"/>
      <c r="H74" s="115"/>
      <c r="I74" s="117" t="s">
        <v>41</v>
      </c>
      <c r="J74" s="117"/>
      <c r="K74" s="116"/>
      <c r="L74" s="74"/>
      <c r="M74" s="35"/>
      <c r="N74" s="35"/>
    </row>
    <row r="75" spans="1:14">
      <c r="A75" s="83"/>
      <c r="B75" s="74"/>
      <c r="C75" s="74"/>
      <c r="D75" s="74"/>
      <c r="E75" s="83"/>
      <c r="F75" s="118" t="s">
        <v>113</v>
      </c>
      <c r="G75" s="74"/>
      <c r="H75" s="74"/>
      <c r="I75" s="74"/>
      <c r="J75" s="74"/>
      <c r="K75" s="116"/>
      <c r="L75" s="74"/>
      <c r="M75" s="35"/>
      <c r="N75" s="35"/>
    </row>
    <row r="76" spans="1:14">
      <c r="A76" s="83">
        <v>50</v>
      </c>
      <c r="B76" s="74" t="s">
        <v>42</v>
      </c>
      <c r="C76" s="90" t="str">
        <f>IF(L22="","",YEAR(L22)-1)</f>
        <v/>
      </c>
      <c r="D76" s="14"/>
      <c r="E76" s="90" t="s">
        <v>43</v>
      </c>
      <c r="F76" s="31">
        <f>N51</f>
        <v>0</v>
      </c>
      <c r="G76" s="87" t="s">
        <v>122</v>
      </c>
      <c r="H76" s="117"/>
      <c r="I76" s="32" t="str">
        <f>IF(D76="","",D76-F76)</f>
        <v/>
      </c>
      <c r="J76" s="32"/>
      <c r="K76" s="116"/>
      <c r="L76" s="119"/>
      <c r="M76" s="35"/>
      <c r="N76" s="120"/>
    </row>
    <row r="77" spans="1:14">
      <c r="A77" s="83">
        <v>51</v>
      </c>
      <c r="B77" s="74" t="s">
        <v>42</v>
      </c>
      <c r="C77" s="121" t="str">
        <f>IF(C76="","",C76-1)</f>
        <v/>
      </c>
      <c r="D77" s="74"/>
      <c r="E77" s="74"/>
      <c r="F77" s="90"/>
      <c r="G77" s="74"/>
      <c r="H77" s="74"/>
      <c r="I77" s="11"/>
      <c r="J77" s="32"/>
      <c r="K77" s="116"/>
      <c r="L77" s="74"/>
      <c r="M77" s="74"/>
      <c r="N77" s="120"/>
    </row>
    <row r="78" spans="1:14">
      <c r="A78" s="83">
        <v>52</v>
      </c>
      <c r="B78" s="74" t="s">
        <v>42</v>
      </c>
      <c r="C78" s="121" t="str">
        <f>IF(C77="","",C77-1)</f>
        <v/>
      </c>
      <c r="D78" s="74"/>
      <c r="E78" s="74"/>
      <c r="F78" s="74"/>
      <c r="G78" s="74"/>
      <c r="H78" s="74"/>
      <c r="I78" s="12"/>
      <c r="J78" s="32"/>
      <c r="K78" s="116"/>
      <c r="L78" s="74"/>
      <c r="M78" s="35"/>
      <c r="N78" s="120"/>
    </row>
    <row r="79" spans="1:14">
      <c r="A79" s="83">
        <v>53</v>
      </c>
      <c r="B79" s="74" t="s">
        <v>42</v>
      </c>
      <c r="C79" s="121" t="str">
        <f>IF(C78="","",C78-1)</f>
        <v/>
      </c>
      <c r="D79" s="74"/>
      <c r="E79" s="108"/>
      <c r="F79" s="74"/>
      <c r="G79" s="75"/>
      <c r="H79" s="75"/>
      <c r="I79" s="12"/>
      <c r="J79" s="32"/>
      <c r="K79" s="116"/>
      <c r="L79" s="74"/>
      <c r="M79" s="35"/>
      <c r="N79" s="120"/>
    </row>
    <row r="80" spans="1:14">
      <c r="A80" s="83">
        <v>54</v>
      </c>
      <c r="B80" s="74" t="s">
        <v>42</v>
      </c>
      <c r="C80" s="121" t="str">
        <f>IF(C79="","",C79-1)</f>
        <v/>
      </c>
      <c r="D80" s="74"/>
      <c r="E80" s="108"/>
      <c r="F80" s="74"/>
      <c r="G80" s="75"/>
      <c r="H80" s="75"/>
      <c r="I80" s="13"/>
      <c r="J80" s="32"/>
      <c r="K80" s="116"/>
      <c r="L80" s="74"/>
      <c r="M80" s="35"/>
      <c r="N80" s="120"/>
    </row>
    <row r="81" spans="1:16">
      <c r="A81" s="83">
        <v>55</v>
      </c>
      <c r="B81" s="74" t="s">
        <v>152</v>
      </c>
      <c r="C81" s="74"/>
      <c r="D81" s="108"/>
      <c r="E81" s="108"/>
      <c r="F81" s="74"/>
      <c r="G81" s="75"/>
      <c r="H81" s="75"/>
      <c r="I81" s="33">
        <f>SUM(I76:I80)</f>
        <v>0</v>
      </c>
      <c r="J81" s="32"/>
      <c r="K81" s="116"/>
      <c r="L81" s="32"/>
      <c r="M81" s="35"/>
      <c r="N81" s="120"/>
    </row>
    <row r="82" spans="1:16">
      <c r="A82" s="83">
        <v>56</v>
      </c>
      <c r="B82" s="74" t="s">
        <v>44</v>
      </c>
      <c r="C82" s="74"/>
      <c r="D82" s="74"/>
      <c r="E82" s="74"/>
      <c r="F82" s="74"/>
      <c r="G82" s="34" t="str">
        <f>IF(I77=0,"",COUNT(I77:I81))</f>
        <v/>
      </c>
      <c r="H82" s="75" t="s">
        <v>45</v>
      </c>
      <c r="I82" s="32" t="str">
        <f>IF(C76="","",IF(D76="","",I81/G82))</f>
        <v/>
      </c>
      <c r="J82" s="75"/>
      <c r="K82" s="74"/>
      <c r="L82" s="74"/>
      <c r="M82" s="35"/>
      <c r="N82" s="120"/>
    </row>
    <row r="83" spans="1:16">
      <c r="A83" s="83">
        <v>57</v>
      </c>
      <c r="B83" s="74" t="s">
        <v>100</v>
      </c>
      <c r="C83" s="74"/>
      <c r="D83" s="74"/>
      <c r="E83" s="74"/>
      <c r="F83" s="74"/>
      <c r="G83" s="34"/>
      <c r="H83" s="34"/>
      <c r="I83" s="75"/>
      <c r="J83" s="35"/>
      <c r="K83" s="35" t="str">
        <f>IF(OR(L22="",YEAR(L22)=""),"",IF(VLOOKUP(YEAR(L22),'Tabelle 3. Säule'!$A$56:$B$100,2,TRUE)*10&gt;I82,I82,(VLOOKUP(YEAR(L22),'Tabelle 3. Säule'!$A$56:$B$100,2,TRUE)*10)))</f>
        <v/>
      </c>
      <c r="L83" s="122"/>
      <c r="M83" s="35"/>
      <c r="N83" s="120"/>
    </row>
    <row r="84" spans="1:16">
      <c r="A84" s="83">
        <v>58</v>
      </c>
      <c r="B84" s="74" t="s">
        <v>156</v>
      </c>
      <c r="C84" s="74"/>
      <c r="D84" s="74"/>
      <c r="E84" s="74"/>
      <c r="F84" s="74"/>
      <c r="G84" s="75"/>
      <c r="H84" s="75"/>
      <c r="I84" s="75"/>
      <c r="J84" s="75"/>
      <c r="K84" s="36" t="str">
        <f>IF(L24="","",IF(AND(M17="WAHR",YEAR(L22)-YEAR(L23)-24&gt;40),40,IF(AND(M17="FALSCH",YEAR(L22)-YEAR(L23)-24&gt;40),40,YEAR(L22)-YEAR(L23)-25)))</f>
        <v/>
      </c>
      <c r="L84" s="74"/>
      <c r="M84" s="35"/>
      <c r="N84" s="120"/>
    </row>
    <row r="85" spans="1:16">
      <c r="A85" s="83">
        <v>59</v>
      </c>
      <c r="B85" s="74" t="s">
        <v>46</v>
      </c>
      <c r="C85" s="74"/>
      <c r="D85" s="74"/>
      <c r="E85" s="74"/>
      <c r="F85" s="74"/>
      <c r="G85" s="75"/>
      <c r="H85" s="75"/>
      <c r="I85" s="75"/>
      <c r="J85" s="35"/>
      <c r="K85" s="32" t="str">
        <f>IF(D76="","",K83*K84)</f>
        <v/>
      </c>
      <c r="L85" s="74"/>
      <c r="M85" s="35"/>
      <c r="N85" s="35"/>
    </row>
    <row r="86" spans="1:16">
      <c r="A86" s="29">
        <v>60</v>
      </c>
      <c r="B86" s="77" t="s">
        <v>47</v>
      </c>
      <c r="C86" s="77"/>
      <c r="D86" s="77"/>
      <c r="E86" s="77"/>
      <c r="F86" s="77"/>
      <c r="G86" s="82"/>
      <c r="H86" s="82"/>
      <c r="I86" s="82"/>
      <c r="J86" s="82"/>
      <c r="K86" s="38"/>
      <c r="L86" s="37">
        <f>IF(D76="",0,K85*0.15)</f>
        <v>0</v>
      </c>
      <c r="M86" s="37"/>
      <c r="N86" s="37"/>
    </row>
    <row r="87" spans="1:16">
      <c r="A87" s="29"/>
      <c r="B87" s="77"/>
      <c r="C87" s="77"/>
      <c r="D87" s="77"/>
      <c r="E87" s="77"/>
      <c r="F87" s="77"/>
      <c r="G87" s="82"/>
      <c r="H87" s="82"/>
      <c r="I87" s="82"/>
      <c r="J87" s="82"/>
      <c r="K87" s="38"/>
      <c r="L87" s="37"/>
      <c r="M87" s="37"/>
      <c r="N87" s="37"/>
    </row>
    <row r="88" spans="1:16">
      <c r="A88" s="83"/>
      <c r="B88" s="79" t="s">
        <v>118</v>
      </c>
      <c r="C88" s="74"/>
      <c r="D88" s="74"/>
      <c r="E88" s="74"/>
      <c r="F88" s="74"/>
      <c r="G88" s="75"/>
      <c r="H88" s="75"/>
      <c r="I88" s="75"/>
      <c r="J88" s="75"/>
      <c r="K88" s="32"/>
      <c r="L88" s="35"/>
      <c r="M88" s="37"/>
      <c r="N88" s="37"/>
    </row>
    <row r="89" spans="1:16">
      <c r="A89" s="83"/>
      <c r="B89" s="79" t="s">
        <v>119</v>
      </c>
      <c r="C89" s="74"/>
      <c r="D89" s="74"/>
      <c r="E89" s="74"/>
      <c r="F89" s="74"/>
      <c r="G89" s="75"/>
      <c r="H89" s="75"/>
      <c r="I89" s="75"/>
      <c r="J89" s="75"/>
      <c r="K89" s="32"/>
      <c r="L89" s="35"/>
      <c r="M89" s="37"/>
      <c r="N89" s="37"/>
    </row>
    <row r="90" spans="1:16">
      <c r="A90" s="83">
        <v>70</v>
      </c>
      <c r="B90" s="253"/>
      <c r="C90" s="253"/>
      <c r="D90" s="253"/>
      <c r="E90" s="253"/>
      <c r="F90" s="253"/>
      <c r="G90" s="253"/>
      <c r="H90" s="253"/>
      <c r="I90" s="253"/>
      <c r="J90" s="75"/>
      <c r="K90" s="14"/>
      <c r="L90" s="35"/>
      <c r="M90" s="37"/>
      <c r="N90" s="37"/>
    </row>
    <row r="91" spans="1:16">
      <c r="A91" s="83">
        <v>71</v>
      </c>
      <c r="B91" s="238"/>
      <c r="C91" s="238"/>
      <c r="D91" s="238"/>
      <c r="E91" s="238"/>
      <c r="F91" s="238"/>
      <c r="G91" s="238"/>
      <c r="H91" s="238"/>
      <c r="I91" s="238"/>
      <c r="J91" s="75"/>
      <c r="K91" s="14"/>
      <c r="L91" s="35"/>
      <c r="M91" s="37"/>
      <c r="N91" s="37"/>
    </row>
    <row r="92" spans="1:16">
      <c r="A92" s="83">
        <v>72</v>
      </c>
      <c r="B92" s="238"/>
      <c r="C92" s="238"/>
      <c r="D92" s="238"/>
      <c r="E92" s="238"/>
      <c r="F92" s="238"/>
      <c r="G92" s="238"/>
      <c r="H92" s="238"/>
      <c r="I92" s="238"/>
      <c r="J92" s="75"/>
      <c r="K92" s="14"/>
      <c r="L92" s="35"/>
      <c r="M92" s="37"/>
      <c r="N92" s="37"/>
    </row>
    <row r="93" spans="1:16">
      <c r="A93" s="83">
        <v>73</v>
      </c>
      <c r="B93" s="245"/>
      <c r="C93" s="245"/>
      <c r="D93" s="245"/>
      <c r="E93" s="245"/>
      <c r="F93" s="245"/>
      <c r="G93" s="245"/>
      <c r="H93" s="245"/>
      <c r="I93" s="245"/>
      <c r="J93" s="74"/>
      <c r="K93" s="15"/>
      <c r="L93" s="33"/>
      <c r="M93" s="35"/>
      <c r="N93" s="35"/>
    </row>
    <row r="94" spans="1:16">
      <c r="A94" s="29">
        <v>74</v>
      </c>
      <c r="B94" s="246" t="s">
        <v>120</v>
      </c>
      <c r="C94" s="246"/>
      <c r="D94" s="246"/>
      <c r="E94" s="246"/>
      <c r="F94" s="246"/>
      <c r="G94" s="246"/>
      <c r="H94" s="246"/>
      <c r="I94" s="246"/>
      <c r="J94" s="74"/>
      <c r="K94" s="36"/>
      <c r="L94" s="38">
        <f>SUM(K90:K93)</f>
        <v>0</v>
      </c>
      <c r="M94" s="35"/>
      <c r="N94" s="35"/>
    </row>
    <row r="95" spans="1:16">
      <c r="A95" s="83"/>
      <c r="B95" s="123"/>
      <c r="C95" s="123"/>
      <c r="D95" s="123"/>
      <c r="E95" s="123"/>
      <c r="F95" s="123"/>
      <c r="G95" s="123"/>
      <c r="H95" s="123"/>
      <c r="I95" s="123"/>
      <c r="J95" s="74"/>
      <c r="K95" s="36"/>
      <c r="L95" s="33"/>
      <c r="M95" s="35"/>
      <c r="N95" s="35"/>
      <c r="P95" s="222"/>
    </row>
    <row r="96" spans="1:16">
      <c r="A96" s="83"/>
      <c r="B96" s="124" t="s">
        <v>48</v>
      </c>
      <c r="C96" s="123"/>
      <c r="D96" s="123"/>
      <c r="E96" s="123"/>
      <c r="F96" s="123"/>
      <c r="G96" s="123"/>
      <c r="H96" s="123"/>
      <c r="I96" s="123"/>
      <c r="J96" s="74"/>
      <c r="K96" s="36"/>
      <c r="L96" s="33"/>
      <c r="M96" s="35"/>
      <c r="N96" s="35"/>
    </row>
    <row r="97" spans="1:14">
      <c r="A97" s="83"/>
      <c r="B97" s="124" t="s">
        <v>121</v>
      </c>
      <c r="C97" s="123"/>
      <c r="D97" s="123"/>
      <c r="E97" s="123"/>
      <c r="F97" s="123"/>
      <c r="G97" s="123"/>
      <c r="H97" s="123"/>
      <c r="I97" s="123"/>
      <c r="J97" s="74"/>
      <c r="K97" s="36"/>
      <c r="L97" s="33"/>
      <c r="M97" s="35"/>
      <c r="N97" s="35"/>
    </row>
    <row r="98" spans="1:14">
      <c r="A98" s="83">
        <v>75</v>
      </c>
      <c r="B98" s="253"/>
      <c r="C98" s="253"/>
      <c r="D98" s="253"/>
      <c r="E98" s="253"/>
      <c r="F98" s="253"/>
      <c r="G98" s="253"/>
      <c r="H98" s="253"/>
      <c r="I98" s="253"/>
      <c r="J98" s="74"/>
      <c r="K98" s="14"/>
      <c r="L98" s="33"/>
      <c r="M98" s="35"/>
      <c r="N98" s="35"/>
    </row>
    <row r="99" spans="1:14">
      <c r="A99" s="83">
        <v>76</v>
      </c>
      <c r="B99" s="238"/>
      <c r="C99" s="238"/>
      <c r="D99" s="238"/>
      <c r="E99" s="238"/>
      <c r="F99" s="238"/>
      <c r="G99" s="238"/>
      <c r="H99" s="238"/>
      <c r="I99" s="238"/>
      <c r="J99" s="74"/>
      <c r="K99" s="14"/>
      <c r="L99" s="33"/>
      <c r="M99" s="35"/>
      <c r="N99" s="35"/>
    </row>
    <row r="100" spans="1:14">
      <c r="A100" s="83">
        <v>77</v>
      </c>
      <c r="B100" s="238"/>
      <c r="C100" s="238"/>
      <c r="D100" s="238"/>
      <c r="E100" s="238"/>
      <c r="F100" s="238"/>
      <c r="G100" s="238"/>
      <c r="H100" s="238"/>
      <c r="I100" s="238"/>
      <c r="J100" s="74"/>
      <c r="K100" s="15"/>
      <c r="L100" s="33"/>
      <c r="M100" s="35"/>
      <c r="N100" s="35"/>
    </row>
    <row r="101" spans="1:14">
      <c r="A101" s="29">
        <v>78</v>
      </c>
      <c r="B101" s="246" t="s">
        <v>49</v>
      </c>
      <c r="C101" s="246"/>
      <c r="D101" s="246"/>
      <c r="E101" s="246"/>
      <c r="F101" s="246"/>
      <c r="G101" s="246"/>
      <c r="H101" s="246"/>
      <c r="I101" s="86"/>
      <c r="J101" s="74"/>
      <c r="K101" s="39">
        <f>SUM(K98:K100)</f>
        <v>0</v>
      </c>
      <c r="L101" s="38"/>
      <c r="M101" s="35"/>
      <c r="N101" s="35"/>
    </row>
    <row r="102" spans="1:14">
      <c r="A102" s="83">
        <v>79</v>
      </c>
      <c r="B102" s="86" t="s">
        <v>117</v>
      </c>
      <c r="C102" s="86"/>
      <c r="D102" s="86"/>
      <c r="E102" s="86"/>
      <c r="F102" s="86"/>
      <c r="G102" s="86"/>
      <c r="H102" s="86"/>
      <c r="I102" s="86"/>
      <c r="J102" s="74"/>
      <c r="K102" s="40" t="str">
        <f>IF(L22="","",IF(YEAR(L23)&lt;1963,VLOOKUP("1962 u. früher ",'Tabelle 3. Säule'!A13:Q252,'Deklaration-Berechnung'!K2,TRUE),IF(YEAR(L23)&gt;1962,VLOOKUP(YEAR(L23),'Tabelle 3. Säule'!A13:Q252,'Deklaration-Berechnung'!K2,TRUE),"")))</f>
        <v/>
      </c>
      <c r="L102" s="33"/>
      <c r="M102" s="35"/>
      <c r="N102" s="35"/>
    </row>
    <row r="103" spans="1:14">
      <c r="A103" s="29">
        <v>80</v>
      </c>
      <c r="B103" s="109" t="s">
        <v>115</v>
      </c>
      <c r="C103" s="86"/>
      <c r="D103" s="86"/>
      <c r="E103" s="86"/>
      <c r="F103" s="86"/>
      <c r="G103" s="86"/>
      <c r="H103" s="86"/>
      <c r="I103" s="86"/>
      <c r="J103" s="74"/>
      <c r="K103" s="36"/>
      <c r="L103" s="41" t="e">
        <f>IF(K101="",0,IF(K101-K102&lt;0,0,K101-K102))</f>
        <v>#VALUE!</v>
      </c>
      <c r="M103" s="35"/>
      <c r="N103" s="35"/>
    </row>
    <row r="104" spans="1:14">
      <c r="A104" s="29">
        <v>90</v>
      </c>
      <c r="B104" s="77" t="s">
        <v>50</v>
      </c>
      <c r="C104" s="77"/>
      <c r="D104" s="77"/>
      <c r="E104" s="77"/>
      <c r="F104" s="77"/>
      <c r="G104" s="77"/>
      <c r="H104" s="77"/>
      <c r="I104" s="77"/>
      <c r="J104" s="77"/>
      <c r="K104" s="42"/>
      <c r="L104" s="42" t="e">
        <f>IF(L86-L94-L103&lt;0,0,L86-L94-L103)</f>
        <v>#VALUE!</v>
      </c>
      <c r="M104" s="125"/>
      <c r="N104" s="38"/>
    </row>
    <row r="105" spans="1:14">
      <c r="A105" s="29"/>
      <c r="B105" s="77"/>
      <c r="C105" s="77"/>
      <c r="D105" s="77"/>
      <c r="E105" s="77"/>
      <c r="F105" s="77"/>
      <c r="G105" s="77"/>
      <c r="H105" s="77"/>
      <c r="I105" s="77"/>
      <c r="J105" s="77"/>
      <c r="K105" s="42"/>
      <c r="L105" s="42"/>
      <c r="M105" s="38"/>
      <c r="N105" s="38"/>
    </row>
    <row r="106" spans="1:14">
      <c r="A106" s="29">
        <v>91</v>
      </c>
      <c r="B106" s="77" t="s">
        <v>101</v>
      </c>
      <c r="C106" s="77"/>
      <c r="D106" s="74"/>
      <c r="E106" s="108"/>
      <c r="F106" s="114" t="s">
        <v>37</v>
      </c>
      <c r="G106" s="82"/>
      <c r="H106" s="114"/>
      <c r="I106" s="114"/>
      <c r="J106" s="82"/>
      <c r="K106" s="35"/>
      <c r="L106" s="35"/>
      <c r="M106" s="43">
        <f>IF(L24&gt;69,0,IF(L104&gt;M69,M69,L104))</f>
        <v>0</v>
      </c>
      <c r="N106" s="43">
        <f>IF(L24&gt;69,0,IF(L104&gt;N69,N69,L104))</f>
        <v>0</v>
      </c>
    </row>
    <row r="107" spans="1:14">
      <c r="A107" s="29"/>
      <c r="B107" s="74" t="s">
        <v>137</v>
      </c>
      <c r="C107" s="77"/>
      <c r="D107" s="74"/>
      <c r="E107" s="77"/>
      <c r="F107" s="74"/>
      <c r="G107" s="82"/>
      <c r="H107" s="82"/>
      <c r="I107" s="82"/>
      <c r="J107" s="82"/>
      <c r="K107" s="126"/>
      <c r="L107" s="35"/>
      <c r="M107" s="42"/>
      <c r="N107" s="42"/>
    </row>
    <row r="108" spans="1:14">
      <c r="A108" s="29"/>
      <c r="B108" s="74"/>
      <c r="C108" s="77"/>
      <c r="D108" s="74"/>
      <c r="E108" s="77"/>
      <c r="F108" s="74"/>
      <c r="G108" s="82"/>
      <c r="H108" s="82"/>
      <c r="I108" s="82"/>
      <c r="J108" s="82"/>
      <c r="K108" s="126"/>
      <c r="L108" s="35"/>
      <c r="M108" s="42"/>
      <c r="N108" s="42"/>
    </row>
    <row r="109" spans="1:14" ht="12" thickBot="1">
      <c r="A109" s="29">
        <v>92</v>
      </c>
      <c r="B109" s="77" t="s">
        <v>138</v>
      </c>
      <c r="C109" s="77"/>
      <c r="D109" s="77"/>
      <c r="E109" s="108"/>
      <c r="F109" s="77"/>
      <c r="G109" s="82"/>
      <c r="H109" s="82"/>
      <c r="I109" s="82"/>
      <c r="J109" s="82"/>
      <c r="K109" s="35"/>
      <c r="L109" s="38"/>
      <c r="M109" s="44">
        <f>IF(M69-M106&lt;0,0,M69-M106)</f>
        <v>0</v>
      </c>
      <c r="N109" s="44">
        <f>IF(N69-N106&lt;0,0,N69-N106)</f>
        <v>0</v>
      </c>
    </row>
    <row r="110" spans="1:14" ht="12" thickTop="1">
      <c r="A110" s="29"/>
      <c r="B110" s="74" t="s">
        <v>141</v>
      </c>
      <c r="C110" s="77"/>
      <c r="D110" s="77"/>
      <c r="E110" s="108"/>
      <c r="F110" s="77"/>
      <c r="G110" s="82"/>
      <c r="H110" s="82"/>
      <c r="I110" s="82"/>
      <c r="J110" s="82"/>
      <c r="K110" s="35"/>
      <c r="L110" s="38"/>
      <c r="M110" s="42"/>
      <c r="N110" s="42"/>
    </row>
    <row r="111" spans="1:14">
      <c r="A111" s="83"/>
      <c r="B111" s="74" t="s">
        <v>140</v>
      </c>
      <c r="C111" s="74"/>
      <c r="D111" s="74"/>
      <c r="E111" s="74"/>
      <c r="F111" s="74"/>
      <c r="G111" s="75"/>
      <c r="H111" s="75"/>
      <c r="I111" s="75"/>
      <c r="J111" s="75"/>
      <c r="K111" s="35"/>
      <c r="L111" s="35"/>
      <c r="M111" s="35"/>
      <c r="N111" s="42"/>
    </row>
    <row r="112" spans="1:14">
      <c r="A112" s="83"/>
      <c r="B112" s="74" t="s">
        <v>139</v>
      </c>
      <c r="C112" s="74"/>
      <c r="D112" s="74"/>
      <c r="E112" s="74"/>
      <c r="F112" s="74"/>
      <c r="G112" s="75"/>
      <c r="H112" s="75"/>
      <c r="I112" s="75"/>
      <c r="J112" s="75"/>
      <c r="K112" s="35"/>
      <c r="L112" s="35"/>
      <c r="M112" s="35"/>
      <c r="N112" s="42"/>
    </row>
    <row r="113" spans="1:14">
      <c r="A113" s="83"/>
      <c r="B113" s="74"/>
      <c r="C113" s="74"/>
      <c r="D113" s="74"/>
      <c r="E113" s="74"/>
      <c r="F113" s="74"/>
      <c r="G113" s="75"/>
      <c r="H113" s="75"/>
      <c r="I113" s="75"/>
      <c r="J113" s="75"/>
      <c r="K113" s="35"/>
      <c r="L113" s="35"/>
      <c r="M113" s="35"/>
      <c r="N113" s="35"/>
    </row>
    <row r="114" spans="1:14">
      <c r="A114" s="29">
        <v>93</v>
      </c>
      <c r="B114" s="77" t="s">
        <v>51</v>
      </c>
      <c r="C114" s="74"/>
      <c r="D114" s="74"/>
      <c r="E114" s="74"/>
      <c r="F114" s="74"/>
      <c r="G114" s="75"/>
      <c r="H114" s="75"/>
      <c r="I114" s="74"/>
      <c r="J114" s="74"/>
      <c r="K114" s="45" t="str">
        <f>E49</f>
        <v/>
      </c>
      <c r="L114" s="127" t="s">
        <v>114</v>
      </c>
      <c r="M114" s="74"/>
      <c r="N114" s="35"/>
    </row>
    <row r="115" spans="1:14">
      <c r="A115" s="83"/>
      <c r="B115" s="74" t="s">
        <v>52</v>
      </c>
      <c r="C115" s="74"/>
      <c r="D115" s="74"/>
      <c r="E115" s="74"/>
      <c r="F115" s="74"/>
      <c r="G115" s="75"/>
      <c r="H115" s="75"/>
      <c r="I115" s="83"/>
      <c r="J115" s="83"/>
      <c r="K115" s="46">
        <f>M51</f>
        <v>0</v>
      </c>
      <c r="L115" s="127" t="s">
        <v>136</v>
      </c>
      <c r="M115" s="74"/>
      <c r="N115" s="35"/>
    </row>
    <row r="116" spans="1:14">
      <c r="A116" s="83"/>
      <c r="B116" s="74"/>
      <c r="C116" s="74"/>
      <c r="D116" s="74"/>
      <c r="E116" s="74"/>
      <c r="F116" s="74"/>
      <c r="G116" s="75"/>
      <c r="H116" s="75"/>
      <c r="I116" s="83"/>
      <c r="J116" s="83"/>
      <c r="K116" s="46">
        <f>N51</f>
        <v>0</v>
      </c>
      <c r="L116" s="127" t="s">
        <v>153</v>
      </c>
      <c r="M116" s="74"/>
      <c r="N116" s="35"/>
    </row>
    <row r="117" spans="1:14">
      <c r="A117" s="74"/>
      <c r="B117" s="74" t="s">
        <v>53</v>
      </c>
      <c r="C117" s="74"/>
      <c r="D117" s="74"/>
      <c r="E117" s="74"/>
      <c r="F117" s="74"/>
      <c r="G117" s="75"/>
      <c r="H117" s="75"/>
      <c r="I117" s="75"/>
      <c r="J117" s="75"/>
      <c r="K117" s="75"/>
      <c r="L117" s="75"/>
      <c r="M117" s="75"/>
      <c r="N117" s="75"/>
    </row>
    <row r="118" spans="1:14">
      <c r="A118" s="74"/>
      <c r="B118" s="241"/>
      <c r="C118" s="242"/>
      <c r="D118" s="242"/>
      <c r="E118" s="242"/>
      <c r="F118" s="242"/>
      <c r="G118" s="242"/>
      <c r="H118" s="242"/>
      <c r="I118" s="242"/>
      <c r="J118" s="242"/>
      <c r="K118" s="242"/>
      <c r="L118" s="242"/>
      <c r="M118" s="242"/>
      <c r="N118" s="243"/>
    </row>
    <row r="119" spans="1:14" ht="11.25" customHeight="1">
      <c r="A119" s="74"/>
      <c r="B119" s="247"/>
      <c r="C119" s="248"/>
      <c r="D119" s="248"/>
      <c r="E119" s="248"/>
      <c r="F119" s="248"/>
      <c r="G119" s="248"/>
      <c r="H119" s="248"/>
      <c r="I119" s="248"/>
      <c r="J119" s="248"/>
      <c r="K119" s="248"/>
      <c r="L119" s="248"/>
      <c r="M119" s="248"/>
      <c r="N119" s="249"/>
    </row>
    <row r="120" spans="1:14" ht="11.25" customHeight="1">
      <c r="A120" s="74"/>
      <c r="B120" s="250"/>
      <c r="C120" s="251"/>
      <c r="D120" s="251"/>
      <c r="E120" s="251"/>
      <c r="F120" s="251"/>
      <c r="G120" s="251"/>
      <c r="H120" s="251"/>
      <c r="I120" s="251"/>
      <c r="J120" s="251"/>
      <c r="K120" s="251"/>
      <c r="L120" s="251"/>
      <c r="M120" s="251"/>
      <c r="N120" s="252"/>
    </row>
    <row r="121" spans="1:14" ht="12" thickBot="1">
      <c r="A121" s="74"/>
      <c r="B121" s="74"/>
      <c r="C121" s="74"/>
      <c r="D121" s="74"/>
      <c r="E121" s="74"/>
      <c r="F121" s="74"/>
      <c r="G121" s="75"/>
      <c r="H121" s="75"/>
      <c r="I121" s="75"/>
      <c r="J121" s="75"/>
      <c r="K121" s="75"/>
      <c r="L121" s="75"/>
      <c r="M121" s="75"/>
      <c r="N121" s="75"/>
    </row>
    <row r="122" spans="1:14" ht="12" thickTop="1">
      <c r="A122" s="128"/>
      <c r="B122" s="129" t="s">
        <v>54</v>
      </c>
      <c r="C122" s="130"/>
      <c r="D122" s="130"/>
      <c r="E122" s="130"/>
      <c r="F122" s="130"/>
      <c r="G122" s="131"/>
      <c r="H122" s="131"/>
      <c r="I122" s="131"/>
      <c r="J122" s="131"/>
      <c r="K122" s="131"/>
      <c r="L122" s="131"/>
      <c r="M122" s="131"/>
      <c r="N122" s="132"/>
    </row>
    <row r="123" spans="1:14">
      <c r="A123" s="133"/>
      <c r="B123" s="134" t="s">
        <v>55</v>
      </c>
      <c r="C123" s="134"/>
      <c r="D123" s="134"/>
      <c r="E123" s="134"/>
      <c r="F123" s="134"/>
      <c r="G123" s="135"/>
      <c r="H123" s="135"/>
      <c r="I123" s="135"/>
      <c r="J123" s="135"/>
      <c r="K123" s="135"/>
      <c r="L123" s="135"/>
      <c r="M123" s="135"/>
      <c r="N123" s="136"/>
    </row>
    <row r="124" spans="1:14">
      <c r="A124" s="133"/>
      <c r="B124" s="134" t="s">
        <v>134</v>
      </c>
      <c r="C124" s="134"/>
      <c r="D124" s="134"/>
      <c r="E124" s="134"/>
      <c r="F124" s="134"/>
      <c r="G124" s="135"/>
      <c r="H124" s="135"/>
      <c r="I124" s="135"/>
      <c r="J124" s="135"/>
      <c r="K124" s="135"/>
      <c r="L124" s="135"/>
      <c r="M124" s="135"/>
      <c r="N124" s="136"/>
    </row>
    <row r="125" spans="1:14">
      <c r="A125" s="133"/>
      <c r="B125" s="135" t="s">
        <v>56</v>
      </c>
      <c r="C125" s="134"/>
      <c r="D125" s="134"/>
      <c r="E125" s="134"/>
      <c r="F125" s="134"/>
      <c r="G125" s="135"/>
      <c r="H125" s="135"/>
      <c r="I125" s="135"/>
      <c r="J125" s="135"/>
      <c r="K125" s="135"/>
      <c r="L125" s="135"/>
      <c r="M125" s="135"/>
      <c r="N125" s="136"/>
    </row>
    <row r="126" spans="1:14">
      <c r="A126" s="133"/>
      <c r="B126" s="135" t="s">
        <v>57</v>
      </c>
      <c r="C126" s="134"/>
      <c r="D126" s="134"/>
      <c r="E126" s="134"/>
      <c r="F126" s="134"/>
      <c r="G126" s="135"/>
      <c r="H126" s="135"/>
      <c r="I126" s="135"/>
      <c r="J126" s="135"/>
      <c r="K126" s="135"/>
      <c r="L126" s="135"/>
      <c r="M126" s="135"/>
      <c r="N126" s="136"/>
    </row>
    <row r="127" spans="1:14">
      <c r="A127" s="133"/>
      <c r="B127" s="135" t="s">
        <v>84</v>
      </c>
      <c r="C127" s="134"/>
      <c r="D127" s="134"/>
      <c r="E127" s="134"/>
      <c r="F127" s="134"/>
      <c r="G127" s="135"/>
      <c r="H127" s="135"/>
      <c r="I127" s="135"/>
      <c r="J127" s="135"/>
      <c r="K127" s="135"/>
      <c r="L127" s="135"/>
      <c r="M127" s="135"/>
      <c r="N127" s="136"/>
    </row>
    <row r="128" spans="1:14">
      <c r="A128" s="133"/>
      <c r="B128" s="135" t="s">
        <v>58</v>
      </c>
      <c r="C128" s="134"/>
      <c r="D128" s="134"/>
      <c r="E128" s="134"/>
      <c r="F128" s="134"/>
      <c r="G128" s="135"/>
      <c r="H128" s="135"/>
      <c r="I128" s="135"/>
      <c r="J128" s="135"/>
      <c r="K128" s="135"/>
      <c r="L128" s="135"/>
      <c r="M128" s="135"/>
      <c r="N128" s="136"/>
    </row>
    <row r="129" spans="1:14" ht="12" thickBot="1">
      <c r="A129" s="137"/>
      <c r="B129" s="138" t="s">
        <v>59</v>
      </c>
      <c r="C129" s="139"/>
      <c r="D129" s="139"/>
      <c r="E129" s="139"/>
      <c r="F129" s="139"/>
      <c r="G129" s="138"/>
      <c r="H129" s="138"/>
      <c r="I129" s="138"/>
      <c r="J129" s="138"/>
      <c r="K129" s="138"/>
      <c r="L129" s="138"/>
      <c r="M129" s="138"/>
      <c r="N129" s="140"/>
    </row>
    <row r="130" spans="1:14" ht="11.25" customHeight="1" thickTop="1">
      <c r="A130" s="74"/>
      <c r="B130" s="75"/>
      <c r="C130" s="74"/>
      <c r="D130" s="74"/>
      <c r="E130" s="74"/>
      <c r="F130" s="74"/>
      <c r="G130" s="75"/>
      <c r="H130" s="75"/>
      <c r="I130" s="75"/>
      <c r="J130" s="75"/>
      <c r="K130" s="75"/>
      <c r="L130" s="75"/>
      <c r="M130" s="75"/>
      <c r="N130" s="75"/>
    </row>
    <row r="131" spans="1:14">
      <c r="A131" s="74"/>
      <c r="B131" s="82" t="s">
        <v>60</v>
      </c>
      <c r="C131" s="74"/>
      <c r="D131" s="74"/>
      <c r="E131" s="74"/>
      <c r="F131" s="74"/>
      <c r="G131" s="75"/>
      <c r="H131" s="75"/>
      <c r="I131" s="75"/>
      <c r="J131" s="75"/>
      <c r="K131" s="75"/>
      <c r="L131" s="74"/>
      <c r="M131" s="74"/>
      <c r="N131" s="75"/>
    </row>
    <row r="132" spans="1:14">
      <c r="A132" s="74"/>
      <c r="B132" s="75"/>
      <c r="C132" s="74"/>
      <c r="D132" s="74"/>
      <c r="E132" s="74"/>
      <c r="F132" s="74"/>
      <c r="G132" s="75"/>
      <c r="H132" s="75"/>
      <c r="I132" s="75"/>
      <c r="J132" s="75"/>
      <c r="K132" s="75"/>
      <c r="L132" s="75"/>
      <c r="M132" s="75"/>
      <c r="N132" s="75"/>
    </row>
    <row r="133" spans="1:14">
      <c r="A133" s="77"/>
      <c r="B133" s="74"/>
      <c r="C133" s="74"/>
      <c r="D133" s="77"/>
      <c r="E133" s="77"/>
      <c r="F133" s="74"/>
      <c r="G133" s="74"/>
      <c r="H133" s="29" t="s">
        <v>91</v>
      </c>
      <c r="I133" s="244"/>
      <c r="J133" s="244"/>
      <c r="K133" s="244"/>
      <c r="L133" s="244"/>
      <c r="M133" s="244"/>
      <c r="N133" s="141"/>
    </row>
    <row r="134" spans="1:14" ht="12" customHeight="1">
      <c r="A134" s="77"/>
      <c r="B134" s="29"/>
      <c r="C134" s="29"/>
      <c r="D134" s="29"/>
      <c r="E134" s="77"/>
      <c r="F134" s="74"/>
      <c r="G134" s="74"/>
      <c r="H134" s="29"/>
      <c r="I134" s="29"/>
      <c r="J134" s="29"/>
      <c r="K134" s="29"/>
      <c r="L134" s="29"/>
      <c r="M134" s="29"/>
      <c r="N134" s="29"/>
    </row>
    <row r="135" spans="1:14" ht="11.25" customHeight="1">
      <c r="A135" s="77"/>
      <c r="B135" s="91" t="s">
        <v>61</v>
      </c>
      <c r="C135" s="228"/>
      <c r="D135" s="228"/>
      <c r="E135" s="77"/>
      <c r="F135" s="74"/>
      <c r="G135" s="74"/>
      <c r="H135" s="142" t="s">
        <v>85</v>
      </c>
      <c r="I135" s="244"/>
      <c r="J135" s="244"/>
      <c r="K135" s="244"/>
      <c r="L135" s="244"/>
      <c r="M135" s="244"/>
      <c r="N135" s="141"/>
    </row>
    <row r="136" spans="1:14">
      <c r="A136" s="74"/>
      <c r="B136" s="74"/>
      <c r="C136" s="74"/>
      <c r="D136" s="74"/>
      <c r="E136" s="74"/>
      <c r="F136" s="74"/>
      <c r="G136" s="142"/>
      <c r="H136" s="142"/>
      <c r="I136" s="75"/>
      <c r="J136" s="75"/>
      <c r="K136" s="75"/>
      <c r="L136" s="75"/>
      <c r="M136" s="75"/>
      <c r="N136" s="75"/>
    </row>
    <row r="137" spans="1:14">
      <c r="A137" s="143"/>
      <c r="B137" s="143"/>
      <c r="C137" s="143"/>
      <c r="D137" s="143"/>
      <c r="E137" s="143"/>
      <c r="F137" s="143"/>
      <c r="G137" s="144"/>
      <c r="H137" s="144"/>
      <c r="I137" s="145"/>
      <c r="J137" s="145"/>
      <c r="K137" s="145"/>
      <c r="L137" s="145"/>
      <c r="M137" s="145"/>
      <c r="N137" s="145"/>
    </row>
    <row r="138" spans="1:14">
      <c r="A138" s="143"/>
      <c r="B138" s="146" t="s">
        <v>62</v>
      </c>
      <c r="C138" s="143"/>
      <c r="D138" s="143"/>
      <c r="E138" s="143"/>
      <c r="F138" s="143"/>
      <c r="G138" s="145"/>
      <c r="H138" s="145"/>
      <c r="I138" s="145"/>
      <c r="J138" s="145"/>
      <c r="K138" s="145"/>
      <c r="L138" s="145"/>
      <c r="M138" s="145"/>
      <c r="N138" s="145"/>
    </row>
    <row r="139" spans="1:14">
      <c r="A139" s="143"/>
      <c r="B139" s="146"/>
      <c r="C139" s="143"/>
      <c r="D139" s="143"/>
      <c r="E139" s="143"/>
      <c r="F139" s="143"/>
      <c r="G139" s="145"/>
      <c r="H139" s="145"/>
      <c r="I139" s="145"/>
      <c r="J139" s="145"/>
      <c r="K139" s="145"/>
      <c r="L139" s="145"/>
      <c r="M139" s="145"/>
      <c r="N139" s="145"/>
    </row>
    <row r="140" spans="1:14">
      <c r="A140" s="143"/>
      <c r="B140" s="146" t="s">
        <v>92</v>
      </c>
      <c r="C140" s="143"/>
      <c r="D140" s="143"/>
      <c r="E140" s="143"/>
      <c r="F140" s="143"/>
      <c r="G140" s="145"/>
      <c r="H140" s="145"/>
      <c r="I140" s="145"/>
      <c r="J140" s="145"/>
      <c r="K140" s="145"/>
      <c r="L140" s="145"/>
      <c r="M140" s="145"/>
      <c r="N140" s="145"/>
    </row>
    <row r="141" spans="1:14">
      <c r="A141" s="143"/>
      <c r="B141" s="143" t="s">
        <v>96</v>
      </c>
      <c r="C141" s="143"/>
      <c r="D141" s="143"/>
      <c r="E141" s="143"/>
      <c r="F141" s="143"/>
      <c r="G141" s="145"/>
      <c r="H141" s="145"/>
      <c r="I141" s="145"/>
      <c r="J141" s="145"/>
      <c r="K141" s="145"/>
      <c r="L141" s="145"/>
      <c r="M141" s="145"/>
      <c r="N141" s="145"/>
    </row>
    <row r="142" spans="1:14">
      <c r="A142" s="143"/>
      <c r="B142" s="143" t="s">
        <v>87</v>
      </c>
      <c r="C142" s="143"/>
      <c r="D142" s="143"/>
      <c r="E142" s="143"/>
      <c r="F142" s="143"/>
      <c r="G142" s="145"/>
      <c r="H142" s="145"/>
      <c r="I142" s="145"/>
      <c r="J142" s="145"/>
      <c r="K142" s="145"/>
      <c r="L142" s="145"/>
      <c r="M142" s="145"/>
      <c r="N142" s="145"/>
    </row>
    <row r="143" spans="1:14">
      <c r="A143" s="143"/>
      <c r="B143" s="143" t="s">
        <v>158</v>
      </c>
      <c r="C143" s="143"/>
      <c r="D143" s="143"/>
      <c r="E143" s="143"/>
      <c r="F143" s="143"/>
      <c r="G143" s="145"/>
      <c r="H143" s="145"/>
      <c r="I143" s="147"/>
      <c r="J143" s="147"/>
      <c r="K143" s="147"/>
      <c r="L143" s="147"/>
      <c r="M143" s="145"/>
      <c r="N143" s="145"/>
    </row>
    <row r="144" spans="1:14">
      <c r="A144" s="143"/>
      <c r="B144" s="143" t="s">
        <v>157</v>
      </c>
      <c r="C144" s="143"/>
      <c r="D144" s="143"/>
      <c r="E144" s="143"/>
      <c r="F144" s="143"/>
      <c r="G144" s="145"/>
      <c r="H144" s="145"/>
      <c r="I144" s="147"/>
      <c r="J144" s="147"/>
      <c r="K144" s="147"/>
      <c r="L144" s="147"/>
      <c r="M144" s="145"/>
      <c r="N144" s="145"/>
    </row>
    <row r="145" spans="1:19">
      <c r="A145" s="143"/>
      <c r="B145" s="240" t="s">
        <v>63</v>
      </c>
      <c r="C145" s="240"/>
      <c r="D145" s="143"/>
      <c r="E145" s="143"/>
      <c r="F145" s="143"/>
      <c r="G145" s="145"/>
      <c r="H145" s="145"/>
      <c r="I145" s="147"/>
      <c r="J145" s="147"/>
      <c r="K145" s="147"/>
      <c r="L145" s="147"/>
      <c r="M145" s="145"/>
      <c r="N145" s="145"/>
    </row>
    <row r="146" spans="1:19">
      <c r="A146" s="143"/>
      <c r="B146" s="143"/>
      <c r="C146" s="143"/>
      <c r="D146" s="143"/>
      <c r="E146" s="143"/>
      <c r="F146" s="143"/>
      <c r="G146" s="145"/>
      <c r="H146" s="145"/>
      <c r="I146" s="147"/>
      <c r="J146" s="147"/>
      <c r="K146" s="147"/>
      <c r="L146" s="145"/>
      <c r="M146" s="145"/>
      <c r="N146" s="145"/>
    </row>
    <row r="147" spans="1:19" s="65" customFormat="1">
      <c r="O147" s="221"/>
      <c r="P147" s="221"/>
      <c r="Q147" s="221"/>
      <c r="R147" s="221"/>
      <c r="S147" s="221"/>
    </row>
    <row r="148" spans="1:19" s="67" customFormat="1">
      <c r="O148" s="221"/>
      <c r="P148" s="221"/>
      <c r="Q148" s="221"/>
      <c r="R148" s="221"/>
      <c r="S148" s="221"/>
    </row>
  </sheetData>
  <sheetProtection algorithmName="SHA-512" hashValue="QiiL+yF0eG6FLqHZ8lFRxiUKCkPFEP4gzXL3osSQNkw3zkxpsJ6Z+aQmLG7jL/StT9v0uIfhJnZEHfGyrTYfXQ==" saltValue="hzSh5WPKJwEQmErXkzSfKw==" spinCount="100000" sheet="1" objects="1" scenarios="1"/>
  <mergeCells count="26">
    <mergeCell ref="B145:C145"/>
    <mergeCell ref="L30:N30"/>
    <mergeCell ref="B118:N118"/>
    <mergeCell ref="I133:M133"/>
    <mergeCell ref="I135:M135"/>
    <mergeCell ref="B93:I93"/>
    <mergeCell ref="B94:I94"/>
    <mergeCell ref="B101:H101"/>
    <mergeCell ref="B100:I100"/>
    <mergeCell ref="B119:N119"/>
    <mergeCell ref="B120:N120"/>
    <mergeCell ref="B90:I90"/>
    <mergeCell ref="B91:I91"/>
    <mergeCell ref="B92:I92"/>
    <mergeCell ref="B98:I98"/>
    <mergeCell ref="B99:I99"/>
    <mergeCell ref="C135:D135"/>
    <mergeCell ref="M3:N3"/>
    <mergeCell ref="M4:N4"/>
    <mergeCell ref="L5:N6"/>
    <mergeCell ref="L29:N29"/>
    <mergeCell ref="A5:K5"/>
    <mergeCell ref="A6:K6"/>
    <mergeCell ref="C21:E21"/>
    <mergeCell ref="C22:E22"/>
    <mergeCell ref="C23:E23"/>
  </mergeCells>
  <dataValidations count="1">
    <dataValidation type="date" allowBlank="1" showInputMessage="1" showErrorMessage="1" error="Nur aktuelles Datum oder älter möglich" sqref="L22" xr:uid="{00000000-0002-0000-0100-000000000000}">
      <formula1>1</formula1>
      <formula2>TODAY()</formula2>
    </dataValidation>
  </dataValidations>
  <hyperlinks>
    <hyperlink ref="L5:N6" r:id="rId1" display="§ 24 Nr. 1 Solothurner Steuerbuch" xr:uid="{00000000-0004-0000-0100-000000000000}"/>
    <hyperlink ref="B145:C145" r:id="rId2" display="Steuerkalkulator" xr:uid="{00000000-0004-0000-0100-000001000000}"/>
  </hyperlinks>
  <pageMargins left="3.937007874015748E-2" right="3.937007874015748E-2" top="0.74803149606299213" bottom="0.74803149606299213" header="0.31496062992125984" footer="0.31496062992125984"/>
  <pageSetup paperSize="9" orientation="portrait" r:id="rId3"/>
  <headerFooter scaleWithDoc="0">
    <oddHeader>&amp;R&amp;G</oddHeader>
    <oddFooter>&amp;R&amp;8&amp;P / &amp;N</oddFooter>
  </headerFooter>
  <ignoredErrors>
    <ignoredError sqref="K101" unlockedFormula="1"/>
  </ignoredErrors>
  <drawing r:id="rId4"/>
  <legacyDrawing r:id="rId5"/>
  <legacyDrawingHF r:id="rId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Daten!$A$3:$A$4</xm:f>
          </x14:formula1>
          <xm:sqref>L20</xm:sqref>
        </x14:dataValidation>
        <x14:dataValidation type="list" allowBlank="1" showInputMessage="1" showErrorMessage="1" xr:uid="{00000000-0002-0000-0100-000002000000}">
          <x14:formula1>
            <xm:f>Daten!$A$6:$A$7</xm:f>
          </x14:formula1>
          <xm:sqref>L27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Q75"/>
  <sheetViews>
    <sheetView topLeftCell="A36" workbookViewId="0">
      <selection activeCell="B52" sqref="B52"/>
    </sheetView>
  </sheetViews>
  <sheetFormatPr baseColWidth="10" defaultRowHeight="15"/>
  <cols>
    <col min="1" max="1" width="11.875" style="47" customWidth="1"/>
    <col min="2" max="2" width="8.875" style="47" customWidth="1"/>
    <col min="3" max="14" width="7.875" style="47" customWidth="1"/>
    <col min="15" max="255" width="11" style="47"/>
    <col min="256" max="256" width="11.875" style="47" customWidth="1"/>
    <col min="257" max="257" width="8.875" style="47" customWidth="1"/>
    <col min="258" max="269" width="7.875" style="47" customWidth="1"/>
    <col min="270" max="511" width="11" style="47"/>
    <col min="512" max="512" width="11.875" style="47" customWidth="1"/>
    <col min="513" max="513" width="8.875" style="47" customWidth="1"/>
    <col min="514" max="525" width="7.875" style="47" customWidth="1"/>
    <col min="526" max="767" width="11" style="47"/>
    <col min="768" max="768" width="11.875" style="47" customWidth="1"/>
    <col min="769" max="769" width="8.875" style="47" customWidth="1"/>
    <col min="770" max="781" width="7.875" style="47" customWidth="1"/>
    <col min="782" max="1023" width="11" style="47"/>
    <col min="1024" max="1024" width="11.875" style="47" customWidth="1"/>
    <col min="1025" max="1025" width="8.875" style="47" customWidth="1"/>
    <col min="1026" max="1037" width="7.875" style="47" customWidth="1"/>
    <col min="1038" max="1279" width="11" style="47"/>
    <col min="1280" max="1280" width="11.875" style="47" customWidth="1"/>
    <col min="1281" max="1281" width="8.875" style="47" customWidth="1"/>
    <col min="1282" max="1293" width="7.875" style="47" customWidth="1"/>
    <col min="1294" max="1535" width="11" style="47"/>
    <col min="1536" max="1536" width="11.875" style="47" customWidth="1"/>
    <col min="1537" max="1537" width="8.875" style="47" customWidth="1"/>
    <col min="1538" max="1549" width="7.875" style="47" customWidth="1"/>
    <col min="1550" max="1791" width="11" style="47"/>
    <col min="1792" max="1792" width="11.875" style="47" customWidth="1"/>
    <col min="1793" max="1793" width="8.875" style="47" customWidth="1"/>
    <col min="1794" max="1805" width="7.875" style="47" customWidth="1"/>
    <col min="1806" max="2047" width="11" style="47"/>
    <col min="2048" max="2048" width="11.875" style="47" customWidth="1"/>
    <col min="2049" max="2049" width="8.875" style="47" customWidth="1"/>
    <col min="2050" max="2061" width="7.875" style="47" customWidth="1"/>
    <col min="2062" max="2303" width="11" style="47"/>
    <col min="2304" max="2304" width="11.875" style="47" customWidth="1"/>
    <col min="2305" max="2305" width="8.875" style="47" customWidth="1"/>
    <col min="2306" max="2317" width="7.875" style="47" customWidth="1"/>
    <col min="2318" max="2559" width="11" style="47"/>
    <col min="2560" max="2560" width="11.875" style="47" customWidth="1"/>
    <col min="2561" max="2561" width="8.875" style="47" customWidth="1"/>
    <col min="2562" max="2573" width="7.875" style="47" customWidth="1"/>
    <col min="2574" max="2815" width="11" style="47"/>
    <col min="2816" max="2816" width="11.875" style="47" customWidth="1"/>
    <col min="2817" max="2817" width="8.875" style="47" customWidth="1"/>
    <col min="2818" max="2829" width="7.875" style="47" customWidth="1"/>
    <col min="2830" max="3071" width="11" style="47"/>
    <col min="3072" max="3072" width="11.875" style="47" customWidth="1"/>
    <col min="3073" max="3073" width="8.875" style="47" customWidth="1"/>
    <col min="3074" max="3085" width="7.875" style="47" customWidth="1"/>
    <col min="3086" max="3327" width="11" style="47"/>
    <col min="3328" max="3328" width="11.875" style="47" customWidth="1"/>
    <col min="3329" max="3329" width="8.875" style="47" customWidth="1"/>
    <col min="3330" max="3341" width="7.875" style="47" customWidth="1"/>
    <col min="3342" max="3583" width="11" style="47"/>
    <col min="3584" max="3584" width="11.875" style="47" customWidth="1"/>
    <col min="3585" max="3585" width="8.875" style="47" customWidth="1"/>
    <col min="3586" max="3597" width="7.875" style="47" customWidth="1"/>
    <col min="3598" max="3839" width="11" style="47"/>
    <col min="3840" max="3840" width="11.875" style="47" customWidth="1"/>
    <col min="3841" max="3841" width="8.875" style="47" customWidth="1"/>
    <col min="3842" max="3853" width="7.875" style="47" customWidth="1"/>
    <col min="3854" max="4095" width="11" style="47"/>
    <col min="4096" max="4096" width="11.875" style="47" customWidth="1"/>
    <col min="4097" max="4097" width="8.875" style="47" customWidth="1"/>
    <col min="4098" max="4109" width="7.875" style="47" customWidth="1"/>
    <col min="4110" max="4351" width="11" style="47"/>
    <col min="4352" max="4352" width="11.875" style="47" customWidth="1"/>
    <col min="4353" max="4353" width="8.875" style="47" customWidth="1"/>
    <col min="4354" max="4365" width="7.875" style="47" customWidth="1"/>
    <col min="4366" max="4607" width="11" style="47"/>
    <col min="4608" max="4608" width="11.875" style="47" customWidth="1"/>
    <col min="4609" max="4609" width="8.875" style="47" customWidth="1"/>
    <col min="4610" max="4621" width="7.875" style="47" customWidth="1"/>
    <col min="4622" max="4863" width="11" style="47"/>
    <col min="4864" max="4864" width="11.875" style="47" customWidth="1"/>
    <col min="4865" max="4865" width="8.875" style="47" customWidth="1"/>
    <col min="4866" max="4877" width="7.875" style="47" customWidth="1"/>
    <col min="4878" max="5119" width="11" style="47"/>
    <col min="5120" max="5120" width="11.875" style="47" customWidth="1"/>
    <col min="5121" max="5121" width="8.875" style="47" customWidth="1"/>
    <col min="5122" max="5133" width="7.875" style="47" customWidth="1"/>
    <col min="5134" max="5375" width="11" style="47"/>
    <col min="5376" max="5376" width="11.875" style="47" customWidth="1"/>
    <col min="5377" max="5377" width="8.875" style="47" customWidth="1"/>
    <col min="5378" max="5389" width="7.875" style="47" customWidth="1"/>
    <col min="5390" max="5631" width="11" style="47"/>
    <col min="5632" max="5632" width="11.875" style="47" customWidth="1"/>
    <col min="5633" max="5633" width="8.875" style="47" customWidth="1"/>
    <col min="5634" max="5645" width="7.875" style="47" customWidth="1"/>
    <col min="5646" max="5887" width="11" style="47"/>
    <col min="5888" max="5888" width="11.875" style="47" customWidth="1"/>
    <col min="5889" max="5889" width="8.875" style="47" customWidth="1"/>
    <col min="5890" max="5901" width="7.875" style="47" customWidth="1"/>
    <col min="5902" max="6143" width="11" style="47"/>
    <col min="6144" max="6144" width="11.875" style="47" customWidth="1"/>
    <col min="6145" max="6145" width="8.875" style="47" customWidth="1"/>
    <col min="6146" max="6157" width="7.875" style="47" customWidth="1"/>
    <col min="6158" max="6399" width="11" style="47"/>
    <col min="6400" max="6400" width="11.875" style="47" customWidth="1"/>
    <col min="6401" max="6401" width="8.875" style="47" customWidth="1"/>
    <col min="6402" max="6413" width="7.875" style="47" customWidth="1"/>
    <col min="6414" max="6655" width="11" style="47"/>
    <col min="6656" max="6656" width="11.875" style="47" customWidth="1"/>
    <col min="6657" max="6657" width="8.875" style="47" customWidth="1"/>
    <col min="6658" max="6669" width="7.875" style="47" customWidth="1"/>
    <col min="6670" max="6911" width="11" style="47"/>
    <col min="6912" max="6912" width="11.875" style="47" customWidth="1"/>
    <col min="6913" max="6913" width="8.875" style="47" customWidth="1"/>
    <col min="6914" max="6925" width="7.875" style="47" customWidth="1"/>
    <col min="6926" max="7167" width="11" style="47"/>
    <col min="7168" max="7168" width="11.875" style="47" customWidth="1"/>
    <col min="7169" max="7169" width="8.875" style="47" customWidth="1"/>
    <col min="7170" max="7181" width="7.875" style="47" customWidth="1"/>
    <col min="7182" max="7423" width="11" style="47"/>
    <col min="7424" max="7424" width="11.875" style="47" customWidth="1"/>
    <col min="7425" max="7425" width="8.875" style="47" customWidth="1"/>
    <col min="7426" max="7437" width="7.875" style="47" customWidth="1"/>
    <col min="7438" max="7679" width="11" style="47"/>
    <col min="7680" max="7680" width="11.875" style="47" customWidth="1"/>
    <col min="7681" max="7681" width="8.875" style="47" customWidth="1"/>
    <col min="7682" max="7693" width="7.875" style="47" customWidth="1"/>
    <col min="7694" max="7935" width="11" style="47"/>
    <col min="7936" max="7936" width="11.875" style="47" customWidth="1"/>
    <col min="7937" max="7937" width="8.875" style="47" customWidth="1"/>
    <col min="7938" max="7949" width="7.875" style="47" customWidth="1"/>
    <col min="7950" max="8191" width="11" style="47"/>
    <col min="8192" max="8192" width="11.875" style="47" customWidth="1"/>
    <col min="8193" max="8193" width="8.875" style="47" customWidth="1"/>
    <col min="8194" max="8205" width="7.875" style="47" customWidth="1"/>
    <col min="8206" max="8447" width="11" style="47"/>
    <col min="8448" max="8448" width="11.875" style="47" customWidth="1"/>
    <col min="8449" max="8449" width="8.875" style="47" customWidth="1"/>
    <col min="8450" max="8461" width="7.875" style="47" customWidth="1"/>
    <col min="8462" max="8703" width="11" style="47"/>
    <col min="8704" max="8704" width="11.875" style="47" customWidth="1"/>
    <col min="8705" max="8705" width="8.875" style="47" customWidth="1"/>
    <col min="8706" max="8717" width="7.875" style="47" customWidth="1"/>
    <col min="8718" max="8959" width="11" style="47"/>
    <col min="8960" max="8960" width="11.875" style="47" customWidth="1"/>
    <col min="8961" max="8961" width="8.875" style="47" customWidth="1"/>
    <col min="8962" max="8973" width="7.875" style="47" customWidth="1"/>
    <col min="8974" max="9215" width="11" style="47"/>
    <col min="9216" max="9216" width="11.875" style="47" customWidth="1"/>
    <col min="9217" max="9217" width="8.875" style="47" customWidth="1"/>
    <col min="9218" max="9229" width="7.875" style="47" customWidth="1"/>
    <col min="9230" max="9471" width="11" style="47"/>
    <col min="9472" max="9472" width="11.875" style="47" customWidth="1"/>
    <col min="9473" max="9473" width="8.875" style="47" customWidth="1"/>
    <col min="9474" max="9485" width="7.875" style="47" customWidth="1"/>
    <col min="9486" max="9727" width="11" style="47"/>
    <col min="9728" max="9728" width="11.875" style="47" customWidth="1"/>
    <col min="9729" max="9729" width="8.875" style="47" customWidth="1"/>
    <col min="9730" max="9741" width="7.875" style="47" customWidth="1"/>
    <col min="9742" max="9983" width="11" style="47"/>
    <col min="9984" max="9984" width="11.875" style="47" customWidth="1"/>
    <col min="9985" max="9985" width="8.875" style="47" customWidth="1"/>
    <col min="9986" max="9997" width="7.875" style="47" customWidth="1"/>
    <col min="9998" max="10239" width="11" style="47"/>
    <col min="10240" max="10240" width="11.875" style="47" customWidth="1"/>
    <col min="10241" max="10241" width="8.875" style="47" customWidth="1"/>
    <col min="10242" max="10253" width="7.875" style="47" customWidth="1"/>
    <col min="10254" max="10495" width="11" style="47"/>
    <col min="10496" max="10496" width="11.875" style="47" customWidth="1"/>
    <col min="10497" max="10497" width="8.875" style="47" customWidth="1"/>
    <col min="10498" max="10509" width="7.875" style="47" customWidth="1"/>
    <col min="10510" max="10751" width="11" style="47"/>
    <col min="10752" max="10752" width="11.875" style="47" customWidth="1"/>
    <col min="10753" max="10753" width="8.875" style="47" customWidth="1"/>
    <col min="10754" max="10765" width="7.875" style="47" customWidth="1"/>
    <col min="10766" max="11007" width="11" style="47"/>
    <col min="11008" max="11008" width="11.875" style="47" customWidth="1"/>
    <col min="11009" max="11009" width="8.875" style="47" customWidth="1"/>
    <col min="11010" max="11021" width="7.875" style="47" customWidth="1"/>
    <col min="11022" max="11263" width="11" style="47"/>
    <col min="11264" max="11264" width="11.875" style="47" customWidth="1"/>
    <col min="11265" max="11265" width="8.875" style="47" customWidth="1"/>
    <col min="11266" max="11277" width="7.875" style="47" customWidth="1"/>
    <col min="11278" max="11519" width="11" style="47"/>
    <col min="11520" max="11520" width="11.875" style="47" customWidth="1"/>
    <col min="11521" max="11521" width="8.875" style="47" customWidth="1"/>
    <col min="11522" max="11533" width="7.875" style="47" customWidth="1"/>
    <col min="11534" max="11775" width="11" style="47"/>
    <col min="11776" max="11776" width="11.875" style="47" customWidth="1"/>
    <col min="11777" max="11777" width="8.875" style="47" customWidth="1"/>
    <col min="11778" max="11789" width="7.875" style="47" customWidth="1"/>
    <col min="11790" max="12031" width="11" style="47"/>
    <col min="12032" max="12032" width="11.875" style="47" customWidth="1"/>
    <col min="12033" max="12033" width="8.875" style="47" customWidth="1"/>
    <col min="12034" max="12045" width="7.875" style="47" customWidth="1"/>
    <col min="12046" max="12287" width="11" style="47"/>
    <col min="12288" max="12288" width="11.875" style="47" customWidth="1"/>
    <col min="12289" max="12289" width="8.875" style="47" customWidth="1"/>
    <col min="12290" max="12301" width="7.875" style="47" customWidth="1"/>
    <col min="12302" max="12543" width="11" style="47"/>
    <col min="12544" max="12544" width="11.875" style="47" customWidth="1"/>
    <col min="12545" max="12545" width="8.875" style="47" customWidth="1"/>
    <col min="12546" max="12557" width="7.875" style="47" customWidth="1"/>
    <col min="12558" max="12799" width="11" style="47"/>
    <col min="12800" max="12800" width="11.875" style="47" customWidth="1"/>
    <col min="12801" max="12801" width="8.875" style="47" customWidth="1"/>
    <col min="12802" max="12813" width="7.875" style="47" customWidth="1"/>
    <col min="12814" max="13055" width="11" style="47"/>
    <col min="13056" max="13056" width="11.875" style="47" customWidth="1"/>
    <col min="13057" max="13057" width="8.875" style="47" customWidth="1"/>
    <col min="13058" max="13069" width="7.875" style="47" customWidth="1"/>
    <col min="13070" max="13311" width="11" style="47"/>
    <col min="13312" max="13312" width="11.875" style="47" customWidth="1"/>
    <col min="13313" max="13313" width="8.875" style="47" customWidth="1"/>
    <col min="13314" max="13325" width="7.875" style="47" customWidth="1"/>
    <col min="13326" max="13567" width="11" style="47"/>
    <col min="13568" max="13568" width="11.875" style="47" customWidth="1"/>
    <col min="13569" max="13569" width="8.875" style="47" customWidth="1"/>
    <col min="13570" max="13581" width="7.875" style="47" customWidth="1"/>
    <col min="13582" max="13823" width="11" style="47"/>
    <col min="13824" max="13824" width="11.875" style="47" customWidth="1"/>
    <col min="13825" max="13825" width="8.875" style="47" customWidth="1"/>
    <col min="13826" max="13837" width="7.875" style="47" customWidth="1"/>
    <col min="13838" max="14079" width="11" style="47"/>
    <col min="14080" max="14080" width="11.875" style="47" customWidth="1"/>
    <col min="14081" max="14081" width="8.875" style="47" customWidth="1"/>
    <col min="14082" max="14093" width="7.875" style="47" customWidth="1"/>
    <col min="14094" max="14335" width="11" style="47"/>
    <col min="14336" max="14336" width="11.875" style="47" customWidth="1"/>
    <col min="14337" max="14337" width="8.875" style="47" customWidth="1"/>
    <col min="14338" max="14349" width="7.875" style="47" customWidth="1"/>
    <col min="14350" max="14591" width="11" style="47"/>
    <col min="14592" max="14592" width="11.875" style="47" customWidth="1"/>
    <col min="14593" max="14593" width="8.875" style="47" customWidth="1"/>
    <col min="14594" max="14605" width="7.875" style="47" customWidth="1"/>
    <col min="14606" max="14847" width="11" style="47"/>
    <col min="14848" max="14848" width="11.875" style="47" customWidth="1"/>
    <col min="14849" max="14849" width="8.875" style="47" customWidth="1"/>
    <col min="14850" max="14861" width="7.875" style="47" customWidth="1"/>
    <col min="14862" max="15103" width="11" style="47"/>
    <col min="15104" max="15104" width="11.875" style="47" customWidth="1"/>
    <col min="15105" max="15105" width="8.875" style="47" customWidth="1"/>
    <col min="15106" max="15117" width="7.875" style="47" customWidth="1"/>
    <col min="15118" max="15359" width="11" style="47"/>
    <col min="15360" max="15360" width="11.875" style="47" customWidth="1"/>
    <col min="15361" max="15361" width="8.875" style="47" customWidth="1"/>
    <col min="15362" max="15373" width="7.875" style="47" customWidth="1"/>
    <col min="15374" max="15615" width="11" style="47"/>
    <col min="15616" max="15616" width="11.875" style="47" customWidth="1"/>
    <col min="15617" max="15617" width="8.875" style="47" customWidth="1"/>
    <col min="15618" max="15629" width="7.875" style="47" customWidth="1"/>
    <col min="15630" max="15871" width="11" style="47"/>
    <col min="15872" max="15872" width="11.875" style="47" customWidth="1"/>
    <col min="15873" max="15873" width="8.875" style="47" customWidth="1"/>
    <col min="15874" max="15885" width="7.875" style="47" customWidth="1"/>
    <col min="15886" max="16127" width="11" style="47"/>
    <col min="16128" max="16128" width="11.875" style="47" customWidth="1"/>
    <col min="16129" max="16129" width="8.875" style="47" customWidth="1"/>
    <col min="16130" max="16141" width="7.875" style="47" customWidth="1"/>
    <col min="16142" max="16384" width="11" style="47"/>
  </cols>
  <sheetData>
    <row r="1" spans="1:17">
      <c r="F1" s="47" t="s">
        <v>71</v>
      </c>
    </row>
    <row r="2" spans="1:17">
      <c r="F2" s="47" t="s">
        <v>72</v>
      </c>
    </row>
    <row r="3" spans="1:17">
      <c r="F3" s="47" t="s">
        <v>73</v>
      </c>
    </row>
    <row r="7" spans="1:17" ht="15.75">
      <c r="A7" s="48" t="s">
        <v>74</v>
      </c>
    </row>
    <row r="8" spans="1:17" ht="15.75">
      <c r="A8" s="48" t="s">
        <v>75</v>
      </c>
    </row>
    <row r="9" spans="1:17" ht="15.75">
      <c r="A9" s="48" t="s">
        <v>76</v>
      </c>
    </row>
    <row r="11" spans="1:17" s="50" customFormat="1" ht="25.5">
      <c r="A11" s="49" t="s">
        <v>77</v>
      </c>
      <c r="B11" s="49" t="s">
        <v>78</v>
      </c>
      <c r="C11" s="49" t="s">
        <v>79</v>
      </c>
      <c r="D11" s="49" t="s">
        <v>79</v>
      </c>
      <c r="E11" s="49" t="s">
        <v>79</v>
      </c>
      <c r="F11" s="49" t="s">
        <v>79</v>
      </c>
      <c r="G11" s="49" t="s">
        <v>79</v>
      </c>
      <c r="H11" s="49" t="s">
        <v>79</v>
      </c>
      <c r="I11" s="49" t="s">
        <v>79</v>
      </c>
      <c r="J11" s="49" t="s">
        <v>79</v>
      </c>
      <c r="K11" s="49" t="s">
        <v>79</v>
      </c>
      <c r="L11" s="49" t="s">
        <v>79</v>
      </c>
      <c r="M11" s="49" t="s">
        <v>79</v>
      </c>
      <c r="N11" s="49" t="s">
        <v>79</v>
      </c>
      <c r="O11" s="49" t="s">
        <v>79</v>
      </c>
      <c r="P11" s="49" t="s">
        <v>79</v>
      </c>
      <c r="Q11" s="49" t="s">
        <v>79</v>
      </c>
    </row>
    <row r="12" spans="1:17" s="50" customFormat="1" ht="12.75">
      <c r="A12" s="49"/>
      <c r="B12" s="49"/>
      <c r="C12" s="49">
        <v>2011</v>
      </c>
      <c r="D12" s="49">
        <v>2012</v>
      </c>
      <c r="E12" s="49">
        <v>2013</v>
      </c>
      <c r="F12" s="49">
        <v>2014</v>
      </c>
      <c r="G12" s="49">
        <v>2015</v>
      </c>
      <c r="H12" s="49">
        <v>2016</v>
      </c>
      <c r="I12" s="49">
        <v>2017</v>
      </c>
      <c r="J12" s="49">
        <v>2018</v>
      </c>
      <c r="K12" s="49">
        <v>2019</v>
      </c>
      <c r="L12" s="50">
        <v>2020</v>
      </c>
      <c r="M12" s="50">
        <v>2021</v>
      </c>
      <c r="N12" s="50">
        <v>2022</v>
      </c>
      <c r="O12" s="50">
        <v>2023</v>
      </c>
      <c r="P12" s="50">
        <v>2024</v>
      </c>
      <c r="Q12" s="50">
        <v>2025</v>
      </c>
    </row>
    <row r="13" spans="1:17" ht="12.75" customHeight="1">
      <c r="A13" s="51" t="s">
        <v>80</v>
      </c>
      <c r="B13" s="51">
        <v>1987</v>
      </c>
      <c r="C13" s="52">
        <v>201663</v>
      </c>
      <c r="D13" s="52">
        <v>211370</v>
      </c>
      <c r="E13" s="53">
        <v>221280</v>
      </c>
      <c r="F13" s="53">
        <v>231891</v>
      </c>
      <c r="G13" s="53">
        <v>242717</v>
      </c>
      <c r="H13" s="53">
        <v>252519</v>
      </c>
      <c r="I13" s="54">
        <v>261813</v>
      </c>
      <c r="J13" s="54">
        <v>271199</v>
      </c>
      <c r="K13" s="54">
        <v>280737</v>
      </c>
      <c r="L13" s="53">
        <v>290370</v>
      </c>
      <c r="M13" s="55">
        <v>300157</v>
      </c>
      <c r="N13" s="218">
        <v>310042</v>
      </c>
      <c r="O13" s="224">
        <v>320198</v>
      </c>
      <c r="P13" s="224">
        <v>331257</v>
      </c>
      <c r="Q13" s="224">
        <v>342655</v>
      </c>
    </row>
    <row r="14" spans="1:17">
      <c r="A14" s="51">
        <v>1963</v>
      </c>
      <c r="B14" s="51">
        <v>1988</v>
      </c>
      <c r="C14" s="52">
        <v>192405</v>
      </c>
      <c r="D14" s="52">
        <v>201973</v>
      </c>
      <c r="E14" s="52">
        <v>211742</v>
      </c>
      <c r="F14" s="53">
        <v>222186</v>
      </c>
      <c r="G14" s="53">
        <v>232842</v>
      </c>
      <c r="H14" s="53">
        <v>242521</v>
      </c>
      <c r="I14" s="54">
        <v>251714</v>
      </c>
      <c r="J14" s="54">
        <v>260999</v>
      </c>
      <c r="K14" s="54">
        <v>270435</v>
      </c>
      <c r="L14" s="53">
        <v>279966</v>
      </c>
      <c r="M14" s="55">
        <v>289648</v>
      </c>
      <c r="N14" s="219">
        <v>299428</v>
      </c>
      <c r="O14" s="224">
        <v>309478</v>
      </c>
      <c r="P14" s="224">
        <v>320403</v>
      </c>
      <c r="Q14" s="224">
        <v>331665</v>
      </c>
    </row>
    <row r="15" spans="1:17">
      <c r="A15" s="51">
        <v>1964</v>
      </c>
      <c r="B15" s="51">
        <v>1989</v>
      </c>
      <c r="C15" s="52">
        <v>183131</v>
      </c>
      <c r="D15" s="52">
        <v>192560</v>
      </c>
      <c r="E15" s="52">
        <v>202187</v>
      </c>
      <c r="F15" s="53">
        <v>212465</v>
      </c>
      <c r="G15" s="53">
        <v>222951</v>
      </c>
      <c r="H15" s="53">
        <v>232506</v>
      </c>
      <c r="I15" s="54">
        <v>241599</v>
      </c>
      <c r="J15" s="54">
        <v>250783</v>
      </c>
      <c r="K15" s="54">
        <v>260117</v>
      </c>
      <c r="L15" s="53">
        <v>269544</v>
      </c>
      <c r="M15" s="55">
        <v>279122</v>
      </c>
      <c r="N15" s="218">
        <v>288797</v>
      </c>
      <c r="O15" s="224">
        <v>298741</v>
      </c>
      <c r="P15" s="224">
        <v>309531</v>
      </c>
      <c r="Q15" s="224">
        <v>320658</v>
      </c>
    </row>
    <row r="16" spans="1:17">
      <c r="A16" s="51">
        <v>1965</v>
      </c>
      <c r="B16" s="51">
        <v>1990</v>
      </c>
      <c r="C16" s="52">
        <v>174214</v>
      </c>
      <c r="D16" s="52">
        <v>183509</v>
      </c>
      <c r="E16" s="52">
        <v>193001</v>
      </c>
      <c r="F16" s="53">
        <v>203117</v>
      </c>
      <c r="G16" s="53">
        <v>213440</v>
      </c>
      <c r="H16" s="53">
        <v>222876</v>
      </c>
      <c r="I16" s="54">
        <v>231873</v>
      </c>
      <c r="J16" s="54">
        <v>240959</v>
      </c>
      <c r="K16" s="54">
        <v>250195</v>
      </c>
      <c r="L16" s="53">
        <v>259523</v>
      </c>
      <c r="M16" s="55">
        <v>269001</v>
      </c>
      <c r="N16" s="220">
        <v>278575</v>
      </c>
      <c r="O16" s="224">
        <v>288416</v>
      </c>
      <c r="P16" s="224">
        <v>299078</v>
      </c>
      <c r="Q16" s="224">
        <v>310074</v>
      </c>
    </row>
    <row r="17" spans="1:17">
      <c r="A17" s="51">
        <v>1966</v>
      </c>
      <c r="B17" s="51">
        <v>1991</v>
      </c>
      <c r="C17" s="52">
        <v>165068</v>
      </c>
      <c r="D17" s="52">
        <v>174226</v>
      </c>
      <c r="E17" s="52">
        <v>183579</v>
      </c>
      <c r="F17" s="53">
        <v>193530</v>
      </c>
      <c r="G17" s="53">
        <v>203685</v>
      </c>
      <c r="H17" s="53">
        <v>212999</v>
      </c>
      <c r="I17" s="54">
        <v>221897</v>
      </c>
      <c r="J17" s="54">
        <v>230884</v>
      </c>
      <c r="K17" s="54">
        <v>240019</v>
      </c>
      <c r="L17" s="53">
        <v>249245</v>
      </c>
      <c r="M17" s="55">
        <v>258621</v>
      </c>
      <c r="N17" s="220">
        <v>268090</v>
      </c>
      <c r="O17" s="224">
        <v>277827</v>
      </c>
      <c r="P17" s="224">
        <v>288356</v>
      </c>
      <c r="Q17" s="224">
        <v>299218</v>
      </c>
    </row>
    <row r="18" spans="1:17">
      <c r="A18" s="51">
        <v>1967</v>
      </c>
      <c r="B18" s="51">
        <v>1992</v>
      </c>
      <c r="C18" s="52">
        <v>156274</v>
      </c>
      <c r="D18" s="52">
        <v>165300</v>
      </c>
      <c r="E18" s="52">
        <v>174519</v>
      </c>
      <c r="F18" s="53">
        <v>184312</v>
      </c>
      <c r="G18" s="53">
        <v>194305</v>
      </c>
      <c r="H18" s="53">
        <v>203502</v>
      </c>
      <c r="I18" s="54">
        <v>212305</v>
      </c>
      <c r="J18" s="54">
        <v>221196</v>
      </c>
      <c r="K18" s="54">
        <v>230234</v>
      </c>
      <c r="L18" s="53">
        <v>239363</v>
      </c>
      <c r="M18" s="55">
        <v>248639</v>
      </c>
      <c r="N18" s="220">
        <v>258009</v>
      </c>
      <c r="O18" s="224">
        <v>267645</v>
      </c>
      <c r="P18" s="224">
        <v>278047</v>
      </c>
      <c r="Q18" s="224">
        <v>288780</v>
      </c>
    </row>
    <row r="19" spans="1:17">
      <c r="A19" s="51">
        <v>1968</v>
      </c>
      <c r="B19" s="51">
        <v>1993</v>
      </c>
      <c r="C19" s="52">
        <v>146761</v>
      </c>
      <c r="D19" s="52">
        <v>155645</v>
      </c>
      <c r="E19" s="52">
        <v>164719</v>
      </c>
      <c r="F19" s="53">
        <v>174340</v>
      </c>
      <c r="G19" s="53">
        <v>184159</v>
      </c>
      <c r="H19" s="53">
        <v>193229</v>
      </c>
      <c r="I19" s="54">
        <v>201929</v>
      </c>
      <c r="J19" s="54">
        <v>210717</v>
      </c>
      <c r="K19" s="54">
        <v>219650</v>
      </c>
      <c r="L19" s="53">
        <v>228672</v>
      </c>
      <c r="M19" s="55">
        <v>237842</v>
      </c>
      <c r="N19" s="220">
        <v>247104</v>
      </c>
      <c r="O19" s="224">
        <v>256631</v>
      </c>
      <c r="P19" s="224">
        <v>266895</v>
      </c>
      <c r="Q19" s="224">
        <v>277489</v>
      </c>
    </row>
    <row r="20" spans="1:17">
      <c r="A20" s="51">
        <v>1969</v>
      </c>
      <c r="B20" s="51">
        <v>1994</v>
      </c>
      <c r="C20" s="52">
        <v>137209</v>
      </c>
      <c r="D20" s="52">
        <v>145949</v>
      </c>
      <c r="E20" s="52">
        <v>154877</v>
      </c>
      <c r="F20" s="53">
        <v>164326</v>
      </c>
      <c r="G20" s="53">
        <v>173970</v>
      </c>
      <c r="H20" s="53">
        <v>182913</v>
      </c>
      <c r="I20" s="54">
        <v>191510</v>
      </c>
      <c r="J20" s="54">
        <v>200193</v>
      </c>
      <c r="K20" s="54">
        <v>209021</v>
      </c>
      <c r="L20" s="53">
        <v>217937</v>
      </c>
      <c r="M20" s="55">
        <v>227000</v>
      </c>
      <c r="N20" s="220">
        <v>236153</v>
      </c>
      <c r="O20" s="224">
        <v>245571</v>
      </c>
      <c r="P20" s="224">
        <v>255696</v>
      </c>
      <c r="Q20" s="224">
        <v>266150</v>
      </c>
    </row>
    <row r="21" spans="1:17">
      <c r="A21" s="51">
        <v>1970</v>
      </c>
      <c r="B21" s="51">
        <v>1995</v>
      </c>
      <c r="C21" s="52">
        <v>128024</v>
      </c>
      <c r="D21" s="52">
        <v>136626</v>
      </c>
      <c r="E21" s="52">
        <v>145414</v>
      </c>
      <c r="F21" s="53">
        <v>154698</v>
      </c>
      <c r="G21" s="53">
        <v>164173</v>
      </c>
      <c r="H21" s="53">
        <v>172993</v>
      </c>
      <c r="I21" s="54">
        <v>181491</v>
      </c>
      <c r="J21" s="54">
        <v>190074</v>
      </c>
      <c r="K21" s="54">
        <v>198801</v>
      </c>
      <c r="L21" s="53">
        <v>207615</v>
      </c>
      <c r="M21" s="55">
        <v>216574</v>
      </c>
      <c r="N21" s="220">
        <v>225623</v>
      </c>
      <c r="O21" s="224">
        <v>234935</v>
      </c>
      <c r="P21" s="224">
        <v>244928</v>
      </c>
      <c r="Q21" s="224">
        <v>255247</v>
      </c>
    </row>
    <row r="22" spans="1:17">
      <c r="A22" s="51">
        <v>1971</v>
      </c>
      <c r="B22" s="51">
        <v>1996</v>
      </c>
      <c r="C22" s="52">
        <v>118909</v>
      </c>
      <c r="D22" s="52">
        <v>127375</v>
      </c>
      <c r="E22" s="52">
        <v>136025</v>
      </c>
      <c r="F22" s="53">
        <v>145144</v>
      </c>
      <c r="G22" s="53">
        <v>154452</v>
      </c>
      <c r="H22" s="53">
        <v>163151</v>
      </c>
      <c r="I22" s="54">
        <v>171550</v>
      </c>
      <c r="J22" s="54">
        <v>180034</v>
      </c>
      <c r="K22" s="54">
        <v>188660</v>
      </c>
      <c r="L22" s="53">
        <v>197373</v>
      </c>
      <c r="M22" s="55">
        <v>206230</v>
      </c>
      <c r="N22" s="220">
        <v>215175</v>
      </c>
      <c r="O22" s="224">
        <v>224383</v>
      </c>
      <c r="P22" s="224">
        <v>234244</v>
      </c>
      <c r="Q22" s="224">
        <v>244429</v>
      </c>
    </row>
    <row r="23" spans="1:17">
      <c r="A23" s="51">
        <v>1972</v>
      </c>
      <c r="B23" s="51">
        <v>1997</v>
      </c>
      <c r="C23" s="52">
        <v>110146</v>
      </c>
      <c r="D23" s="52">
        <v>118480</v>
      </c>
      <c r="E23" s="52">
        <v>126996</v>
      </c>
      <c r="F23" s="53">
        <v>135957</v>
      </c>
      <c r="G23" s="53">
        <v>145105</v>
      </c>
      <c r="H23" s="53">
        <v>153686</v>
      </c>
      <c r="I23" s="54">
        <v>161991</v>
      </c>
      <c r="J23" s="54">
        <v>170379</v>
      </c>
      <c r="K23" s="54">
        <v>178909</v>
      </c>
      <c r="L23" s="53">
        <v>187524</v>
      </c>
      <c r="M23" s="55">
        <v>196283</v>
      </c>
      <c r="N23" s="220">
        <v>205129</v>
      </c>
      <c r="O23" s="224">
        <v>214236</v>
      </c>
      <c r="P23" s="224">
        <v>223970</v>
      </c>
      <c r="Q23" s="224">
        <v>234027</v>
      </c>
    </row>
    <row r="24" spans="1:17">
      <c r="A24" s="51">
        <v>1973</v>
      </c>
      <c r="B24" s="51">
        <v>1998</v>
      </c>
      <c r="C24" s="52">
        <v>101502</v>
      </c>
      <c r="D24" s="52">
        <v>109706</v>
      </c>
      <c r="E24" s="52">
        <v>118091</v>
      </c>
      <c r="F24" s="53">
        <v>126897</v>
      </c>
      <c r="G24" s="53">
        <v>135885</v>
      </c>
      <c r="H24" s="53">
        <v>144352</v>
      </c>
      <c r="I24" s="54">
        <v>152563</v>
      </c>
      <c r="J24" s="54">
        <v>160857</v>
      </c>
      <c r="K24" s="54">
        <v>169292</v>
      </c>
      <c r="L24" s="53">
        <v>177810</v>
      </c>
      <c r="M24" s="56">
        <v>186472</v>
      </c>
      <c r="N24" s="220">
        <v>195220</v>
      </c>
      <c r="O24" s="224">
        <v>204228</v>
      </c>
      <c r="P24" s="224">
        <v>213837</v>
      </c>
      <c r="Q24" s="224">
        <v>223767</v>
      </c>
    </row>
    <row r="25" spans="1:17">
      <c r="A25" s="51">
        <v>1974</v>
      </c>
      <c r="B25" s="51">
        <v>1999</v>
      </c>
      <c r="C25" s="52">
        <v>93190</v>
      </c>
      <c r="D25" s="52">
        <v>101270</v>
      </c>
      <c r="E25" s="52">
        <v>109528</v>
      </c>
      <c r="F25" s="53">
        <v>118184</v>
      </c>
      <c r="G25" s="53">
        <v>127020</v>
      </c>
      <c r="H25" s="53">
        <v>135376</v>
      </c>
      <c r="I25" s="54">
        <v>143498</v>
      </c>
      <c r="J25" s="54">
        <v>151701</v>
      </c>
      <c r="K25" s="54">
        <v>160044</v>
      </c>
      <c r="L25" s="53">
        <v>168470</v>
      </c>
      <c r="M25" s="55">
        <v>177038</v>
      </c>
      <c r="N25" s="220">
        <v>185692</v>
      </c>
      <c r="O25" s="224">
        <v>194605</v>
      </c>
      <c r="P25" s="224">
        <v>204093</v>
      </c>
      <c r="Q25" s="224">
        <v>213902</v>
      </c>
    </row>
    <row r="26" spans="1:17">
      <c r="A26" s="51">
        <v>1975</v>
      </c>
      <c r="B26" s="51">
        <v>2000</v>
      </c>
      <c r="C26" s="52">
        <v>85118</v>
      </c>
      <c r="D26" s="52">
        <v>93077</v>
      </c>
      <c r="E26" s="52">
        <v>101212</v>
      </c>
      <c r="F26" s="53">
        <v>109722</v>
      </c>
      <c r="G26" s="53">
        <v>118410</v>
      </c>
      <c r="H26" s="53">
        <v>126658</v>
      </c>
      <c r="I26" s="54">
        <v>134693</v>
      </c>
      <c r="J26" s="54">
        <v>142808</v>
      </c>
      <c r="K26" s="54">
        <v>151062</v>
      </c>
      <c r="L26" s="53">
        <v>159399</v>
      </c>
      <c r="M26" s="55">
        <v>167876</v>
      </c>
      <c r="N26" s="220">
        <v>176438</v>
      </c>
      <c r="O26" s="224">
        <v>185258</v>
      </c>
      <c r="P26" s="224">
        <v>194630</v>
      </c>
      <c r="Q26" s="224">
        <v>204320</v>
      </c>
    </row>
    <row r="27" spans="1:17">
      <c r="A27" s="51">
        <v>1976</v>
      </c>
      <c r="B27" s="51">
        <v>2001</v>
      </c>
      <c r="C27" s="52">
        <v>77356</v>
      </c>
      <c r="D27" s="52">
        <v>85198</v>
      </c>
      <c r="E27" s="52">
        <v>93215</v>
      </c>
      <c r="F27" s="53">
        <v>101585</v>
      </c>
      <c r="G27" s="53">
        <v>110131</v>
      </c>
      <c r="H27" s="53">
        <v>118276</v>
      </c>
      <c r="I27" s="54">
        <v>126227</v>
      </c>
      <c r="J27" s="54">
        <v>134257</v>
      </c>
      <c r="K27" s="54">
        <v>142425</v>
      </c>
      <c r="L27" s="53">
        <v>150676</v>
      </c>
      <c r="M27" s="55">
        <v>159066</v>
      </c>
      <c r="N27" s="220">
        <v>167539</v>
      </c>
      <c r="O27" s="224">
        <v>176271</v>
      </c>
      <c r="P27" s="224">
        <v>185530</v>
      </c>
      <c r="Q27" s="224">
        <v>195107</v>
      </c>
    </row>
    <row r="28" spans="1:17">
      <c r="A28" s="51">
        <v>1977</v>
      </c>
      <c r="B28" s="51">
        <v>2002</v>
      </c>
      <c r="C28" s="52">
        <v>69707</v>
      </c>
      <c r="D28" s="52">
        <v>77434</v>
      </c>
      <c r="E28" s="52">
        <v>85335</v>
      </c>
      <c r="F28" s="53">
        <v>93567</v>
      </c>
      <c r="G28" s="53">
        <v>101973</v>
      </c>
      <c r="H28" s="53">
        <v>110015</v>
      </c>
      <c r="I28" s="54">
        <v>117883</v>
      </c>
      <c r="J28" s="54">
        <v>125830</v>
      </c>
      <c r="K28" s="54">
        <v>133915</v>
      </c>
      <c r="L28" s="53">
        <v>142080</v>
      </c>
      <c r="M28" s="55">
        <v>150384</v>
      </c>
      <c r="N28" s="220">
        <v>158771</v>
      </c>
      <c r="O28" s="224">
        <v>167414</v>
      </c>
      <c r="P28" s="224">
        <v>176563</v>
      </c>
      <c r="Q28" s="224">
        <v>186028</v>
      </c>
    </row>
    <row r="29" spans="1:17">
      <c r="A29" s="51">
        <v>1978</v>
      </c>
      <c r="B29" s="51">
        <v>2003</v>
      </c>
      <c r="C29" s="52">
        <v>62352</v>
      </c>
      <c r="D29" s="52">
        <v>69969</v>
      </c>
      <c r="E29" s="52">
        <v>77758</v>
      </c>
      <c r="F29" s="53">
        <v>85857</v>
      </c>
      <c r="G29" s="53">
        <v>94128</v>
      </c>
      <c r="H29" s="53">
        <v>102072</v>
      </c>
      <c r="I29" s="54">
        <v>109861</v>
      </c>
      <c r="J29" s="54">
        <v>117728</v>
      </c>
      <c r="K29" s="54">
        <v>125731</v>
      </c>
      <c r="L29" s="53">
        <v>133814</v>
      </c>
      <c r="M29" s="55">
        <v>142036</v>
      </c>
      <c r="N29" s="220">
        <v>150339</v>
      </c>
      <c r="O29" s="224">
        <v>158899</v>
      </c>
      <c r="P29" s="224">
        <v>167941</v>
      </c>
      <c r="Q29" s="224">
        <v>177298</v>
      </c>
    </row>
    <row r="30" spans="1:17">
      <c r="A30" s="51">
        <v>1979</v>
      </c>
      <c r="B30" s="51">
        <v>2004</v>
      </c>
      <c r="C30" s="52">
        <v>55055</v>
      </c>
      <c r="D30" s="52">
        <v>62563</v>
      </c>
      <c r="E30" s="52">
        <v>70241</v>
      </c>
      <c r="F30" s="53">
        <v>78209</v>
      </c>
      <c r="G30" s="53">
        <v>86345</v>
      </c>
      <c r="H30" s="53">
        <v>94193</v>
      </c>
      <c r="I30" s="54">
        <v>101903</v>
      </c>
      <c r="J30" s="54">
        <v>109690</v>
      </c>
      <c r="K30" s="54">
        <v>117613</v>
      </c>
      <c r="L30" s="53">
        <v>125615</v>
      </c>
      <c r="M30" s="55">
        <v>133754</v>
      </c>
      <c r="N30" s="220">
        <v>141975</v>
      </c>
      <c r="O30" s="224">
        <v>150451</v>
      </c>
      <c r="P30" s="224">
        <v>159387</v>
      </c>
      <c r="Q30" s="224">
        <v>168637</v>
      </c>
    </row>
    <row r="31" spans="1:17">
      <c r="A31" s="51">
        <v>1980</v>
      </c>
      <c r="B31" s="51">
        <v>2005</v>
      </c>
      <c r="C31" s="52">
        <v>47920</v>
      </c>
      <c r="D31" s="52">
        <v>55320</v>
      </c>
      <c r="E31" s="52">
        <v>62889</v>
      </c>
      <c r="F31" s="53">
        <v>70729</v>
      </c>
      <c r="G31" s="53">
        <v>78734</v>
      </c>
      <c r="H31" s="53">
        <v>86487</v>
      </c>
      <c r="I31" s="54">
        <v>94119</v>
      </c>
      <c r="J31" s="54">
        <v>101829</v>
      </c>
      <c r="K31" s="54">
        <v>109673</v>
      </c>
      <c r="L31" s="53">
        <v>117596</v>
      </c>
      <c r="M31" s="53">
        <v>125655</v>
      </c>
      <c r="N31" s="220">
        <v>133795</v>
      </c>
      <c r="O31" s="224">
        <v>142189</v>
      </c>
      <c r="P31" s="224">
        <v>151022</v>
      </c>
      <c r="Q31" s="224">
        <v>160167</v>
      </c>
    </row>
    <row r="32" spans="1:17">
      <c r="A32" s="51">
        <v>1981</v>
      </c>
      <c r="B32" s="51">
        <v>2006</v>
      </c>
      <c r="C32" s="52">
        <v>40826</v>
      </c>
      <c r="D32" s="52">
        <v>48120</v>
      </c>
      <c r="E32" s="52">
        <v>55581</v>
      </c>
      <c r="F32" s="53">
        <v>63293</v>
      </c>
      <c r="G32" s="53">
        <v>71169</v>
      </c>
      <c r="H32" s="53">
        <v>78826</v>
      </c>
      <c r="I32" s="54">
        <v>86382</v>
      </c>
      <c r="J32" s="54">
        <v>94014</v>
      </c>
      <c r="K32" s="54">
        <v>101780</v>
      </c>
      <c r="L32" s="53">
        <v>109624</v>
      </c>
      <c r="M32" s="53">
        <v>117604</v>
      </c>
      <c r="N32" s="220">
        <v>125663</v>
      </c>
      <c r="O32" s="224">
        <v>133975</v>
      </c>
      <c r="P32" s="224">
        <v>142706</v>
      </c>
      <c r="Q32" s="224">
        <v>151748</v>
      </c>
    </row>
    <row r="33" spans="1:17">
      <c r="A33" s="51">
        <v>1982</v>
      </c>
      <c r="B33" s="51">
        <v>2007</v>
      </c>
      <c r="C33" s="52">
        <v>33906</v>
      </c>
      <c r="D33" s="52">
        <v>41096</v>
      </c>
      <c r="E33" s="52">
        <v>48452</v>
      </c>
      <c r="F33" s="53">
        <v>56038</v>
      </c>
      <c r="G33" s="53">
        <v>63787</v>
      </c>
      <c r="H33" s="53">
        <v>71352</v>
      </c>
      <c r="I33" s="54">
        <v>78834</v>
      </c>
      <c r="J33" s="54">
        <v>86390</v>
      </c>
      <c r="K33" s="54">
        <v>94080</v>
      </c>
      <c r="L33" s="53">
        <v>101847</v>
      </c>
      <c r="M33" s="53">
        <v>109749</v>
      </c>
      <c r="N33" s="220">
        <v>117729</v>
      </c>
      <c r="O33" s="224">
        <v>125963</v>
      </c>
      <c r="P33" s="224">
        <v>134593</v>
      </c>
      <c r="Q33" s="224">
        <v>143533</v>
      </c>
    </row>
    <row r="34" spans="1:17">
      <c r="A34" s="51">
        <v>1983</v>
      </c>
      <c r="B34" s="51">
        <v>2008</v>
      </c>
      <c r="C34" s="52">
        <v>26965</v>
      </c>
      <c r="D34" s="52">
        <v>34052</v>
      </c>
      <c r="E34" s="52">
        <v>41301</v>
      </c>
      <c r="F34" s="53">
        <v>48763</v>
      </c>
      <c r="G34" s="53">
        <v>56385</v>
      </c>
      <c r="H34" s="53">
        <v>63857</v>
      </c>
      <c r="I34" s="54">
        <v>71264</v>
      </c>
      <c r="J34" s="54">
        <v>78745</v>
      </c>
      <c r="K34" s="54">
        <v>86358</v>
      </c>
      <c r="L34" s="53">
        <v>94048</v>
      </c>
      <c r="M34" s="53">
        <v>101871</v>
      </c>
      <c r="N34" s="220">
        <v>109773</v>
      </c>
      <c r="O34" s="224">
        <v>117927</v>
      </c>
      <c r="P34" s="224">
        <v>126457</v>
      </c>
      <c r="Q34" s="224">
        <v>135295</v>
      </c>
    </row>
    <row r="35" spans="1:17">
      <c r="A35" s="51">
        <v>1984</v>
      </c>
      <c r="B35" s="51">
        <v>2009</v>
      </c>
      <c r="C35" s="52">
        <v>20211</v>
      </c>
      <c r="D35" s="52">
        <v>27196</v>
      </c>
      <c r="E35" s="52">
        <v>34343</v>
      </c>
      <c r="F35" s="53">
        <v>41683</v>
      </c>
      <c r="G35" s="53">
        <v>49180</v>
      </c>
      <c r="H35" s="53">
        <v>56563</v>
      </c>
      <c r="I35" s="54">
        <v>63897</v>
      </c>
      <c r="J35" s="54">
        <v>71303</v>
      </c>
      <c r="K35" s="54">
        <v>78843</v>
      </c>
      <c r="L35" s="53">
        <v>86457</v>
      </c>
      <c r="M35" s="53">
        <v>94205</v>
      </c>
      <c r="N35" s="220">
        <v>102030</v>
      </c>
      <c r="O35" s="224">
        <v>110106</v>
      </c>
      <c r="P35" s="224">
        <v>118539</v>
      </c>
      <c r="Q35" s="224">
        <v>127278</v>
      </c>
    </row>
    <row r="36" spans="1:17">
      <c r="A36" s="51">
        <v>1985</v>
      </c>
      <c r="B36" s="51">
        <v>2010</v>
      </c>
      <c r="C36" s="52">
        <v>13379</v>
      </c>
      <c r="D36" s="52">
        <v>20262</v>
      </c>
      <c r="E36" s="52">
        <v>27305</v>
      </c>
      <c r="F36" s="53">
        <v>34522</v>
      </c>
      <c r="G36" s="53">
        <v>41894</v>
      </c>
      <c r="H36" s="53">
        <v>49186</v>
      </c>
      <c r="I36" s="54">
        <v>56445</v>
      </c>
      <c r="J36" s="54">
        <v>63778</v>
      </c>
      <c r="K36" s="54">
        <v>71242</v>
      </c>
      <c r="L36" s="53">
        <v>78780</v>
      </c>
      <c r="M36" s="53">
        <v>86451</v>
      </c>
      <c r="N36" s="220">
        <v>94199</v>
      </c>
      <c r="O36" s="224">
        <v>102197</v>
      </c>
      <c r="P36" s="224">
        <v>110530</v>
      </c>
      <c r="Q36" s="224">
        <v>119169</v>
      </c>
    </row>
    <row r="37" spans="1:17">
      <c r="A37" s="51">
        <v>1986</v>
      </c>
      <c r="B37" s="51">
        <v>2011</v>
      </c>
      <c r="C37" s="52">
        <v>6682</v>
      </c>
      <c r="D37" s="52">
        <v>13464</v>
      </c>
      <c r="E37" s="52">
        <v>20405</v>
      </c>
      <c r="F37" s="53">
        <v>27501</v>
      </c>
      <c r="G37" s="53">
        <v>34751</v>
      </c>
      <c r="H37" s="53">
        <v>41953</v>
      </c>
      <c r="I37" s="54">
        <v>49140</v>
      </c>
      <c r="J37" s="54">
        <v>56400</v>
      </c>
      <c r="K37" s="54">
        <v>63790</v>
      </c>
      <c r="L37" s="53">
        <v>71254</v>
      </c>
      <c r="M37" s="53">
        <v>78850</v>
      </c>
      <c r="N37" s="220">
        <v>86521</v>
      </c>
      <c r="O37" s="224">
        <v>94442</v>
      </c>
      <c r="P37" s="224">
        <v>102679</v>
      </c>
      <c r="Q37" s="224">
        <v>111220</v>
      </c>
    </row>
    <row r="38" spans="1:17" s="58" customFormat="1">
      <c r="A38" s="57">
        <v>1987</v>
      </c>
      <c r="B38" s="57">
        <v>2012</v>
      </c>
      <c r="C38" s="53"/>
      <c r="D38" s="52">
        <v>6682</v>
      </c>
      <c r="E38" s="52">
        <v>13521</v>
      </c>
      <c r="F38" s="53">
        <v>20497</v>
      </c>
      <c r="G38" s="53">
        <v>27624</v>
      </c>
      <c r="H38" s="53">
        <v>34737</v>
      </c>
      <c r="I38" s="54">
        <v>41852</v>
      </c>
      <c r="J38" s="54">
        <v>49039</v>
      </c>
      <c r="K38" s="54">
        <v>56355</v>
      </c>
      <c r="L38" s="53">
        <v>63745</v>
      </c>
      <c r="M38" s="53">
        <v>71265</v>
      </c>
      <c r="N38" s="220">
        <v>78861</v>
      </c>
      <c r="O38" s="224">
        <v>86706</v>
      </c>
      <c r="P38" s="224">
        <v>94846</v>
      </c>
      <c r="Q38" s="224">
        <v>103289</v>
      </c>
    </row>
    <row r="39" spans="1:17" s="58" customFormat="1">
      <c r="A39" s="57">
        <v>1988</v>
      </c>
      <c r="B39" s="57">
        <v>2013</v>
      </c>
      <c r="C39" s="53"/>
      <c r="D39" s="52"/>
      <c r="E39" s="52">
        <v>6739</v>
      </c>
      <c r="F39" s="53">
        <v>13596</v>
      </c>
      <c r="G39" s="53">
        <v>20602</v>
      </c>
      <c r="H39" s="53">
        <v>27627</v>
      </c>
      <c r="I39" s="54">
        <v>34672</v>
      </c>
      <c r="J39" s="54">
        <v>41786</v>
      </c>
      <c r="K39" s="54">
        <v>49030</v>
      </c>
      <c r="L39" s="53">
        <v>56347</v>
      </c>
      <c r="M39" s="53">
        <v>63793</v>
      </c>
      <c r="N39" s="220">
        <v>71314</v>
      </c>
      <c r="O39" s="224">
        <v>79083</v>
      </c>
      <c r="P39" s="224">
        <v>87128</v>
      </c>
      <c r="Q39" s="224">
        <v>95475</v>
      </c>
    </row>
    <row r="40" spans="1:17" s="58" customFormat="1">
      <c r="A40" s="57">
        <v>1989</v>
      </c>
      <c r="B40" s="57">
        <v>2014</v>
      </c>
      <c r="C40" s="53"/>
      <c r="D40" s="53"/>
      <c r="E40" s="53"/>
      <c r="F40" s="53">
        <v>6739</v>
      </c>
      <c r="G40" s="53">
        <v>13625</v>
      </c>
      <c r="H40" s="53">
        <v>20563</v>
      </c>
      <c r="I40" s="54">
        <v>27537</v>
      </c>
      <c r="J40" s="54">
        <v>34580</v>
      </c>
      <c r="K40" s="54">
        <v>41752</v>
      </c>
      <c r="L40" s="53">
        <v>48996</v>
      </c>
      <c r="M40" s="53">
        <v>56369</v>
      </c>
      <c r="N40" s="220">
        <v>63816</v>
      </c>
      <c r="O40" s="224">
        <v>71510</v>
      </c>
      <c r="P40" s="224">
        <v>79460</v>
      </c>
      <c r="Q40" s="224">
        <v>87710</v>
      </c>
    </row>
    <row r="41" spans="1:17" s="58" customFormat="1">
      <c r="A41" s="57">
        <v>1990</v>
      </c>
      <c r="B41" s="57">
        <v>2015</v>
      </c>
      <c r="C41" s="53"/>
      <c r="D41" s="53"/>
      <c r="E41" s="53"/>
      <c r="F41" s="53"/>
      <c r="G41" s="53">
        <v>6768</v>
      </c>
      <c r="H41" s="53">
        <v>13621</v>
      </c>
      <c r="I41" s="54">
        <v>20525</v>
      </c>
      <c r="J41" s="54">
        <v>27498</v>
      </c>
      <c r="K41" s="54">
        <v>34599</v>
      </c>
      <c r="L41" s="53">
        <v>41771</v>
      </c>
      <c r="M41" s="53">
        <v>49072</v>
      </c>
      <c r="N41" s="220">
        <v>56446</v>
      </c>
      <c r="O41" s="224">
        <v>64066</v>
      </c>
      <c r="P41" s="224">
        <v>71923</v>
      </c>
      <c r="Q41" s="224">
        <v>80080</v>
      </c>
    </row>
    <row r="42" spans="1:17" s="58" customFormat="1">
      <c r="A42" s="57">
        <v>1991</v>
      </c>
      <c r="B42" s="57">
        <v>2016</v>
      </c>
      <c r="C42" s="53"/>
      <c r="D42" s="53"/>
      <c r="E42" s="53"/>
      <c r="F42" s="53"/>
      <c r="G42" s="53"/>
      <c r="H42" s="53">
        <v>6768</v>
      </c>
      <c r="I42" s="54">
        <v>13604</v>
      </c>
      <c r="J42" s="54">
        <v>20508</v>
      </c>
      <c r="K42" s="54">
        <v>27539</v>
      </c>
      <c r="L42" s="53">
        <v>34640</v>
      </c>
      <c r="M42" s="53">
        <v>41870</v>
      </c>
      <c r="N42" s="220">
        <v>49172</v>
      </c>
      <c r="O42" s="224">
        <v>56719</v>
      </c>
      <c r="P42" s="224">
        <v>64484</v>
      </c>
      <c r="Q42" s="224">
        <v>72548</v>
      </c>
    </row>
    <row r="43" spans="1:17" s="58" customFormat="1">
      <c r="A43" s="57">
        <v>1992</v>
      </c>
      <c r="B43" s="57">
        <v>2017</v>
      </c>
      <c r="C43" s="53"/>
      <c r="D43" s="53"/>
      <c r="E43" s="53"/>
      <c r="F43" s="53"/>
      <c r="G43" s="53"/>
      <c r="H43" s="53"/>
      <c r="I43" s="54">
        <v>6768</v>
      </c>
      <c r="J43" s="54">
        <v>13604</v>
      </c>
      <c r="K43" s="54">
        <v>20566</v>
      </c>
      <c r="L43" s="53">
        <v>27597</v>
      </c>
      <c r="M43" s="53">
        <v>34757</v>
      </c>
      <c r="N43" s="220">
        <v>41987</v>
      </c>
      <c r="O43" s="224">
        <v>49463</v>
      </c>
      <c r="P43" s="224">
        <v>57137</v>
      </c>
      <c r="Q43" s="224">
        <v>65109</v>
      </c>
    </row>
    <row r="44" spans="1:17" s="58" customFormat="1">
      <c r="A44" s="57">
        <v>1993</v>
      </c>
      <c r="B44" s="57">
        <v>2018</v>
      </c>
      <c r="C44" s="57"/>
      <c r="D44" s="57"/>
      <c r="E44" s="57"/>
      <c r="F44" s="57"/>
      <c r="G44" s="57"/>
      <c r="H44" s="57"/>
      <c r="I44" s="57"/>
      <c r="J44" s="54">
        <v>6768</v>
      </c>
      <c r="K44" s="54">
        <v>13662</v>
      </c>
      <c r="L44" s="53">
        <v>20624</v>
      </c>
      <c r="M44" s="53">
        <v>27714</v>
      </c>
      <c r="N44" s="220">
        <v>34874</v>
      </c>
      <c r="O44" s="224">
        <v>42279</v>
      </c>
      <c r="P44" s="224">
        <v>49863</v>
      </c>
      <c r="Q44" s="224">
        <v>57744</v>
      </c>
    </row>
    <row r="45" spans="1:17" s="58" customFormat="1">
      <c r="A45" s="57">
        <v>1994</v>
      </c>
      <c r="B45" s="57">
        <v>2019</v>
      </c>
      <c r="C45" s="57"/>
      <c r="D45" s="57"/>
      <c r="E45" s="57"/>
      <c r="F45" s="57"/>
      <c r="G45" s="57"/>
      <c r="H45" s="57"/>
      <c r="I45" s="57"/>
      <c r="J45" s="57"/>
      <c r="K45" s="54">
        <v>6826</v>
      </c>
      <c r="L45" s="53">
        <v>13720</v>
      </c>
      <c r="M45" s="53">
        <v>20741</v>
      </c>
      <c r="N45" s="220">
        <v>27831</v>
      </c>
      <c r="O45" s="224">
        <v>35166</v>
      </c>
      <c r="P45" s="224">
        <v>42661</v>
      </c>
      <c r="Q45" s="224">
        <v>50452</v>
      </c>
    </row>
    <row r="46" spans="1:17" s="58" customFormat="1">
      <c r="A46" s="57">
        <v>1995</v>
      </c>
      <c r="B46" s="57">
        <v>2020</v>
      </c>
      <c r="C46" s="57"/>
      <c r="D46" s="57"/>
      <c r="E46" s="57"/>
      <c r="F46" s="57"/>
      <c r="G46" s="57"/>
      <c r="H46" s="57"/>
      <c r="I46" s="57"/>
      <c r="J46" s="57"/>
      <c r="K46" s="57"/>
      <c r="L46" s="53">
        <v>6826</v>
      </c>
      <c r="M46" s="53">
        <v>13777</v>
      </c>
      <c r="N46" s="220">
        <v>20798</v>
      </c>
      <c r="O46" s="224">
        <v>28062</v>
      </c>
      <c r="P46" s="224">
        <v>35469</v>
      </c>
      <c r="Q46" s="224">
        <v>43170</v>
      </c>
    </row>
    <row r="47" spans="1:17" s="58" customFormat="1">
      <c r="A47" s="57">
        <v>1996</v>
      </c>
      <c r="B47" s="57">
        <v>2021</v>
      </c>
      <c r="C47" s="57"/>
      <c r="D47" s="57"/>
      <c r="E47" s="57"/>
      <c r="F47" s="57"/>
      <c r="G47" s="57"/>
      <c r="H47" s="57"/>
      <c r="I47" s="57"/>
      <c r="J47" s="57"/>
      <c r="K47" s="57"/>
      <c r="L47" s="57"/>
      <c r="M47" s="53">
        <v>6883</v>
      </c>
      <c r="N47" s="220">
        <v>13835</v>
      </c>
      <c r="O47" s="224">
        <v>21030</v>
      </c>
      <c r="P47" s="224">
        <v>28348</v>
      </c>
      <c r="Q47" s="224">
        <v>35960</v>
      </c>
    </row>
    <row r="48" spans="1:17">
      <c r="A48" s="57">
        <v>1997</v>
      </c>
      <c r="B48" s="57">
        <v>2022</v>
      </c>
      <c r="M48" s="59"/>
      <c r="N48" s="225">
        <v>6883</v>
      </c>
      <c r="O48" s="224">
        <v>14008</v>
      </c>
      <c r="P48" s="224">
        <v>21239</v>
      </c>
      <c r="Q48" s="224">
        <v>28762</v>
      </c>
    </row>
    <row r="49" spans="1:17">
      <c r="A49" s="57">
        <v>1998</v>
      </c>
      <c r="B49" s="57">
        <v>2023</v>
      </c>
      <c r="M49" s="60"/>
      <c r="O49" s="224">
        <v>7056</v>
      </c>
      <c r="P49" s="224">
        <v>14200</v>
      </c>
      <c r="Q49" s="224">
        <v>21635</v>
      </c>
    </row>
    <row r="50" spans="1:17">
      <c r="A50" s="57">
        <v>1999</v>
      </c>
      <c r="B50" s="57">
        <v>2024</v>
      </c>
      <c r="P50" s="224">
        <v>7056</v>
      </c>
      <c r="Q50" s="224">
        <v>14402</v>
      </c>
    </row>
    <row r="51" spans="1:17">
      <c r="A51" s="57">
        <v>2000</v>
      </c>
      <c r="B51" s="57">
        <v>2025</v>
      </c>
      <c r="Q51" s="224">
        <v>7258</v>
      </c>
    </row>
    <row r="54" spans="1:17" s="61" customFormat="1" ht="18">
      <c r="A54" s="61" t="s">
        <v>81</v>
      </c>
    </row>
    <row r="55" spans="1:17" s="61" customFormat="1" ht="18">
      <c r="A55" s="62" t="s">
        <v>82</v>
      </c>
      <c r="B55" s="62" t="s">
        <v>83</v>
      </c>
    </row>
    <row r="56" spans="1:17">
      <c r="A56" s="57">
        <v>2006</v>
      </c>
      <c r="B56" s="63">
        <v>77400</v>
      </c>
    </row>
    <row r="57" spans="1:17">
      <c r="A57" s="57">
        <v>2007</v>
      </c>
      <c r="B57" s="63">
        <v>79560</v>
      </c>
    </row>
    <row r="58" spans="1:17">
      <c r="A58" s="57">
        <v>2008</v>
      </c>
      <c r="B58" s="63">
        <v>79560</v>
      </c>
    </row>
    <row r="59" spans="1:17">
      <c r="A59" s="57">
        <v>2009</v>
      </c>
      <c r="B59" s="63">
        <v>82080</v>
      </c>
    </row>
    <row r="60" spans="1:17">
      <c r="A60" s="57">
        <v>2010</v>
      </c>
      <c r="B60" s="63">
        <v>82080</v>
      </c>
    </row>
    <row r="61" spans="1:17">
      <c r="A61" s="57">
        <v>2011</v>
      </c>
      <c r="B61" s="63">
        <v>83520</v>
      </c>
    </row>
    <row r="62" spans="1:17">
      <c r="A62" s="57">
        <v>2012</v>
      </c>
      <c r="B62" s="63">
        <v>83520</v>
      </c>
    </row>
    <row r="63" spans="1:17">
      <c r="A63" s="57">
        <v>2013</v>
      </c>
      <c r="B63" s="63">
        <v>84240</v>
      </c>
    </row>
    <row r="64" spans="1:17">
      <c r="A64" s="57">
        <v>2014</v>
      </c>
      <c r="B64" s="63">
        <v>84240</v>
      </c>
    </row>
    <row r="65" spans="1:2">
      <c r="A65" s="57">
        <v>2015</v>
      </c>
      <c r="B65" s="63">
        <v>84600</v>
      </c>
    </row>
    <row r="66" spans="1:2">
      <c r="A66" s="57">
        <v>2016</v>
      </c>
      <c r="B66" s="63">
        <v>84600</v>
      </c>
    </row>
    <row r="67" spans="1:2">
      <c r="A67" s="57">
        <v>2017</v>
      </c>
      <c r="B67" s="63">
        <v>84600</v>
      </c>
    </row>
    <row r="68" spans="1:2">
      <c r="A68" s="57">
        <v>2018</v>
      </c>
      <c r="B68" s="63">
        <v>84600</v>
      </c>
    </row>
    <row r="69" spans="1:2">
      <c r="A69" s="57">
        <v>2019</v>
      </c>
      <c r="B69" s="63">
        <v>85320</v>
      </c>
    </row>
    <row r="70" spans="1:2">
      <c r="A70" s="57">
        <v>2020</v>
      </c>
      <c r="B70" s="64">
        <v>85320</v>
      </c>
    </row>
    <row r="71" spans="1:2">
      <c r="A71" s="57">
        <v>2021</v>
      </c>
      <c r="B71" s="64">
        <v>86040</v>
      </c>
    </row>
    <row r="72" spans="1:2">
      <c r="A72" s="57">
        <v>2022</v>
      </c>
      <c r="B72" s="217">
        <v>86040</v>
      </c>
    </row>
    <row r="73" spans="1:2">
      <c r="A73" s="57">
        <v>2023</v>
      </c>
      <c r="B73" s="217">
        <v>88200</v>
      </c>
    </row>
    <row r="74" spans="1:2">
      <c r="A74" s="57">
        <v>2024</v>
      </c>
      <c r="B74" s="217">
        <v>88200</v>
      </c>
    </row>
    <row r="75" spans="1:2">
      <c r="A75" s="57">
        <v>2025</v>
      </c>
      <c r="B75" s="217">
        <v>90720</v>
      </c>
    </row>
  </sheetData>
  <pageMargins left="1.1811023622047245" right="0.78740157480314965" top="0.78740157480314965" bottom="0.78740157480314965" header="0.51181102362204722" footer="0.51181102362204722"/>
  <pageSetup paperSize="9" orientation="portrait" r:id="rId1"/>
  <headerFooter scaleWithDoc="0">
    <oddHeader>&amp;R&amp;G</oddHeader>
    <oddFooter>&amp;L&amp;8&amp;F&amp;R&amp;8&amp;P /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3:A7"/>
  <sheetViews>
    <sheetView workbookViewId="0">
      <selection activeCell="A6" sqref="A6"/>
    </sheetView>
  </sheetViews>
  <sheetFormatPr baseColWidth="10" defaultRowHeight="15"/>
  <sheetData>
    <row r="3" spans="1:1">
      <c r="A3" t="s">
        <v>67</v>
      </c>
    </row>
    <row r="4" spans="1:1">
      <c r="A4" t="s">
        <v>68</v>
      </c>
    </row>
    <row r="6" spans="1:1">
      <c r="A6" t="s">
        <v>70</v>
      </c>
    </row>
    <row r="7" spans="1:1">
      <c r="A7" t="s">
        <v>12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Grundlagen</vt:lpstr>
      <vt:lpstr>Deklaration-Berechnung</vt:lpstr>
      <vt:lpstr>Tabelle 3. Säule</vt:lpstr>
      <vt:lpstr>Daten</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Cecconi Stefano</dc:creator>
  <cp:lastModifiedBy>Bacchetta Geissler Flavia</cp:lastModifiedBy>
  <cp:lastPrinted>2021-07-07T07:39:43Z</cp:lastPrinted>
  <dcterms:created xsi:type="dcterms:W3CDTF">2011-06-07T13:38:34Z</dcterms:created>
  <dcterms:modified xsi:type="dcterms:W3CDTF">2025-02-11T14:52:53Z</dcterms:modified>
</cp:coreProperties>
</file>