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8_{39A5FF46-B7E7-4249-BADF-D0B64D3AC7FF}" xr6:coauthVersionLast="47" xr6:coauthVersionMax="47" xr10:uidLastSave="{00000000-0000-0000-0000-000000000000}"/>
  <bookViews>
    <workbookView xWindow="570" yWindow="-120" windowWidth="28350" windowHeight="15720" xr2:uid="{00000000-000D-0000-FFFF-FFFF00000000}"/>
  </bookViews>
  <sheets>
    <sheet name="Hilfstabelle - Berechnung" sheetId="1" r:id="rId1"/>
  </sheets>
  <definedNames>
    <definedName name="_xlnm.Print_Area" localSheetId="0">'Hilfstabelle - Berechnung'!$A$1:$D$34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A26" i="1"/>
  <c r="A34" i="1" l="1"/>
  <c r="A33" i="1" l="1"/>
  <c r="D20" i="1" l="1"/>
  <c r="B9" i="1"/>
  <c r="D9" i="1" s="1"/>
  <c r="B10" i="1"/>
  <c r="D10" i="1" s="1"/>
  <c r="B11" i="1" l="1"/>
  <c r="D11" i="1" s="1"/>
  <c r="B8" i="1"/>
  <c r="D8" i="1" l="1"/>
  <c r="D16" i="1" s="1"/>
  <c r="D18" i="1" s="1"/>
  <c r="D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12" authorId="0" shapeId="0" xr:uid="{00000000-0006-0000-0000-000001000000}">
      <text>
        <r>
          <rPr>
            <sz val="9"/>
            <color indexed="81"/>
            <rFont val="Segoe UI"/>
            <family val="2"/>
          </rPr>
          <t xml:space="preserve">Sind Sie überobligatorisch gegen die Folgen von Unfällen versichert?
</t>
        </r>
      </text>
    </comment>
  </commentList>
</comments>
</file>

<file path=xl/sharedStrings.xml><?xml version="1.0" encoding="utf-8"?>
<sst xmlns="http://schemas.openxmlformats.org/spreadsheetml/2006/main" count="25" uniqueCount="25">
  <si>
    <t>Bezeichnungen</t>
  </si>
  <si>
    <t>Basis</t>
  </si>
  <si>
    <t>Anzahl</t>
  </si>
  <si>
    <t>Personalamt Kanton Solothurn</t>
  </si>
  <si>
    <t>AHV-Beitrag</t>
  </si>
  <si>
    <t>ALV-Beitrag</t>
  </si>
  <si>
    <t>Nichtberufsunfall</t>
  </si>
  <si>
    <t>Krankentaggeld</t>
  </si>
  <si>
    <t>Sozialabzüge</t>
  </si>
  <si>
    <t>überobligatorische Versicherung</t>
  </si>
  <si>
    <t>Betrag gerundet (auf 5 Rappen)</t>
  </si>
  <si>
    <t>Netto</t>
  </si>
  <si>
    <t>Informationen</t>
  </si>
  <si>
    <t>PK Sparbeitrag</t>
  </si>
  <si>
    <t>PK Risikobeitrag</t>
  </si>
  <si>
    <t>GAV Solidaritätsbeitrag</t>
  </si>
  <si>
    <t>Auszahlungsbetrag</t>
  </si>
  <si>
    <t>Nein</t>
  </si>
  <si>
    <t>Hilfstabelle: Berechnung Netto-Monatslohn</t>
  </si>
  <si>
    <t>Wichtig</t>
  </si>
  <si>
    <t>Brutto-Monatslohn</t>
  </si>
  <si>
    <t>Diese Berechnung ist nur eine Hilfestellung und es kann mit dem definitiven Netto-Monatslohn zu Abweichungen führen!</t>
  </si>
  <si>
    <t>Lohnabzüge &amp; Lohnlaufdatenplan</t>
  </si>
  <si>
    <t>Falls Sie Ihren PK Spar- oder Risikobeitrag berechnen wollen, dann drücken Sie bitte auf "Versichertenportal". Sie müssen sich anmelden.</t>
  </si>
  <si>
    <t>Weitere Angaben zu den Lohnabzügen, Lohntabellen sowie der aktuelle Lohnlaufdatenplan 2026 finden Sie auf der Homepage des Personalamtes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</si>
</sst>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Fr.&quot;\ #,##0.00"/>
    <numFmt numFmtId="165" formatCode="0.0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Segoe UI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0" xfId="0" applyFont="1"/>
    <xf numFmtId="164" fontId="0" fillId="0" borderId="0" xfId="0" applyNumberFormat="1"/>
    <xf numFmtId="165" fontId="0" fillId="0" borderId="0" xfId="1" applyNumberFormat="1" applyFont="1" applyProtection="1"/>
    <xf numFmtId="165" fontId="0" fillId="0" borderId="0" xfId="0" applyNumberFormat="1"/>
    <xf numFmtId="164" fontId="0" fillId="0" borderId="0" xfId="0" applyNumberFormat="1" applyAlignment="1">
      <alignment horizontal="right"/>
    </xf>
    <xf numFmtId="164" fontId="2" fillId="0" borderId="0" xfId="0" applyNumberFormat="1" applyFont="1"/>
    <xf numFmtId="0" fontId="0" fillId="0" borderId="0" xfId="2" applyFont="1" applyProtection="1"/>
    <xf numFmtId="0" fontId="5" fillId="0" borderId="0" xfId="2" applyProtection="1"/>
    <xf numFmtId="164" fontId="7" fillId="0" borderId="0" xfId="0" applyNumberFormat="1" applyFont="1"/>
    <xf numFmtId="164" fontId="0" fillId="2" borderId="0" xfId="0" applyNumberFormat="1" applyFill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5" fillId="0" borderId="0" xfId="2" applyProtection="1">
      <protection locked="0"/>
    </xf>
    <xf numFmtId="0" fontId="8" fillId="0" borderId="0" xfId="0" applyFont="1"/>
    <xf numFmtId="0" fontId="7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3">
    <cellStyle name="Link" xfId="2" builtinId="8"/>
    <cellStyle name="Prozent" xfId="1" builtinId="5"/>
    <cellStyle name="Standard" xfId="0" builtinId="0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968829</xdr:colOff>
      <xdr:row>0</xdr:row>
      <xdr:rowOff>114301</xdr:rowOff>
    </xdr:from>
    <xdr:to>
      <xdr:col>3</xdr:col>
      <xdr:colOff>3933825</xdr:colOff>
      <xdr:row>1</xdr:row>
      <xdr:rowOff>171451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9429" y="114301"/>
          <a:ext cx="2964996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D47"/>
  <sheetViews>
    <sheetView tabSelected="1" zoomScaleNormal="100" workbookViewId="0">
      <selection activeCell="D6" sqref="D6"/>
    </sheetView>
  </sheetViews>
  <sheetFormatPr baseColWidth="10" defaultColWidth="9.140625" defaultRowHeight="15" x14ac:dyDescent="0.25"/>
  <cols>
    <col min="1" max="1" width="34.5703125" customWidth="1"/>
    <col min="2" max="3" width="18.7109375" customWidth="1"/>
    <col min="4" max="4" width="60.140625" customWidth="1"/>
  </cols>
  <sheetData>
    <row r="1" spans="1:4" ht="15" customHeight="1" x14ac:dyDescent="0.25">
      <c r="A1" s="16" t="s">
        <v>3</v>
      </c>
      <c r="B1" s="16"/>
      <c r="C1" s="16"/>
      <c r="D1" s="16"/>
    </row>
    <row r="2" spans="1:4" ht="15" customHeight="1" x14ac:dyDescent="0.25">
      <c r="A2" s="17" t="s">
        <v>18</v>
      </c>
      <c r="B2" s="17"/>
      <c r="C2" s="17"/>
      <c r="D2" s="17"/>
    </row>
    <row r="3" spans="1:4" ht="15" customHeight="1" x14ac:dyDescent="0.25">
      <c r="A3" s="17"/>
      <c r="B3" s="17"/>
      <c r="C3" s="17"/>
      <c r="D3" s="17"/>
    </row>
    <row r="5" spans="1:4" ht="19.5" customHeight="1" x14ac:dyDescent="0.25">
      <c r="A5" s="1" t="s">
        <v>0</v>
      </c>
      <c r="B5" s="1" t="s">
        <v>1</v>
      </c>
      <c r="C5" s="1" t="s">
        <v>2</v>
      </c>
      <c r="D5" s="1" t="s">
        <v>10</v>
      </c>
    </row>
    <row r="6" spans="1:4" x14ac:dyDescent="0.25">
      <c r="A6" s="2" t="s">
        <v>20</v>
      </c>
      <c r="D6" s="11"/>
    </row>
    <row r="8" spans="1:4" x14ac:dyDescent="0.25">
      <c r="A8" t="s">
        <v>4</v>
      </c>
      <c r="B8" s="3">
        <f>$D$6</f>
        <v>0</v>
      </c>
      <c r="C8" s="4">
        <v>5.2999999999999999E-2</v>
      </c>
      <c r="D8" s="3">
        <f>ROUND(($B$8/100*C8*100)*20,0)/20</f>
        <v>0</v>
      </c>
    </row>
    <row r="9" spans="1:4" x14ac:dyDescent="0.25">
      <c r="A9" t="s">
        <v>5</v>
      </c>
      <c r="B9" s="3">
        <f>IF($D$6&gt;12349.99,A42,$D$6)</f>
        <v>0</v>
      </c>
      <c r="C9" s="5">
        <v>1.0999999999999999E-2</v>
      </c>
      <c r="D9" s="3">
        <f>ROUND(($B$9/100*C9*100)*20,0)/20</f>
        <v>0</v>
      </c>
    </row>
    <row r="10" spans="1:4" x14ac:dyDescent="0.25">
      <c r="A10" t="s">
        <v>6</v>
      </c>
      <c r="B10" s="3">
        <f>IF($D$6&gt;12349.99,A42,$D$6)</f>
        <v>0</v>
      </c>
      <c r="C10" s="5">
        <v>7.7000000000000002E-3</v>
      </c>
      <c r="D10" s="3">
        <f>ROUND(($B$10/100*C10*100)*20,0)/20</f>
        <v>0</v>
      </c>
    </row>
    <row r="11" spans="1:4" x14ac:dyDescent="0.25">
      <c r="A11" t="s">
        <v>7</v>
      </c>
      <c r="B11" s="3">
        <f>$D$6</f>
        <v>0</v>
      </c>
      <c r="C11" s="5">
        <v>1.835E-3</v>
      </c>
      <c r="D11" s="3">
        <f>ROUND(($B$11/100*C11*100)*20,0)/20</f>
        <v>0</v>
      </c>
    </row>
    <row r="12" spans="1:4" x14ac:dyDescent="0.25">
      <c r="A12" t="s">
        <v>9</v>
      </c>
      <c r="C12" s="12" t="s">
        <v>17</v>
      </c>
      <c r="D12" s="6">
        <f>IF(C12="ja",A40,A41)</f>
        <v>0</v>
      </c>
    </row>
    <row r="13" spans="1:4" x14ac:dyDescent="0.25">
      <c r="A13" t="s">
        <v>13</v>
      </c>
      <c r="D13" s="11"/>
    </row>
    <row r="14" spans="1:4" x14ac:dyDescent="0.25">
      <c r="A14" t="s">
        <v>14</v>
      </c>
      <c r="D14" s="11"/>
    </row>
    <row r="16" spans="1:4" x14ac:dyDescent="0.25">
      <c r="A16" s="2" t="s">
        <v>8</v>
      </c>
      <c r="D16" s="3">
        <f>SUM(D8:D14)</f>
        <v>0</v>
      </c>
    </row>
    <row r="18" spans="1:4" x14ac:dyDescent="0.25">
      <c r="A18" s="2" t="s">
        <v>11</v>
      </c>
      <c r="D18" s="3">
        <f>D6-D16</f>
        <v>0</v>
      </c>
    </row>
    <row r="19" spans="1:4" x14ac:dyDescent="0.25">
      <c r="A19" s="2"/>
      <c r="D19" s="3"/>
    </row>
    <row r="20" spans="1:4" x14ac:dyDescent="0.25">
      <c r="A20" t="s">
        <v>15</v>
      </c>
      <c r="D20" s="3" t="str">
        <f>IF($D$6&gt;999.99,A39,"")</f>
        <v/>
      </c>
    </row>
    <row r="21" spans="1:4" x14ac:dyDescent="0.25">
      <c r="A21" s="2"/>
      <c r="D21" s="3"/>
    </row>
    <row r="22" spans="1:4" x14ac:dyDescent="0.25">
      <c r="A22" s="2" t="s">
        <v>16</v>
      </c>
      <c r="D22" s="7">
        <f>SUM(D18,D20)</f>
        <v>0</v>
      </c>
    </row>
    <row r="24" spans="1:4" x14ac:dyDescent="0.25">
      <c r="A24" s="2" t="s">
        <v>12</v>
      </c>
    </row>
    <row r="25" spans="1:4" x14ac:dyDescent="0.25">
      <c r="A25" s="8" t="s">
        <v>23</v>
      </c>
      <c r="B25" s="9"/>
    </row>
    <row r="26" spans="1:4" x14ac:dyDescent="0.25">
      <c r="A26" s="13" t="str">
        <f>HYPERLINK("https://pkso.so.ch/versicherte/versichertenportal/","Versichertenportal")</f>
        <v>Versichertenportal</v>
      </c>
    </row>
    <row r="28" spans="1:4" x14ac:dyDescent="0.25">
      <c r="A28" s="2" t="s">
        <v>19</v>
      </c>
      <c r="B28" s="2"/>
      <c r="C28" s="2"/>
      <c r="D28" s="2"/>
    </row>
    <row r="29" spans="1:4" x14ac:dyDescent="0.25">
      <c r="A29" t="s">
        <v>21</v>
      </c>
      <c r="B29" s="2"/>
      <c r="C29" s="2"/>
      <c r="D29" s="2"/>
    </row>
    <row r="31" spans="1:4" x14ac:dyDescent="0.25">
      <c r="A31" s="2" t="s">
        <v>22</v>
      </c>
    </row>
    <row r="32" spans="1:4" x14ac:dyDescent="0.25">
      <c r="A32" t="s">
        <v>24</v>
      </c>
    </row>
    <row r="33" spans="1:2" x14ac:dyDescent="0.25">
      <c r="A33" s="13" t="str">
        <f>HYPERLINK("https://so.ch/verwaltung/finanzdepartement/personalamt/anstellungsbedingungen-gesamtarbeitsvertrag/lohn/lohndatenplan-abzuege-und-zulagen/","Lohndatenplan, -abzüge und -zulagen")</f>
        <v>Lohndatenplan, -abzüge und -zulagen</v>
      </c>
    </row>
    <row r="34" spans="1:2" x14ac:dyDescent="0.25">
      <c r="A34" s="13" t="str">
        <f>HYPERLINK("https://so.ch/verwaltung/finanzdepartement/personalamt/anstellungsbedingungen-gesamtarbeitsvertrag/lohn/lohn-honorartabellen/","Lohn-/Honorartabellen")</f>
        <v>Lohn-/Honorartabellen</v>
      </c>
    </row>
    <row r="37" spans="1:2" x14ac:dyDescent="0.25">
      <c r="A37" s="14"/>
      <c r="B37" s="14"/>
    </row>
    <row r="38" spans="1:2" x14ac:dyDescent="0.25">
      <c r="A38" s="15"/>
      <c r="B38" s="14"/>
    </row>
    <row r="39" spans="1:2" x14ac:dyDescent="0.25">
      <c r="A39" s="10">
        <v>-4</v>
      </c>
      <c r="B39" s="14"/>
    </row>
    <row r="40" spans="1:2" x14ac:dyDescent="0.25">
      <c r="A40" s="10">
        <v>9.15</v>
      </c>
      <c r="B40" s="14"/>
    </row>
    <row r="41" spans="1:2" x14ac:dyDescent="0.25">
      <c r="A41" s="10">
        <v>0</v>
      </c>
      <c r="B41" s="14"/>
    </row>
    <row r="42" spans="1:2" x14ac:dyDescent="0.25">
      <c r="A42" s="10">
        <v>12350</v>
      </c>
      <c r="B42" s="14"/>
    </row>
    <row r="43" spans="1:2" x14ac:dyDescent="0.25">
      <c r="A43" s="15"/>
      <c r="B43" s="14"/>
    </row>
    <row r="44" spans="1:2" x14ac:dyDescent="0.25">
      <c r="A44" s="14"/>
      <c r="B44" s="14"/>
    </row>
    <row r="45" spans="1:2" x14ac:dyDescent="0.25">
      <c r="A45" s="14"/>
      <c r="B45" s="14"/>
    </row>
    <row r="46" spans="1:2" x14ac:dyDescent="0.25">
      <c r="A46" s="14"/>
      <c r="B46" s="14"/>
    </row>
    <row r="47" spans="1:2" x14ac:dyDescent="0.25">
      <c r="A47" s="14"/>
      <c r="B47" s="14"/>
    </row>
  </sheetData>
  <sheetProtection algorithmName="SHA-512" hashValue="5eE86385qdCeo4j8xbngKUeWZgqApG+U0HZYMR3Ji/vcDW/nQg93pPbjh4vNwb6lPJ1053BVg3/aDdQjBvsc9A==" saltValue="Y0o92l4Jt49F4NyO77/o2w==" spinCount="100000" sheet="1" objects="1" scenarios="1" selectLockedCells="1"/>
  <protectedRanges>
    <protectedRange sqref="A26 A33:A34" name="PK Berechnungstool"/>
    <protectedRange sqref="D14" name="PK Risikobeitrag"/>
    <protectedRange sqref="D13" name="PK Sparbeitraag"/>
    <protectedRange sqref="D6" name="Monatslohn"/>
    <protectedRange sqref="C12" name="überobligatorische Versicherung"/>
  </protectedRanges>
  <mergeCells count="2">
    <mergeCell ref="A1:D1"/>
    <mergeCell ref="A2:D3"/>
  </mergeCells>
  <conditionalFormatting sqref="D6">
    <cfRule type="cellIs" dxfId="1" priority="2" operator="greaterThan">
      <formula>0</formula>
    </cfRule>
  </conditionalFormatting>
  <conditionalFormatting sqref="D13:D14">
    <cfRule type="cellIs" dxfId="0" priority="1" operator="greaterThan">
      <formula>0</formula>
    </cfRule>
  </conditionalFormatting>
  <dataValidations count="1">
    <dataValidation type="list" allowBlank="1" showInputMessage="1" showErrorMessage="1" sqref="C12" xr:uid="{00000000-0002-0000-0000-000000000000}">
      <formula1>"Ja,Nein"</formula1>
    </dataValidation>
  </dataValidations>
  <pageMargins left="0.7" right="0.7" top="0.75" bottom="0.75" header="0.3" footer="0.3"/>
  <pageSetup paperSize="9" scale="66" orientation="portrait" r:id="rId1"/>
  <headerFooter>
    <oddHeader>&amp;C
&amp;G</oddHead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Hilfstabelle - Berechnung</vt:lpstr>
      <vt:lpstr>'Hilfstabelle - Berechnung'!Druckbereich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2026-03-17T08:40:30Z</dcterms:modified>
</cp:coreProperties>
</file>