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drawings/drawing27.xml" ContentType="application/vnd.openxmlformats-officedocument.drawing+xml"/>
  <Override PartName="/xl/comments24.xml" ContentType="application/vnd.openxmlformats-officedocument.spreadsheetml.comments+xml"/>
  <Override PartName="/xl/drawings/drawing28.xml" ContentType="application/vnd.openxmlformats-officedocument.drawing+xml"/>
  <Override PartName="/xl/comments25.xml" ContentType="application/vnd.openxmlformats-officedocument.spreadsheetml.comments+xml"/>
  <Override PartName="/xl/drawings/drawing29.xml" ContentType="application/vnd.openxmlformats-officedocument.drawing+xml"/>
  <Override PartName="/xl/comments26.xml" ContentType="application/vnd.openxmlformats-officedocument.spreadsheetml.comments+xml"/>
  <Override PartName="/xl/drawings/drawing30.xml" ContentType="application/vnd.openxmlformats-officedocument.drawing+xml"/>
  <Override PartName="/xl/comments2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DieseArbeitsmappe"/>
  <mc:AlternateContent xmlns:mc="http://schemas.openxmlformats.org/markup-compatibility/2006">
    <mc:Choice Requires="x15">
      <x15ac:absPath xmlns:x15ac="http://schemas.microsoft.com/office/spreadsheetml/2010/11/ac" url="H:\FPAMT\Internet\01_Anstellungsbedingungen_GAV\Arbeitszeit\"/>
    </mc:Choice>
  </mc:AlternateContent>
  <xr:revisionPtr revIDLastSave="0" documentId="8_{048E097C-8C5E-41C2-B2E4-F5929F1FDD16}" xr6:coauthVersionLast="47" xr6:coauthVersionMax="47" xr10:uidLastSave="{00000000-0000-0000-0000-000000000000}"/>
  <bookViews>
    <workbookView xWindow="-120" yWindow="-120" windowWidth="29040" windowHeight="15720" tabRatio="898" xr2:uid="{00000000-000D-0000-FFFF-FFFF00000000}"/>
  </bookViews>
  <sheets>
    <sheet name="Startseite" sheetId="50" r:id="rId1"/>
    <sheet name="Grundlagen" sheetId="37" state="hidden" r:id="rId2"/>
    <sheet name="Änderungsnachweis" sheetId="54" r:id="rId3"/>
    <sheet name="Hilfsmittel" sheetId="48" r:id="rId4"/>
    <sheet name="1" sheetId="38" r:id="rId5"/>
    <sheet name="2" sheetId="36" r:id="rId6"/>
    <sheet name="3" sheetId="27" r:id="rId7"/>
    <sheet name="4" sheetId="14" r:id="rId8"/>
    <sheet name="5" sheetId="17" r:id="rId9"/>
    <sheet name="6" sheetId="28" r:id="rId10"/>
    <sheet name="7" sheetId="15" r:id="rId11"/>
    <sheet name="8" sheetId="11" r:id="rId12"/>
    <sheet name="9" sheetId="53" r:id="rId13"/>
    <sheet name="10" sheetId="18" r:id="rId14"/>
    <sheet name="11" sheetId="19" r:id="rId15"/>
    <sheet name="12" sheetId="30" r:id="rId16"/>
    <sheet name="13" sheetId="12" r:id="rId17"/>
    <sheet name="14" sheetId="39" r:id="rId18"/>
    <sheet name="15" sheetId="32" r:id="rId19"/>
    <sheet name="16" sheetId="21" r:id="rId20"/>
    <sheet name="17" sheetId="41" r:id="rId21"/>
    <sheet name="18" sheetId="35" r:id="rId22"/>
    <sheet name="19" sheetId="25" r:id="rId23"/>
    <sheet name="20" sheetId="29" r:id="rId24"/>
    <sheet name="21" sheetId="22" r:id="rId25"/>
    <sheet name="22" sheetId="42" r:id="rId26"/>
    <sheet name="23" sheetId="26" r:id="rId27"/>
    <sheet name="24" sheetId="24" r:id="rId28"/>
    <sheet name="25" sheetId="23" r:id="rId29"/>
    <sheet name="26" sheetId="52" r:id="rId30"/>
    <sheet name="27" sheetId="55" r:id="rId31"/>
    <sheet name="Ferienkürzung_K_U_M" sheetId="45" r:id="rId32"/>
    <sheet name="Ferienkürzung_uU" sheetId="47" r:id="rId33"/>
  </sheets>
  <definedNames>
    <definedName name="_xlnm.Print_Area" localSheetId="4">'1'!$A$1:$AQ$104</definedName>
    <definedName name="_xlnm.Print_Area" localSheetId="19">'16'!$B$4:$AP$78</definedName>
    <definedName name="_xlnm.Print_Area" localSheetId="5">'2'!$A$4:$AQ$57</definedName>
    <definedName name="_xlnm.Print_Area" localSheetId="6">'3'!$A$4:$AP$50</definedName>
    <definedName name="_xlnm.Print_Area" localSheetId="7">'4'!$A$1:$AP$57</definedName>
    <definedName name="_xlnm.Print_Area" localSheetId="2">Änderungsnachweis!$A$1:$AF$4</definedName>
    <definedName name="_xlnm.Print_Area" localSheetId="31">Ferienkürzung_K_U_M!$B$1:$AC$64</definedName>
    <definedName name="_xlnm.Print_Area" localSheetId="32">Ferienkürzung_uU!$B$1:$R$56</definedName>
    <definedName name="_xlnm.Print_Area" localSheetId="3">Hilfsmittel!$A$1:$BU$38</definedName>
    <definedName name="_xlnm.Print_Area" localSheetId="0">Startseite!$A$1:$AS$28</definedName>
    <definedName name="Pensum" localSheetId="4">'1'!#REF!</definedName>
    <definedName name="Pensum" localSheetId="17">#REF!</definedName>
    <definedName name="Pensum" localSheetId="29">#REF!</definedName>
    <definedName name="Pensum" localSheetId="12">#REF!</definedName>
    <definedName name="Pensum" localSheetId="2">Änderungsnachweis!#REF!</definedName>
    <definedName name="Pensum" localSheetId="3">Hilfsmittel!#REF!</definedName>
    <definedName name="Pensum" localSheetId="0">Startseite!#REF!</definedName>
    <definedName name="Pen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 i="48" l="1"/>
  <c r="T13" i="48" l="1"/>
  <c r="N54" i="45" l="1"/>
  <c r="K29" i="48"/>
  <c r="AE25" i="48"/>
  <c r="AE23" i="48"/>
  <c r="AF30" i="45"/>
  <c r="D5" i="55" l="1"/>
  <c r="C8" i="55" s="1"/>
  <c r="U5" i="55" l="1"/>
  <c r="U6" i="55"/>
  <c r="X24" i="45"/>
  <c r="N26" i="48"/>
  <c r="N28" i="48" s="1"/>
  <c r="V29" i="48" s="1"/>
  <c r="BS28" i="45"/>
  <c r="BS26" i="45"/>
  <c r="BS24" i="45"/>
  <c r="AF34" i="45"/>
  <c r="AF32" i="45" s="1"/>
  <c r="AI54" i="22"/>
  <c r="AA29" i="48" l="1"/>
  <c r="AE29" i="48" s="1"/>
  <c r="AE28" i="48" s="1"/>
  <c r="BQ22" i="45"/>
  <c r="D5" i="53" l="1"/>
  <c r="U6" i="53" s="1"/>
  <c r="C8" i="53" l="1"/>
  <c r="U5" i="53"/>
  <c r="C5" i="52"/>
  <c r="C8" i="52" s="1"/>
  <c r="AH5" i="52" l="1"/>
  <c r="AH6" i="52"/>
  <c r="BM36" i="48" l="1"/>
  <c r="C5" i="35" l="1"/>
  <c r="C5" i="23"/>
  <c r="C5" i="24"/>
  <c r="C5" i="26"/>
  <c r="D5" i="42"/>
  <c r="C5" i="22"/>
  <c r="C5" i="29"/>
  <c r="C5" i="25"/>
  <c r="D5" i="41"/>
  <c r="C5" i="21"/>
  <c r="D5" i="32"/>
  <c r="C5" i="39"/>
  <c r="C5" i="12"/>
  <c r="C5" i="30"/>
  <c r="C5" i="19"/>
  <c r="C5" i="18"/>
  <c r="N60" i="45" l="1"/>
  <c r="BK27" i="48"/>
  <c r="BD27" i="48"/>
  <c r="BT26" i="48"/>
  <c r="BT25" i="48"/>
  <c r="BT24" i="48"/>
  <c r="BD24" i="48"/>
  <c r="BP15" i="48"/>
  <c r="BP13" i="48"/>
  <c r="BP11" i="48"/>
  <c r="BP9" i="48"/>
  <c r="BP17" i="48" l="1"/>
  <c r="BT27" i="48"/>
  <c r="BP27" i="48" s="1"/>
  <c r="BT28" i="48" l="1"/>
  <c r="BP28" i="48" s="1"/>
  <c r="H32" i="47"/>
  <c r="H34" i="47" s="1"/>
  <c r="N50" i="45" l="1"/>
  <c r="BE50" i="45" s="1"/>
  <c r="N48" i="45"/>
  <c r="BE48" i="45" s="1"/>
  <c r="N46" i="45"/>
  <c r="BE46" i="45" s="1"/>
  <c r="N44" i="45"/>
  <c r="BE44" i="45" s="1"/>
  <c r="N42" i="45"/>
  <c r="BE42" i="45" s="1"/>
  <c r="N40" i="45"/>
  <c r="BE40" i="45" s="1"/>
  <c r="N38" i="45"/>
  <c r="N36" i="45"/>
  <c r="N34" i="45"/>
  <c r="N32" i="45"/>
  <c r="M40" i="47"/>
  <c r="M42" i="47"/>
  <c r="N52" i="45" l="1"/>
  <c r="N56" i="45" s="1"/>
  <c r="M44" i="47"/>
  <c r="M46" i="47" s="1"/>
  <c r="BE38" i="45" l="1"/>
  <c r="BE36" i="45"/>
  <c r="BE34" i="45"/>
  <c r="BE32" i="45"/>
  <c r="X72" i="42"/>
  <c r="W72" i="42"/>
  <c r="V72" i="42"/>
  <c r="U72" i="42"/>
  <c r="T72" i="42"/>
  <c r="Q72" i="42"/>
  <c r="P72" i="42"/>
  <c r="O72" i="42"/>
  <c r="N72" i="42"/>
  <c r="M72" i="42"/>
  <c r="J72" i="42"/>
  <c r="I72" i="42"/>
  <c r="H72" i="42"/>
  <c r="G72" i="42"/>
  <c r="F72" i="42"/>
  <c r="X83" i="32"/>
  <c r="W83" i="32"/>
  <c r="V83" i="32"/>
  <c r="U83" i="32"/>
  <c r="T83" i="32"/>
  <c r="Q83" i="32"/>
  <c r="P83" i="32"/>
  <c r="O83" i="32"/>
  <c r="N83" i="32"/>
  <c r="M83" i="32"/>
  <c r="J83" i="32"/>
  <c r="I83" i="32"/>
  <c r="H83" i="32"/>
  <c r="G83" i="32"/>
  <c r="F83" i="32"/>
  <c r="C5" i="11"/>
  <c r="S52" i="45" l="1"/>
  <c r="N58" i="45" s="1"/>
  <c r="C8" i="21"/>
  <c r="AH5" i="21"/>
  <c r="AH6" i="21"/>
  <c r="U6" i="41"/>
  <c r="U5" i="41"/>
  <c r="C8" i="42"/>
  <c r="U6" i="42"/>
  <c r="U5" i="42"/>
  <c r="C8" i="19"/>
  <c r="T5" i="19"/>
  <c r="T6" i="19"/>
  <c r="C8" i="11"/>
  <c r="U6" i="11"/>
  <c r="U5" i="11"/>
  <c r="C8" i="41"/>
  <c r="N62" i="45" l="1"/>
  <c r="U6" i="32"/>
  <c r="U5" i="32"/>
  <c r="C8" i="32"/>
  <c r="AH5" i="26" l="1"/>
  <c r="AH6" i="26"/>
  <c r="C8" i="24"/>
  <c r="AH5" i="24"/>
  <c r="AH6" i="24"/>
  <c r="AH6" i="23"/>
  <c r="AH5" i="23"/>
  <c r="C8" i="23"/>
  <c r="C8" i="26"/>
  <c r="C8" i="35" l="1"/>
  <c r="AH6" i="35"/>
  <c r="AH5" i="35"/>
  <c r="AH6" i="25"/>
  <c r="AH5" i="25"/>
  <c r="C8" i="29"/>
  <c r="AH6" i="29"/>
  <c r="AH5" i="29"/>
  <c r="C8" i="22"/>
  <c r="AH6" i="22"/>
  <c r="AH5" i="22"/>
  <c r="C8" i="25"/>
  <c r="C5" i="15"/>
  <c r="C5" i="28"/>
  <c r="C8" i="15" l="1"/>
  <c r="AH6" i="15"/>
  <c r="AH5" i="15"/>
  <c r="AH6" i="39"/>
  <c r="AH5" i="39"/>
  <c r="C8" i="18"/>
  <c r="AH5" i="18"/>
  <c r="AH6" i="18"/>
  <c r="C8" i="30"/>
  <c r="AH6" i="30"/>
  <c r="AH5" i="30"/>
  <c r="C8" i="12"/>
  <c r="AH6" i="12"/>
  <c r="AH5" i="12"/>
  <c r="C8" i="28"/>
  <c r="AH6" i="28"/>
  <c r="AH5" i="28"/>
  <c r="C8" i="39"/>
  <c r="C5" i="17"/>
  <c r="C5" i="14"/>
  <c r="AH5" i="17" l="1"/>
  <c r="AH6" i="17"/>
  <c r="AH6" i="14"/>
  <c r="AH5" i="14"/>
  <c r="C8" i="17"/>
  <c r="C8" i="14"/>
  <c r="C5" i="27"/>
  <c r="C5" i="36"/>
  <c r="C8" i="36" s="1"/>
  <c r="AH6" i="27" l="1"/>
  <c r="AH5" i="27"/>
  <c r="AH6" i="36"/>
  <c r="AH5" i="36"/>
  <c r="C8" i="27"/>
  <c r="C5" i="38" l="1"/>
  <c r="C8" i="38" s="1"/>
  <c r="AH5" i="38" l="1"/>
  <c r="AH6" i="38"/>
  <c r="T12" i="48"/>
  <c r="T14"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4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D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T6" authorId="0" shapeId="0" xr:uid="{00000000-0006-0000-0E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F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0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1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2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3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4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5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6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5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7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8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19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A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B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C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1D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284230DA-FBD8-4DBF-92B3-BB41E827B6F7}">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6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700-000001000000}">
      <text>
        <r>
          <rPr>
            <b/>
            <sz val="9"/>
            <color indexed="81"/>
            <rFont val="Tahoma"/>
            <family val="2"/>
          </rPr>
          <t xml:space="preserve">Anrechnung von Gutschriften (Absenzen)
</t>
        </r>
        <r>
          <rPr>
            <sz val="9"/>
            <color indexed="81"/>
            <rFont val="Tahoma"/>
            <family val="2"/>
          </rPr>
          <t xml:space="preserve">
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8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9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AH6" authorId="0" shapeId="0" xr:uid="{00000000-0006-0000-0A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0B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Ineichen Bruno</author>
  </authors>
  <commentList>
    <comment ref="U6" authorId="0" shapeId="0" xr:uid="{00000000-0006-0000-0C00-000001000000}">
      <text>
        <r>
          <rPr>
            <b/>
            <sz val="9"/>
            <color indexed="81"/>
            <rFont val="Tahoma"/>
            <family val="2"/>
          </rPr>
          <t xml:space="preserve">Anrechnung von Gutschriften (Absenzen)
</t>
        </r>
        <r>
          <rPr>
            <sz val="9"/>
            <color indexed="81"/>
            <rFont val="Tahoma"/>
            <family val="2"/>
          </rPr>
          <t xml:space="preserve">Zeitgutschriften von Absenzen erfolgen linear entsprechend der vertraglichen Tagessollzeit oder effektiv gemäss der geplanten und mit dem Vorgesetzten vereinbarten Arbeitsdauer.
</t>
        </r>
        <r>
          <rPr>
            <b/>
            <sz val="9"/>
            <color indexed="81"/>
            <rFont val="Tahoma"/>
            <family val="2"/>
          </rPr>
          <t>Linear</t>
        </r>
        <r>
          <rPr>
            <sz val="9"/>
            <color indexed="81"/>
            <rFont val="Tahoma"/>
            <family val="2"/>
          </rPr>
          <t xml:space="preserve"> bedeutet, dass die Zeitgutschrift jeden Tag von Montag bis Freitag genau gleich erfolgt; d.h. das dem Pensum entsprechende Tages-Soll.
Beispiel: die Zeitgutschrift erfolgt gemäss der Sollarbeitszeit einer 5-Tageswoche.
z.B. 50% = 4:16 h
</t>
        </r>
        <r>
          <rPr>
            <b/>
            <sz val="9"/>
            <color indexed="81"/>
            <rFont val="Tahoma"/>
            <family val="2"/>
          </rPr>
          <t>Effektiv</t>
        </r>
        <r>
          <rPr>
            <sz val="9"/>
            <color indexed="81"/>
            <rFont val="Tahoma"/>
            <family val="2"/>
          </rPr>
          <t xml:space="preserve"> heisst, dass die Zeitgutschrift nach der geplanten Arbeitsdauer an den vereinbarten Ar-beitstagen, in der Regel zwischen Montag und Freitag erfolgt. Maximal mögliche Zeitgutschrift pro Ganztag = 8:32 h, pro Halbtag = 4:16 h (inkl. Vorholzeit). 
Beispiel: die Zeitgutschrift erfolgt gemäss der geplanten/vereinbarten Arbeitszeit, jedoch maximal in Form eines 100% Pensums (8:32 h).
z.B. 50% = geplant für Montag und Dienstag den ganzen Tag und Mittwoch Vormittag. Mögliche Zeitgutschrift: Montag 8:32 h, Dienstag 8:32 h, Mittwoch 4:16 h. Am Donnerstag und Freitag darf keine Zeitgutschrift erfolgen.</t>
        </r>
      </text>
    </comment>
  </commentList>
</comments>
</file>

<file path=xl/sharedStrings.xml><?xml version="1.0" encoding="utf-8"?>
<sst xmlns="http://schemas.openxmlformats.org/spreadsheetml/2006/main" count="2029" uniqueCount="459">
  <si>
    <t>Pensum</t>
  </si>
  <si>
    <t>Zeitanrechnung</t>
  </si>
  <si>
    <t>Ferien</t>
  </si>
  <si>
    <t>tägliche Soll-Arbeitszeit (Std. in Dezimal)</t>
  </si>
  <si>
    <t>wöchentliche Soll-Arbeitszeit (Std./Min.)</t>
  </si>
  <si>
    <t>wöchentliche Soll-Arbeitszeit (Std. in Dezimal)</t>
  </si>
  <si>
    <t>Kompensation Gleitzeitsaldo</t>
  </si>
  <si>
    <t>bitte auswählen</t>
  </si>
  <si>
    <t>Kompensation Zeitzuschlag</t>
  </si>
  <si>
    <t>Feiertag</t>
  </si>
  <si>
    <t>Dienstlich abwesend</t>
  </si>
  <si>
    <t>Todesfall</t>
  </si>
  <si>
    <t>Wohnungswechsel</t>
  </si>
  <si>
    <t>Vorstellungsgespräche</t>
  </si>
  <si>
    <t>Öffentliche Ämter</t>
  </si>
  <si>
    <t>Vorsprache bei Behörden</t>
  </si>
  <si>
    <t>Expertentätigkeit</t>
  </si>
  <si>
    <t>Tätigkeit Personalverbände</t>
  </si>
  <si>
    <t>Jugend + Sport</t>
  </si>
  <si>
    <t>Mutterschaftsurlaub</t>
  </si>
  <si>
    <t>Aus- und Weiterbildung</t>
  </si>
  <si>
    <t>§ GAV</t>
  </si>
  <si>
    <t>---</t>
  </si>
  <si>
    <t>Bemerkungen</t>
  </si>
  <si>
    <t>Sollarbeitszeit 100%</t>
  </si>
  <si>
    <t>Pensen</t>
  </si>
  <si>
    <t>Dezimal</t>
  </si>
  <si>
    <t>Dezimal =&gt; Std./Min.</t>
  </si>
  <si>
    <t>Std./Min.</t>
  </si>
  <si>
    <t>Std./Min. =&gt;  Dezimal</t>
  </si>
  <si>
    <t>Umrechnung Zeitformat</t>
  </si>
  <si>
    <t>Hilfsmittel für Berechnungen</t>
  </si>
  <si>
    <t>Beispiele</t>
  </si>
  <si>
    <t>Beispiel 1</t>
  </si>
  <si>
    <t>Beispiel 2</t>
  </si>
  <si>
    <t>Beispiel 3</t>
  </si>
  <si>
    <t>Beispiel 4</t>
  </si>
  <si>
    <t>Ihr Pensum</t>
  </si>
  <si>
    <t>Ihre Gutschrift</t>
  </si>
  <si>
    <t>Arbeitszeit Vormittag</t>
  </si>
  <si>
    <t>Arbeitszeit Nachmittag</t>
  </si>
  <si>
    <t>Arbeitszeit Total</t>
  </si>
  <si>
    <t>Begründung</t>
  </si>
  <si>
    <t>pro Arbeitstag darf kein positiver Saldo erwirtschaftet werden</t>
  </si>
  <si>
    <t>Ferienrechner</t>
  </si>
  <si>
    <t>Geburtsdatum</t>
  </si>
  <si>
    <t>Alter</t>
  </si>
  <si>
    <t>von</t>
  </si>
  <si>
    <t>bis</t>
  </si>
  <si>
    <t>Ferienanspruch gekürzt</t>
  </si>
  <si>
    <t>Ferienanspruch / Jahr</t>
  </si>
  <si>
    <t>Datum von</t>
  </si>
  <si>
    <t>Datum bis</t>
  </si>
  <si>
    <t>Total</t>
  </si>
  <si>
    <t>=</t>
  </si>
  <si>
    <t>Subtraktion</t>
  </si>
  <si>
    <t>Addition</t>
  </si>
  <si>
    <t>Ausgangswert</t>
  </si>
  <si>
    <t>Abzug (ohne Vorzeichen)</t>
  </si>
  <si>
    <t>Positiver Wert</t>
  </si>
  <si>
    <t>Negativer Wert</t>
  </si>
  <si>
    <t>70%</t>
  </si>
  <si>
    <t>60%</t>
  </si>
  <si>
    <t>weitere Infos / Beispiele</t>
  </si>
  <si>
    <t>Absenzgrund</t>
  </si>
  <si>
    <t>Bemerkung / Beispiele</t>
  </si>
  <si>
    <t>90 Abs. 3</t>
  </si>
  <si>
    <t>Effektiv</t>
  </si>
  <si>
    <t>90 Abs. 5</t>
  </si>
  <si>
    <t xml:space="preserve">Gilt für Kurse, Tagungen und Konferenzen
Gutschrift ½ Tag = 4:16 h
Gutschrift ganzer Tag = 8:32 h.
</t>
  </si>
  <si>
    <t xml:space="preserve">- Linear
- Linear
- Effektiv
- Linear
</t>
  </si>
  <si>
    <t>168-170</t>
  </si>
  <si>
    <t>Linear</t>
  </si>
  <si>
    <t>90 Abs. 4</t>
  </si>
  <si>
    <t>Die effektive Zeit für Arbeitseinsätze ausserhalb des vertraglichen Arbeitsortes wird angerechnet (gilt nicht für Kurse oder Weiterbildungen).</t>
  </si>
  <si>
    <t>1 Woche Ferien entsprechen 5 Tage Ferien, auch bei reduziertem Pensum.</t>
  </si>
  <si>
    <t>Eigene Hochzeit, 5 Tage analog Ferien. Bezug in der Regel im gleichen Kalenderjahr.</t>
  </si>
  <si>
    <t>114 Abs. 1</t>
  </si>
  <si>
    <t>Hochzeit von Kindern, Geschwistern, Vater, Mutter 1 Tag. Die Anrechnung erfolgt ereignisgebunden.</t>
  </si>
  <si>
    <t>114 Abs. 2</t>
  </si>
  <si>
    <t>Der Abbau von Gleitzeit richtet sich nach der Tagessollzeit (z.B. 50% = 4:16 h).</t>
  </si>
  <si>
    <t>Zeitzuschlag von 20% für Arbeiten zwischen 23:00 – 06:00 Uhr. Kompensation analog Gleitzeit.</t>
  </si>
  <si>
    <t xml:space="preserve">- Effektiv
- Linear
</t>
  </si>
  <si>
    <t>114 Abs. 4</t>
  </si>
  <si>
    <t>186–189</t>
  </si>
  <si>
    <t>190–191</t>
  </si>
  <si>
    <t xml:space="preserve">- Todesfälle nach Verwandtschaftsgrad
- Teilnahme an Trauerfeiern von Arbeitskollegen und –kolleginnen sowie nahestehenden Personen. Ausnahmen regelt der Amtschef/die Amtschefin.
</t>
  </si>
  <si>
    <t xml:space="preserve">- Effektiv
- Linear
</t>
  </si>
  <si>
    <t>Sofern das Arbeitsverhältnis durch den Arbeitgeber aufgelöst wurde: die benötigte Zeit jedoch maximal ein halber Tag pro Woche.</t>
  </si>
  <si>
    <t>114 Abs. 8</t>
  </si>
  <si>
    <t>Die benötigte Zeit jedoch max. 1 Tag, ereignisgebunden.</t>
  </si>
  <si>
    <t>114 Abs. 7</t>
  </si>
  <si>
    <t xml:space="preserve">- Linear
- Effektiv, die benötigte Zeit
</t>
  </si>
  <si>
    <t xml:space="preserve">Effektiv (max. 8:32 h)
</t>
  </si>
  <si>
    <t xml:space="preserve">Effektiv (max. 12:00 h)
</t>
  </si>
  <si>
    <t>Dienstaltersgeschenk (Treueprämie)</t>
  </si>
  <si>
    <t>Hochzeit (in der Familie)</t>
  </si>
  <si>
    <t>Hochzeit (eigene)</t>
  </si>
  <si>
    <t>Krankheit (inkl. Krankheit aus Schwangerschaft)</t>
  </si>
  <si>
    <t>Unfall (Betriebs- und Nichtbetriebsunfall)</t>
  </si>
  <si>
    <t>Militär, Zivil- und Zivilschutzdienst</t>
  </si>
  <si>
    <t xml:space="preserve">- Obligatorischer schweizerischer Militär-, Zivil- und Zivilschutzdienst. Erwerbsausfallentschädigungen gehen vollumfänglich an den Arbeitgeber.
- An Wochenenden erfolgt keine Zeitgutschrift.
</t>
  </si>
  <si>
    <t>Arzt- und Zahnarztbesuche</t>
  </si>
  <si>
    <t>Bürgerpflichten erfüllen</t>
  </si>
  <si>
    <t>Krankheit in der Familie</t>
  </si>
  <si>
    <t>bei ½ Tag = 4:16 h bzw. bei einem ganzen Tag 8:32 h</t>
  </si>
  <si>
    <t>die erforderliche Zeit, max. 1 Tag linear bzw. 8:32 h</t>
  </si>
  <si>
    <t>die erforderliche Zeit, max. 1 Tag linear bzw. 6:49 h</t>
  </si>
  <si>
    <t>die erforderliche Zeit, max. 1 Tag linear bzw. 5:58 h</t>
  </si>
  <si>
    <t>die erforderliche Zeit, max. 1 Tag linear bzw. 5:07 h</t>
  </si>
  <si>
    <t>die erforderliche Zeit, max. 1 Tag linear à 8:32 h (max. 10 Tage im Kalenderjahr)</t>
  </si>
  <si>
    <t>die erforderliche Zeit, max. 1 Tag linear à 6:49 h (max. 10 Tage im Kalenderjahr)</t>
  </si>
  <si>
    <t>die erforderliche Zeit, max. 1 Tag linear à 5:58 h (max. 10 Tage im Kalenderjahr)</t>
  </si>
  <si>
    <t>die erforderliche Zeit, max. 1 Tag linear à 5:07 h (max. 10 Tage im Kalenderjahr)</t>
  </si>
  <si>
    <t>die benötigte Zeit, max. 1 Tag effektiv à 8:32 h</t>
  </si>
  <si>
    <t>Beispiele "Tätigkeit als Instruktor oder Rechungsführer Zivilschutz und Feuerwehr"</t>
  </si>
  <si>
    <r>
      <t xml:space="preserve"> =&gt; die Zeitanrechung erfolgt </t>
    </r>
    <r>
      <rPr>
        <b/>
        <u/>
        <sz val="10"/>
        <rFont val="Frutiger LT Com 55 Roman"/>
        <family val="2"/>
        <scheme val="minor"/>
      </rPr>
      <t>linear</t>
    </r>
  </si>
  <si>
    <t>5 Tage linear à 8:32 h</t>
  </si>
  <si>
    <t>5 Tage linear à 6:49 h</t>
  </si>
  <si>
    <t>5 Tage linear à 5:58 h</t>
  </si>
  <si>
    <t>5 Tage linear à 5:07 h</t>
  </si>
  <si>
    <t>die effektive Zeit, max. 12:00 h pro Tag</t>
  </si>
  <si>
    <t>keine</t>
  </si>
  <si>
    <t>Zeitanrechnung:</t>
  </si>
  <si>
    <t>max. 5 Tage linear à 8:32 h</t>
  </si>
  <si>
    <t>max. 5 Tage linear à 6:49 h</t>
  </si>
  <si>
    <t>max. 5 Tage linear à 5:58 h</t>
  </si>
  <si>
    <t>max. 5 Tage linear à 5:07 h</t>
  </si>
  <si>
    <t>- Militär-, Zivil- und Zivilschutzdienst: z.B. Fassen, Rückgabe, Inspektionen, etc. die erforderliche Zeit, max. 1 Tag
- Übungen und Kurse Feuerwehr max. 10 Tage im Kalenderjahr
- Ernstfalleinsatz Feuerwehr die benötigte Zeit
- Tätigkeit als Instruktor oder Rechnungsführer Zivilschutz und Feuerwehr max. 10 Tage im Kalenderjahr.
An Wochenenden erfolgt keine Zeitgutschrift.
Erwerbsausfallentschädigungen gehen vollumfänglich an den Arbeitgeber. Das EO-Formular muss zeitnah der zuständigen Stelle abgegeben werden.</t>
  </si>
  <si>
    <t xml:space="preserve"> </t>
  </si>
  <si>
    <t>die benötigte Zeit, max. 8:32 h pro Tag</t>
  </si>
  <si>
    <t>die effektive Zeit, max. 08:32 h pro Tag</t>
  </si>
  <si>
    <t>der Feiertag wird linear angerechnet, bzw. 8:32 h</t>
  </si>
  <si>
    <t>der Feiertag wird linear angerechnet, bzw. 6:49 h</t>
  </si>
  <si>
    <t>der Feiertag wird linear angerechnet, bzw. 5:58 h</t>
  </si>
  <si>
    <t>der Feiertag wird linear angerechnet, bzw. 5:07 h</t>
  </si>
  <si>
    <t>die Gutschrift erfolgt linear, bzw. 8:32 h pro Tag</t>
  </si>
  <si>
    <t>die Gutschrift erfolgt linear, bzw. 6:49 h pro Tag</t>
  </si>
  <si>
    <t>die Gutschrift erfolgt linear, bzw. 5:58 h pro Tag</t>
  </si>
  <si>
    <t>die Gutschrift erfolgt linear, bzw. 5:07 h pro Tag</t>
  </si>
  <si>
    <t>die benötigte Zeit, max. 1/2 Tag pro Woche linear, bzw. 4:16 h</t>
  </si>
  <si>
    <t>Woche 1</t>
  </si>
  <si>
    <t>Woche 2</t>
  </si>
  <si>
    <t>Woche 3</t>
  </si>
  <si>
    <t>Mo</t>
  </si>
  <si>
    <t>Di</t>
  </si>
  <si>
    <t>Mi</t>
  </si>
  <si>
    <t>Do</t>
  </si>
  <si>
    <t>Fr</t>
  </si>
  <si>
    <t>Sa</t>
  </si>
  <si>
    <t>So</t>
  </si>
  <si>
    <t>Soll-Zeit</t>
  </si>
  <si>
    <t>Sollarbeitszeit nach Pensum (Std./Min.)</t>
  </si>
  <si>
    <t>ja</t>
  </si>
  <si>
    <t>nein</t>
  </si>
  <si>
    <t>Gutschrift</t>
  </si>
  <si>
    <t>Begründung: Bei einem 100%-Pensum erfolgt die Gutschrift gemäss der Soll-Zeit</t>
  </si>
  <si>
    <t>-</t>
  </si>
  <si>
    <t>keine Gutschrift, da Pensum unter 70%</t>
  </si>
  <si>
    <t>keine Gutschrift, da der Freitag sein vereinbarter arbeitsfreier Tag ist</t>
  </si>
  <si>
    <t>Arbeitszeit inkl. Gutschrift Arzt</t>
  </si>
  <si>
    <t>Hans Muster (80%-Pensum) arbeitet von Montag - Donnerstag. Am Montag arbeitet er von 09:00 - 12:00, 13:00 - 14:00 und 16:00 - 17:00. Um 14:00 - 16:00 ist Hr. Muster beim Arzt.</t>
  </si>
  <si>
    <t>keine Gutschrift, da der Samstag sein arbeitsfreier Tag ist. An Wochenenden, an Kompensationstagen und während Ferientagen werden keine Arztbesuche gutgeschrieben.</t>
  </si>
  <si>
    <t>siehe Details / Beispiele</t>
  </si>
  <si>
    <t>1 Woche bezahlter Urlaub für Treueprämie entsprechen 5 Arbeitstagen, auch bei reduziertem Pensum (Handhabung analog Ferien).</t>
  </si>
  <si>
    <t>die benötigte Zeit, max. 10 Tage à 6:49 h = max. 68:16 h</t>
  </si>
  <si>
    <t>die benötigte Zeit, max. 10 Tage à 5:58 h = max. 59:44 h</t>
  </si>
  <si>
    <t>die benötigte Zeit, max. 10 Tage à 5:07 h = max. 51:12 h</t>
  </si>
  <si>
    <t>Experte Lehrabschlussprüfungen o. ä. max. 10 Tage im Kalenderjahr. (z.B. 50% Pensum = 10 Tage à 4:16 h bzw. max. 42:40 h im Kalenderjahr).</t>
  </si>
  <si>
    <t>die benötigte Zeit, max. 10 Tage à 8:32 h = max. 85:20 h</t>
  </si>
  <si>
    <t>Hans Muster (60%-Pensum) wird an den Lehrabschlussprüfungen als Experte eingesetzt und leistet rund 10:00 h an einem Tag.</t>
  </si>
  <si>
    <t>Obwohl die Tätigkeit länger als 8:32 h andauerte, erhält Hans Muster eine Zeitgutschrift von 8:32 h. Für das restliche Kalenderjahr können maximal 42:40 h gewährt werden (51:12 - 8:32 h). 
Es dürfen jedoch höchsten 20 besoldete Urlaubstage (20 Tage à 5:07 h) gemäss § 121 GAV gutgeschrieben werden.</t>
  </si>
  <si>
    <t>pro Arbeitstag darf nicht mehr als 8:32 h gutgeschrieben werden</t>
  </si>
  <si>
    <t>Ihre Anspruch</t>
  </si>
  <si>
    <t>gearbeitet</t>
  </si>
  <si>
    <t>Bemerkung: Je nach Gleitzeitsaldo bezieht Herr Muster auch am Freitag einen Ferientag zu 6:49 h.</t>
  </si>
  <si>
    <t>(6:49)</t>
  </si>
  <si>
    <t>Hans Muster (80% Pensum) arbeitet in der Regel von Montag bis Donnerstag jeweils 8:32 h. Er bezieht eine Woche Ferien = 5 Tage.</t>
  </si>
  <si>
    <t>Hans Muster (80% Pensum) arbeitet in der Regel von Montag bis Donnerstag jeweils 8:32 h. Für ein verlängertes Wochenende bezieht er 2 Ferientage von Donnerstag bis und mit Montag.</t>
  </si>
  <si>
    <t xml:space="preserve">Hans Muster (80% Pensum) arbeitet in der Regel von Montag bis Donnerstag jeweils 8:32 h. Am Mittwoch heiratet seine Schwester. </t>
  </si>
  <si>
    <t xml:space="preserve">Hans Muster (80% Pensum) arbeitet in der Regel von Montag bis Donnerstag jeweils 8:32 h. Am Freitag heiratet seine Schwester. </t>
  </si>
  <si>
    <t xml:space="preserve">Hans Muster (80% Pensum) arbeitet in der Regel von Montag bis Donnerstag jeweils 8:32 h. Am Samstag heiratet seine Schwester. </t>
  </si>
  <si>
    <t>Begründung: An Wochenenden oder Feiertagen darf keine Gutschrift erfolgen.</t>
  </si>
  <si>
    <t>Ihre Gutschrift (analog Ferien)</t>
  </si>
  <si>
    <t>der Kompensationstag wird linear abgezogen, bzw. 8:32 h</t>
  </si>
  <si>
    <t>der Kompensationstag wird linear abgezogen, bzw. 6:49 h</t>
  </si>
  <si>
    <t>der Kompensationstag wird linear abgezogen, bzw. 5:58 h</t>
  </si>
  <si>
    <t>der Kompensationstag wird linear abgezogen, bzw. 5:07 h</t>
  </si>
  <si>
    <t>geplant zur Arbeit</t>
  </si>
  <si>
    <t>Tagestotal</t>
  </si>
  <si>
    <t xml:space="preserve">Gutschrift </t>
  </si>
  <si>
    <t>Arbeitszeit inkl. Gutschrift</t>
  </si>
  <si>
    <t>pro Arbeitstag darf nicht mehr als die geplante Arbeitszeit (max. 8:32 h) gutgeschrieben werden.</t>
  </si>
  <si>
    <t>pro Arbeitstag darf nicht mehr als die geplante Arbeitszeit (max. 6:49 h) gutgeschrieben werden.</t>
  </si>
  <si>
    <t>Hans Muster (80%-Pensum) beginnt seine Arbeit um 7:00 Uhr. Um 10:00 Uhr muss er seine Tochter von der Schule infolge Krankheit abholen. Umgehend organisiert er eine Vertrauensperson. Diese kann am Folgetage die Tochter zur Hause betreuen. Für den heutigen Arbeitstag war Hans Muster für 6:49 h geplant.</t>
  </si>
  <si>
    <t>Hans Muster (80%-Pensum) beginnt seine Arbeit um 7:00 Uhr. Um 10:00 Uhr muss er seine Tochter von der Schule infolge Krankheit abholen. Umgehend organisiert er eine Vertrauensperson. Diese kann am Folgetage die Tochter zur Hause betreuen. Für den heutigen Arbeitstag war Hans Muster für 8:32 h geplant.</t>
  </si>
  <si>
    <t>Hans Muster (80%-Pensum) beginnt seine Arbeit um 7:00 Uhr. Um 10:00 Uhr muss er seine Tochter von der Schule infolge Krankheit abholen. Umgehend organisiert er eine Vertrauensperson. Diese kann am Nachmittag ab 14:00 Uhr die Tochter zur Hause betreuen. Ab 14:30 Uhr nimmt er wieder die Arbeit auf. Für den heutigen Arbeitstag war Hans Muster für 8:32 h geplant.</t>
  </si>
  <si>
    <t>03:30 (14:30 - 18:00)</t>
  </si>
  <si>
    <t>04:00 (7:00 - 11:00)</t>
  </si>
  <si>
    <t>Hans Muster (80%-Pensum) beginnt seine Arbeit um 7:00 Uhr. Um 10:00 Uhr muss er seine Tochter von der Schule infolge Krankheit abholen. Umgehend organisiert er eine Vertrauensperson. Diese kann am Nachmittag ab 14:00 Uhr die Tochter zur Hause betreuen. Ab 14:30 Uhr nimmt er wieder die Arbeit auf. Für den heutigen Arbeitstag war Hans Muster für 6:49 h geplant.</t>
  </si>
  <si>
    <t>03:00 (14:30 - 17:30)</t>
  </si>
  <si>
    <t>Es erfolgt keine Gutschrift, da pro Arbeitstag nicht mehr als die geplante Arbeitszeit (max. 6:49 h) gutgeschrieben werden darf.</t>
  </si>
  <si>
    <t>Beispiel (80%-Pensum)</t>
  </si>
  <si>
    <t>Beispiel (50%-Pensum)</t>
  </si>
  <si>
    <t>Beispiel (100%-Pensum und 50% Teilzeitarbeitsunfähigkeit )</t>
  </si>
  <si>
    <t>Zivilschutz</t>
  </si>
  <si>
    <t xml:space="preserve">Hans Muster (80%-Pensum) arbeitet von in der Regel von Montag - Donnerstag (je 8:32 h). Am Donnerstag und Freitag muss er an einen Wiederholungskurs des Zivilschutzes (dieser dauer rund 9:00 h). Die Anrechnung erfolgt linear. </t>
  </si>
  <si>
    <t>Hans Muster (80%-Pensum) arbeitet von in der Regel von Montag - Donnerstag (je 8:32 h). Am Samstag muss er bei einem Grossanlass den Verkehr regeln.</t>
  </si>
  <si>
    <t>Begründung: An Wochenenden und Feiertagen erfolgt keine Gutschrift.</t>
  </si>
  <si>
    <t xml:space="preserve">- Ausübung maximal 10 Tage pro Kalenderjahr.
- Die Vorbereitungszeit hat ausserhalb der Arbeitszeit zu erfolgen. (z.B. 50% Pensum = 10 Tage à 4:16 h bzw. max. 42:40 h im Kalenderjahr).
</t>
  </si>
  <si>
    <t xml:space="preserve">- Teilnahme als Delegiertenversammlungen oder Sitzungen der leitenden Gremien.
- Nur während der Arbeitszeit anzurechnen. (z.B. 50% Pensum = 10 Tage à 4:16 h bzw. max. 42:40 h im Kalenderjahr).
</t>
  </si>
  <si>
    <t>Hans Muster (60%-Pensum) geht einem öffentlichen Amt nach und leistet rund 10:00 h an einem Tag.</t>
  </si>
  <si>
    <t>Hans Muster (80%-Pensum) arbeitet von 07:00 - 12:00 und von 13:00 - 16:00. Anschliessend nimmt er an einer 2-stündigen Besprechung im Rahmen seines bewilligten öffentlichen Amtes teil.</t>
  </si>
  <si>
    <t>pro Arbeitstag darf nicht mehr als 8:32 h gutgeschrieben werden.</t>
  </si>
  <si>
    <t>Hans Muster (60%-Pensum) geht einer Personalverbandstätigkeit nach und leistet rund 10:00 h an einem Tag.</t>
  </si>
  <si>
    <t>Unfall</t>
  </si>
  <si>
    <t>Krankheit</t>
  </si>
  <si>
    <t>Beispiel (100% Pensum)</t>
  </si>
  <si>
    <t>Erbschaftsverhandlung</t>
  </si>
  <si>
    <t>MFK-Fahrzeugprüfung</t>
  </si>
  <si>
    <t>Scheidungsverfahren</t>
  </si>
  <si>
    <t>Gilt für:</t>
  </si>
  <si>
    <t>Zeugenaussagen o.ä.</t>
  </si>
  <si>
    <t>usw.</t>
  </si>
  <si>
    <t>die benötigte Zeit, max. 1/2 Tag pro Woche linear, bzw. 3:24 h</t>
  </si>
  <si>
    <t>die benötigte Zeit, max. 1/2 Tag pro Woche linear, bzw. 2:59 h</t>
  </si>
  <si>
    <t>die benötigte Zeit, max. 1/2 Tag pro Woche linear, bzw. 2:33 h</t>
  </si>
  <si>
    <t>Sollzeit</t>
  </si>
  <si>
    <t>Beispiel (100%-Pensum und 50% Teilzeitarbeitsunfähigkeit)</t>
  </si>
  <si>
    <t>Beispiel (80%-Pensum in einem Dienstplan mit Wochenendarbeiten)</t>
  </si>
  <si>
    <t>Personal-ID</t>
  </si>
  <si>
    <t>Dauer unbezahlter Urlaub in Tagen</t>
  </si>
  <si>
    <t>Ferienkürzung je Urlaubstag</t>
  </si>
  <si>
    <t>Ferienkürzung gerundet</t>
  </si>
  <si>
    <t>Ferienanspruch</t>
  </si>
  <si>
    <t>Ferienkürzung gesamte Urlaubsdauer</t>
  </si>
  <si>
    <t>Dauer Urlaub</t>
  </si>
  <si>
    <t>Ferienkürzung unbezahlter Urlaub</t>
  </si>
  <si>
    <r>
      <rPr>
        <b/>
        <sz val="10"/>
        <color theme="1"/>
        <rFont val="Frutiger LT Com 55 Roman"/>
        <family val="2"/>
        <scheme val="minor"/>
      </rPr>
      <t>GAV-Bestimmungen</t>
    </r>
    <r>
      <rPr>
        <sz val="10"/>
        <color theme="1"/>
        <rFont val="Frutiger LT Com 55 Roman"/>
        <family val="2"/>
        <scheme val="minor"/>
      </rPr>
      <t xml:space="preserve">
§ 107 Absatz 2 GAV Kürzung des Ferienanspruches
</t>
    </r>
    <r>
      <rPr>
        <vertAlign val="superscript"/>
        <sz val="10"/>
        <color theme="1"/>
        <rFont val="Frutiger LT Com 55 Roman"/>
        <family val="2"/>
        <scheme val="minor"/>
      </rPr>
      <t>2</t>
    </r>
    <r>
      <rPr>
        <sz val="10"/>
        <color theme="1"/>
        <rFont val="Frutiger LT Com 55 Roman"/>
        <family val="2"/>
        <scheme val="minor"/>
      </rPr>
      <t xml:space="preserve"> Bei freiwilligem, unbesoldetem Urlaub richtet sich der Ferienanspruch nach der Beschäftigungsdauer im Kalenderjahr. Der Ferienanspruch wird anteilmässig gekürzt. Mutterschaftsurlaub und bezahlter Urlaub führen nicht zu einer Kürzung des Ferienanspruchs.
§ 125 GAV Rechtsfolgen des unbezahlten Urlaubs
</t>
    </r>
    <r>
      <rPr>
        <vertAlign val="superscript"/>
        <sz val="10"/>
        <color theme="1"/>
        <rFont val="Frutiger LT Com 55 Roman"/>
        <family val="2"/>
        <scheme val="minor"/>
      </rPr>
      <t>1</t>
    </r>
    <r>
      <rPr>
        <sz val="10"/>
        <color theme="1"/>
        <rFont val="Frutiger LT Com 55 Roman"/>
        <family val="2"/>
        <scheme val="minor"/>
      </rPr>
      <t xml:space="preserve"> Wird der unbezahlte Urlaub bewilligt, so führt dies zu einer anteilsmässigen Kürzung des 13. Monatslohnes sowie einer Kürzung der Ferien im Verhältnis dieses Urlaubs zum Kalenderjahr.
</t>
    </r>
    <r>
      <rPr>
        <vertAlign val="superscript"/>
        <sz val="10"/>
        <color theme="1"/>
        <rFont val="Frutiger LT Com 55 Roman"/>
        <family val="2"/>
        <scheme val="minor"/>
      </rPr>
      <t>2</t>
    </r>
    <r>
      <rPr>
        <sz val="10"/>
        <color theme="1"/>
        <rFont val="Frutiger LT Com 55 Roman"/>
        <family val="2"/>
        <scheme val="minor"/>
      </rPr>
      <t xml:space="preserve"> Die Nichtberufsunfallversicherung ruht nach 30 Tagen ab Urlaubsbeginn. Diese kann aber durch eine Abredeversicherung von dem oder der Arbeitnehmenden für maximal 180 Tage weitergeführt werden (Artikel 3 UVG).
</t>
    </r>
    <r>
      <rPr>
        <vertAlign val="superscript"/>
        <sz val="10"/>
        <color theme="1"/>
        <rFont val="Frutiger LT Com 55 Roman"/>
        <family val="2"/>
        <scheme val="minor"/>
      </rPr>
      <t>3</t>
    </r>
    <r>
      <rPr>
        <sz val="10"/>
        <color theme="1"/>
        <rFont val="Frutiger LT Com 55 Roman"/>
        <family val="2"/>
        <scheme val="minor"/>
      </rPr>
      <t xml:space="preserve"> Erkrankung oder Unfall während des unbezahlten Urlaubes begründen weder den Abbruch des Urlaubes noch die Ausrichtung von Lohn.</t>
    </r>
  </si>
  <si>
    <t>Name / Vorname</t>
  </si>
  <si>
    <t>Arbeits-unfähigkeit</t>
  </si>
  <si>
    <t>Anzahl Tage</t>
  </si>
  <si>
    <t>Anzahl Tage arbeitsunfähig</t>
  </si>
  <si>
    <t xml:space="preserve">Ferienkürzung </t>
  </si>
  <si>
    <t>(bei Arbeitsunfähigkeit von 100%)</t>
  </si>
  <si>
    <t>bei Ø Arbeitsunfähigkeit</t>
  </si>
  <si>
    <t>Maximale Ferienkürzung</t>
  </si>
  <si>
    <t>Ferienkürzung (Krankheit, Unfall, Militär, etc.)</t>
  </si>
  <si>
    <t xml:space="preserve">Gilt nicht für: </t>
  </si>
  <si>
    <t>Gestützt auf Vorladung von einer Amtsstelle oder Gericht (gilt nicht für private Angelegenheiten bzw. Bedürfnisse, z.B. Erbschaftsverhandlungen, MFK-Fachzeugprüfung, etc.)</t>
  </si>
  <si>
    <t>Berechnung Soll-Arbeitszeit</t>
  </si>
  <si>
    <t>Berechnung Ist-Arbeitszeit</t>
  </si>
  <si>
    <t>Berechnung Ferienkürzung</t>
  </si>
  <si>
    <t>§ GAV:</t>
  </si>
  <si>
    <t>114 Abs. 5+6</t>
  </si>
  <si>
    <t>Willkommen auf der Startseite</t>
  </si>
  <si>
    <t>Klicken Sie den Abwesenheitsgrund an und dann erfahren Sie wie die Zeitgutschrift erfolgt.</t>
  </si>
  <si>
    <t>Begründung: Die Gutschrift erfolgt linear von Montag bis Freitag.</t>
  </si>
  <si>
    <t>Hans Muster (40%) nimmt an einem ganztägigen Kurs in Zürich teil. Der Kurs beginnt um 8:30 und endet um 16:30 Uhr. Am Mittag wird während 1:15 h ein gemeinsames Mittagessen offeriert.</t>
  </si>
  <si>
    <t>Unabhängig der Kursdauer, des Kursortes sowie des Pensums erfolgt die Zeitanrechnung effektiv in halben Arbeitstagen (4:16 h bzw. 8:32 h).</t>
  </si>
  <si>
    <t>1 Tag linear à 8:32 h</t>
  </si>
  <si>
    <t>1 Tag linear à 6:49 h</t>
  </si>
  <si>
    <t>1 Tag linear à 5:58 h</t>
  </si>
  <si>
    <t>1 Tag linear à 5:07 h</t>
  </si>
  <si>
    <t>Zur Berechnung des Urlaubsanspruchs ist das durchschnittliche Pensum der letzten fünf Jahre massgebend.</t>
  </si>
  <si>
    <t>der Kompensationstag wird linear von dem erwirtschafteten Zeitsaldo abgezogen, bzw. 8:32 h</t>
  </si>
  <si>
    <t>der Kompensationstag wird linear von dem erwirtschafteten Zeitsaldo abgezogen, bzw. 5:58 h</t>
  </si>
  <si>
    <t>der Kompensationstag wird linear von dem erwirtschafteten Zeitsaldo abgezogen, bzw. 5:07 h</t>
  </si>
  <si>
    <t>der Kompensationstag wird linear von dem erwirtschafteten Zeitsaldo abgezogen, bzw. 6:49 h</t>
  </si>
  <si>
    <t xml:space="preserve">- Jugend + Sport max. 5 Tage im Kalenderjahr. Bezahlter Urlaub nur wenn Erwerbsausfallentschädigung an den Arbeitgeber geht.
- Die EO-Entschädigung geht nur dann direkt an den Arbeitnehmer, wenn unbezahlter Urlaub bezogen wird.
- An Wochenenden erfolgt keine Zeitgutschrift.
</t>
  </si>
  <si>
    <t>Es gelten die für den jeweiligen Arbeitsort gemäss Anstellungsvertrag relevanten Patroziniumsfeste. z.B. Urs und Viktor (30.9.) in Solothurn.</t>
  </si>
  <si>
    <t>Berechnung Ende Mutterschaftsurlaub</t>
  </si>
  <si>
    <t>Niederkunft</t>
  </si>
  <si>
    <t>Dauer</t>
  </si>
  <si>
    <t>Enddatum</t>
  </si>
  <si>
    <t>Dauer Mutterschaftsurlaub</t>
  </si>
  <si>
    <t>Begründung: Da die Arbeitsunfähigkeit mehr als 5 Kalendertage am Stück andauert, erfolgt die Gutschrift linear.</t>
  </si>
  <si>
    <t>Begründung: Da die Arbeitsunfähigkeit weniger als 6 Kalendertage am Stück andauert, erfolgt die Gutschrift effektiv.</t>
  </si>
  <si>
    <t>Begründung: Da die Arbeitsunfähigkeit mehr als 5 Kalendertage am Stück andauert, erfolgt die Gutschrift linear. Es darf kein positiver Gleitzeitsaldo erwirtschaftet, hingegen können Zeiten im Rahmen der Arbeitsfähigkeit kompensiert werden (Wochenbetrachtung).</t>
  </si>
  <si>
    <t>Begründung: Da die Arbeitsunfähigkeit der ersten Absenz am Samstag weniger als 5 Kalendertage am Stück andauert, und die Person zur Arbeit eingeplant war, erfolgt die Gutschrift effektiv. Bei der zweiten Absenz handelt es sich um eine lineare Gutschrift (MO-FR), da es sich um eine Langzeitabsenz (&gt; 5 Kalendertage) handelt.</t>
  </si>
  <si>
    <t>Begründung: Da die Arbeitsunfähigkeit mehr als 5 Kalendertage am Stück andauert, erfolgt die Gutschrift linear. Der Gleitzeitsaldo darf sich nicht verändern. Es darf nicht mehr als 4:16 gearbeitet werden, hingegen können Zeiten im Rahmen der Arbeitsfähigkeit kompensiert werden.</t>
  </si>
  <si>
    <t>Die Mutter einer Arbeitskollegin stirbt. Ein paar Mitarbeitende gehen an die Beerdigung und drücken somit ihr Beileid aus.</t>
  </si>
  <si>
    <t>Der Amtschef/die Amtchefin entscheidet über die Teilnahme an der Beerdigung. Bei einer Teilnahme erfolgt die Zeitanrechnung effektiv, jedoch max. 8:32 h pro Tag.</t>
  </si>
  <si>
    <r>
      <t xml:space="preserve">Beispiele "Todesfälle nach Verwandtschaftsgrad" =&gt; die Zeitanrechnung erfolgt </t>
    </r>
    <r>
      <rPr>
        <b/>
        <u/>
        <sz val="10"/>
        <rFont val="Frutiger LT Com 55 Roman"/>
        <family val="2"/>
        <scheme val="minor"/>
      </rPr>
      <t>linear</t>
    </r>
  </si>
  <si>
    <r>
      <t xml:space="preserve">Beispiele "Teilnahme an Trauerfeiern..." =&gt; die Zeitanrechnung erfolgt </t>
    </r>
    <r>
      <rPr>
        <b/>
        <u/>
        <sz val="10"/>
        <rFont val="Frutiger LT Com 55 Roman"/>
        <family val="2"/>
        <scheme val="minor"/>
      </rPr>
      <t>effektiv</t>
    </r>
  </si>
  <si>
    <r>
      <t xml:space="preserve">Beispiele "Militär und Zivilschutzdienst" =&gt; die Zeitanrechnung erfolgt </t>
    </r>
    <r>
      <rPr>
        <b/>
        <u/>
        <sz val="10"/>
        <rFont val="Frutiger LT Com 55 Roman"/>
        <family val="2"/>
        <scheme val="minor"/>
      </rPr>
      <t>linear</t>
    </r>
  </si>
  <si>
    <r>
      <t xml:space="preserve">Beispiele "Übungen und Kurse Feuerwehr" =&gt; die Zeitanrechnung erfolgt </t>
    </r>
    <r>
      <rPr>
        <b/>
        <u/>
        <sz val="10"/>
        <rFont val="Frutiger LT Com 55 Roman"/>
        <family val="2"/>
        <scheme val="minor"/>
      </rPr>
      <t>linear</t>
    </r>
  </si>
  <si>
    <r>
      <t xml:space="preserve">Beispiele "Ernstfalleinsatz Feuerwehr" =&gt; die Zeitanrechnung erfolgt </t>
    </r>
    <r>
      <rPr>
        <b/>
        <u/>
        <sz val="10"/>
        <rFont val="Frutiger LT Com 55 Roman"/>
        <family val="2"/>
        <scheme val="minor"/>
      </rPr>
      <t>effektiv</t>
    </r>
  </si>
  <si>
    <t>Kompensation der Gleitzeit bei Mitarbeitenden mit Dienstplan ist grundsätzlich erst möglich, nach dem die Dienstfreitage (104 Wochenendtag + Feiertage) bezogen wurden.</t>
  </si>
  <si>
    <t>Die Anrechnung an die Arbeitszeit ist ab einem Arbeitspensum von mindestens 70% erlaubt. Pro Arbeitstag mit Arzt-, Zahnarztbesuch oder ärztlich verordneter Therapie darf kein positiver Saldo erwirtschaftet werden. Die maximale Zeitgutschrift richtet sich nach der geplanten bzw. vereinbarten Arbeitsdauer jedoch max. 1:30 h pro Besuch (Ausnahmen regelt der Amtschef/die Amtschefin).</t>
  </si>
  <si>
    <t>max. 1:30 h pro Besuch</t>
  </si>
  <si>
    <t>Hans Muster (100%-Pensum) arbeitet von 07:00 - 12:00 und von 13:00 - 16:00 und geht anschliessend 1:00 h zum Arzt:</t>
  </si>
  <si>
    <t>die Zeitgutschrift ist auf max. 1:30 h pro Besuch begrenzt</t>
  </si>
  <si>
    <t>Hans Muster (80%-Pensum) arbeitet von 07:00 - 12:00 und von 13:00 - 15:30. Anschliessend geht er einer Expertentätigkeit an der Berufsschule während 2:00 h nach:</t>
  </si>
  <si>
    <t>Hans Muster (80%-Pensum) arbeitet von Montag - Donnerstag. Am Donnerstag hat er eine Untersuchung (Darmspiegelung) im Spital. Für diesen Tag wird durch den Arzt eine Arbeitsunfähigkeit bescheinigt.</t>
  </si>
  <si>
    <t>Da Herr Muster für den ganzen Arbeitstag arbeitsunfähig ist, erfolgt eine effektive Gutschrift von 8:32 h (Krankheit kurz). Da dies in der Regel zum Voraus planbar ist, sind solche Untersuchungen auf einen arbeitsfreien Tag zu planen.</t>
  </si>
  <si>
    <t>Hans Muster (40%) nimmt an einem halbtägigen Kurs in Zürich teil. Der Kurs beginnt um 8:00 und endet um 12:00 Uhr. Am Nachmittag arbeitet er wie gewohnt im Betrieb von 13:30 - 18:30 Uhr.</t>
  </si>
  <si>
    <t>Unabhängig der Kursdauer, des Kursortes sowie des Pensums erfolgt die Zeitanrechnung effektiv in halben Arbeitstagen (4:16 h). Die zusätzliche geleistete Arbeit am Nachmittag (5:00 h) wird angerechnet.</t>
  </si>
  <si>
    <t>Alter 
(in Bezug auf "Datum von")</t>
  </si>
  <si>
    <t>Hans Muster arbeitet in einem 100%-Pensum und ist zu 30% arbeitsunfähig (70% arbeitsfähig). Während der Arbeitszeit geht er für eine Stunde zum Arzt.</t>
  </si>
  <si>
    <t>Da Herr Muster zu 70% arbeitsfähig ist, kann den Arztbesuch gutgeschrieben werden.</t>
  </si>
  <si>
    <t>Hans Muster arbeitet in einem 100%-Pensum und ist zu 20% arbeitsunfähig (80% arbeitsfähig). Während der Arbeitszeit geht er für eine Stunde zum Arzt.</t>
  </si>
  <si>
    <t>Da Herr Muster zu 80% arbeitsfähig ist, kann den Arztbesuch gutgeschrieben werden.</t>
  </si>
  <si>
    <t>Hans Muster arbeitet in einem 100%-Pensum und ist zu 40% arbeitsunfähig (60% arbeitsfähig). Während der Arbeitszeit geht er für eine Stunde zum Arzt.</t>
  </si>
  <si>
    <t>Das Kind von Hans Muster (80%-Pensum) hat eine schwerwiegende Krankheit (z.B. Krebs). Für die Behandlung muss das Kind wöchentlich 2:00 h ins Spital.</t>
  </si>
  <si>
    <t xml:space="preserve">114 
(RRB Nr. 2019/300)
</t>
  </si>
  <si>
    <t>Hans Muster (100%-Pensum) arbeitet von 07:00 - 12:00 und von 13:00 - 16:00 und geht anschliessend 2:00 h zur Beratung:</t>
  </si>
  <si>
    <t>Arbeitszeit inkl. Gutschrift Beratung</t>
  </si>
  <si>
    <r>
      <t xml:space="preserve">Hans Muster (80%-Pensum) arbeitet von Montag - Donnerstag und geht am </t>
    </r>
    <r>
      <rPr>
        <u/>
        <sz val="10"/>
        <color theme="1"/>
        <rFont val="Frutiger LT Com 55 Roman"/>
        <family val="2"/>
        <scheme val="minor"/>
      </rPr>
      <t>Freitag</t>
    </r>
    <r>
      <rPr>
        <sz val="10"/>
        <color theme="1"/>
        <rFont val="Frutiger LT Com 55 Roman"/>
        <family val="2"/>
        <scheme val="minor"/>
      </rPr>
      <t xml:space="preserve"> zur Beratung:</t>
    </r>
  </si>
  <si>
    <r>
      <t xml:space="preserve">Hans Muster (80%-Pensum) arbeitet von Montag - Donnerstag und geht am </t>
    </r>
    <r>
      <rPr>
        <u/>
        <sz val="10"/>
        <color theme="1"/>
        <rFont val="Frutiger LT Com 55 Roman"/>
        <family val="2"/>
        <scheme val="minor"/>
      </rPr>
      <t>Samstag</t>
    </r>
    <r>
      <rPr>
        <sz val="10"/>
        <color theme="1"/>
        <rFont val="Frutiger LT Com 55 Roman"/>
        <family val="2"/>
        <scheme val="minor"/>
      </rPr>
      <t xml:space="preserve"> zur Beratung:</t>
    </r>
  </si>
  <si>
    <t>keine Gutschrift, da der Samstag sein arbeitsfreier Tag ist. An Wochenenden, an Kompensationstagen und während Ferientagen werden keine Beratungsbesuche gutgeschrieben.</t>
  </si>
  <si>
    <t>max. 5:00 h (für gesamte Beratung, während mehreren Tagen möglich)</t>
  </si>
  <si>
    <t>Da das arbeitsfähige Pensum weniger als 70% umfasst, muss Herr Muster den Arztbesuch ausserhalb der Arbeitszeit wahrnehmen. Eine zusätzliche Gutschrift ist nicht möglich. Ausnahmen regelt der Amtschef/die Amtschefin.</t>
  </si>
  <si>
    <r>
      <t xml:space="preserve">Laut Artikel 3 des Bundesgesetzes über die Unfallversicherung (UVG) endet die Versicherung mit dem </t>
    </r>
    <r>
      <rPr>
        <b/>
        <sz val="10"/>
        <color theme="1"/>
        <rFont val="Frutiger LT Com 55 Roman"/>
        <family val="2"/>
        <scheme val="minor"/>
      </rPr>
      <t>31. Tag</t>
    </r>
    <r>
      <rPr>
        <sz val="10"/>
        <color theme="1"/>
        <rFont val="Frutiger LT Com 55 Roman"/>
        <family val="2"/>
        <scheme val="minor"/>
      </rPr>
      <t xml:space="preserve"> ab Urlaubsbeginn. Diese kann aber durch eine Abredeversicherung von dem oder der Arbeitnehmenden für maximal 6 Monate weitergeführt werden.
Die entsprechende GAV-Änderung ist in Arbeit.</t>
    </r>
  </si>
  <si>
    <t>Beispiel 5 (halber Tag)</t>
  </si>
  <si>
    <t>die Gutschrift erfolgt linear, bzw. 4:16 h pro Halbtag, zusätzliche geleistete Arbeitszeit effektiv</t>
  </si>
  <si>
    <t>Beispiel 6 (halber Tag)</t>
  </si>
  <si>
    <t>die Gutschrift erfolgt linear, bzw. 3:24 h pro Halbtag, zusätzliche geleistete Arbeitszeit effektiv</t>
  </si>
  <si>
    <t>Beratung für Lebensfragen</t>
  </si>
  <si>
    <t xml:space="preserve">- Wird für die Sozialberatung Arbeitszeit beansprucht, ist auszustempeln und die Abwesenheit als bezahlte Absenz aus persönlichen oder familiären Gründen gutgeschrieben.
- Gutschriftberechtigt ist die Beratungszeit (max. 5 Beratungsstunden) und der Weg zur Beratungsstelle.
</t>
  </si>
  <si>
    <t>Gutschrift Beratung und Weg</t>
  </si>
  <si>
    <t xml:space="preserve">Für die Summer alle Beratungstermine dürfen maximal 5 Stunden zuzüglich Wegzeit gutgeschrieben werden. </t>
  </si>
  <si>
    <t>Hans Muster (60%-Pensum) arbeitet von Montag - Mittwoch. Am Dienstag arbeitet er 07:00 - 8:15, 11:00 - 12:00 und 13:45 - 17:00 Uhr. Zwischen 8:15 und 11:00 Uhr geht er zur Beratung. Die Wegzeit zur Beratung beträgt 30 Minuten</t>
  </si>
  <si>
    <r>
      <t xml:space="preserve">Hans Muster (80%-Pensum) arbeitet von Montag - Donnerstag und geht am </t>
    </r>
    <r>
      <rPr>
        <u/>
        <sz val="10"/>
        <rFont val="Frutiger LT Com 55 Roman"/>
        <family val="2"/>
        <scheme val="minor"/>
      </rPr>
      <t>Freitag</t>
    </r>
    <r>
      <rPr>
        <sz val="10"/>
        <rFont val="Frutiger LT Com 55 Roman"/>
        <family val="2"/>
        <scheme val="minor"/>
      </rPr>
      <t xml:space="preserve"> zum Arzt:</t>
    </r>
  </si>
  <si>
    <r>
      <t xml:space="preserve">Hans Muster (80%-Pensum) arbeitet von Montag - Donnerstag und geht am </t>
    </r>
    <r>
      <rPr>
        <u/>
        <sz val="10"/>
        <rFont val="Frutiger LT Com 55 Roman"/>
        <family val="2"/>
        <scheme val="minor"/>
      </rPr>
      <t>Samstag</t>
    </r>
    <r>
      <rPr>
        <sz val="10"/>
        <rFont val="Frutiger LT Com 55 Roman"/>
        <family val="2"/>
        <scheme val="minor"/>
      </rPr>
      <t xml:space="preserve"> zum Arzt:</t>
    </r>
  </si>
  <si>
    <r>
      <t xml:space="preserve">Da es sich um eine schwerwiegende und langandauernde Krankheit handelt, wird nicht die Krankheit als </t>
    </r>
    <r>
      <rPr>
        <u/>
        <sz val="10"/>
        <rFont val="Frutiger LT Com 55 Roman"/>
        <family val="2"/>
        <scheme val="minor"/>
      </rPr>
      <t>ein</t>
    </r>
    <r>
      <rPr>
        <sz val="10"/>
        <rFont val="Frutiger LT Com 55 Roman"/>
        <family val="2"/>
        <scheme val="minor"/>
      </rPr>
      <t xml:space="preserve"> Fall betrachtet, sondern die wöchentliche Behandlung. Falls Hans Muster keine Vertrauensperson organisieren kann, erhält er für die Begleitung die benötigte Zeit (Anfahrt, Untersuchung im Spital und Rückfahrt).</t>
    </r>
  </si>
  <si>
    <t xml:space="preserve">Hans Muster (80%-Pensum) arbeitet von Montag - Donnerstag. Am Donnerstag hat er eine Untersuchung beim Spezialisten (Arzt) in Zürich. Diese Untersuchung ist in der Region Solothurn nicht möglich. </t>
  </si>
  <si>
    <t>Da diese Untersuchung in Solothurn nicht möglich ist und Hans Muster dafür zwingend nach Zürich reisen muss, darf die Gutschrift ausnahmsweise 1:30 h übersteigen. Die Gutschrift darf nach Rücksprache mit dem Amtschef/der Amtschefin die Zeit für den Arztbesuch in Zürich und die Reise Solothurn-Zürich-Solothurn enthalten.</t>
  </si>
  <si>
    <t>Hans Muster (100%) arbeitet in Solothurn und nimmt an einem ganztägigen Kurs im Wallierhof teil. Der Kurs beginnt um 8:30 und endet um 17:00 Uhr. Aus betrieblichen Gründen und in Absprache mit der vorgesetzten Person muss Hans Muster von 06:30 - 07:30 Uhr noch im Büro arbeiten und fährt anschliessend in den Wallierhof.</t>
  </si>
  <si>
    <t>Hans Muster (100%) arbeitet in Solothurn und nimmt an einem halbtätigen Kurs in einem externen Kurslokal teil. Der Kurs beginnt um 8:00 und endet um 11:00 Uhr. Aus betrieblichen Gründen und in Absprache mit der vorgesetzten Person muss Hans Muster vor dem Kurs (06:30 - 07:30 Uhr) und nach dem Kurs (11:30 - 12:00 Uhr) im Büro arbeiten.</t>
  </si>
  <si>
    <r>
      <t xml:space="preserve">Unabhängig der Kursdauer, des Kursortes sowie des Pensums erfolgt die Zeitanrechnung effektiv in halben Arbeitstagen (4:16 h bzw. 8:32 h). Die zusätzlich geleistete Arbeit am Vormittag (01:00 h) wird angerechnet. </t>
    </r>
    <r>
      <rPr>
        <u/>
        <sz val="10"/>
        <color theme="1"/>
        <rFont val="Frutiger LT Com 55 Roman"/>
        <family val="2"/>
        <scheme val="minor"/>
      </rPr>
      <t>Die Zeit für die Verschiebung vom Arbeitsort an den Kursort (07:30 - 08:00 Uhr) gilt zum Kurs und wird nicht zusätzlich als Zeitgutschrift angerechnet.</t>
    </r>
  </si>
  <si>
    <r>
      <t xml:space="preserve">Unabhängig der Kursdauer, des Kursortes sowie des Pensums erfolgt die Zeitanrechnung effektiv in halben Arbeitstagen (4:16 h bzw. 8:32 h). Die zusätzlich geleistete Arbeit am Vormittag (01:30 h) wird angerechnet. Somit erhält Hans Muster für den Kurs 04:16 h und zusätzlich die 1:30 h für die geleistete Arbeit im Büro (Total 05:46 h). </t>
    </r>
    <r>
      <rPr>
        <u/>
        <sz val="10"/>
        <color theme="1"/>
        <rFont val="Frutiger LT Com 55 Roman"/>
        <family val="2"/>
        <scheme val="minor"/>
      </rPr>
      <t>Die Zeit für die Verschiebung vom Arbeitsort an den Kursort und zurück gilt zum Kurs und wird nicht zusätzlich als Zeitgutschrift angerechnet.</t>
    </r>
  </si>
  <si>
    <t>Vaterschaftsurlaub</t>
  </si>
  <si>
    <t>10 Tage linear à 8:32 h</t>
  </si>
  <si>
    <t>10 Tage linear à 6:49 h</t>
  </si>
  <si>
    <t>10 Tage linear à 5:58 h</t>
  </si>
  <si>
    <t>10 Tage linear à 5:07 h</t>
  </si>
  <si>
    <t>Hans Muster (80%-Pensum) ist in den Ferien und das Kind muss notfallmässig ins Spital.</t>
  </si>
  <si>
    <t>Da ein Impftermin wie ein Arztbesuch zu behandeln ist, unabhängig davon, ob beim Arzt/Ärztin oder in der Apotheke geimpft wird, kann hier eine Zeitgutschrift erfolgen.</t>
  </si>
  <si>
    <t>Hans Muster arbeitet in einem 100%-Pensum und geht für die Dentalhygiene zum Zahnarzt.</t>
  </si>
  <si>
    <t>Da die Dentalhygiene dem Zahnarztbesuch gleichgestellt ist, kann eine Zeitgutschrift erfolgen.</t>
  </si>
  <si>
    <t>Hans Muster (80%-Pensum) muss am Wochenende in den Zivilschutz.</t>
  </si>
  <si>
    <r>
      <t>191-191</t>
    </r>
    <r>
      <rPr>
        <vertAlign val="superscript"/>
        <sz val="10"/>
        <color theme="1"/>
        <rFont val="Frutiger LT Com 55 Roman"/>
        <family val="2"/>
        <scheme val="minor"/>
      </rPr>
      <t>bis</t>
    </r>
  </si>
  <si>
    <t>Hans Muster arbeitet in einem 100%-Pensum und geht zur Grippenimpfung in die Apotheke.</t>
  </si>
  <si>
    <t>Hans Muster arbeitet in einem 100%-Pensum und geht Blut spenden.</t>
  </si>
  <si>
    <t>Wenn sich die attestierte Arbeitsunfähigkeit gemäss Arztzeugnis jeweils auf das Pensum bezieht, können die Angaben aus den Arztzeugnissen zur prozentualen Arbeitsunfähigkeit so übernommen werden. Beziehen sich bei Teilzeitmitarbeitenden die Angaben zur Arbeitsunfähigkeit in den Arztzeugnissen jedoch auf ein 100% Pensum, muss eine Umrechnung vorgenommen werden. Hier einige Beispiele:</t>
  </si>
  <si>
    <t>Arbeitsunfähigkeit gemäss Arztzeugnis (bezogen auf ein 100% Pensum)</t>
  </si>
  <si>
    <t>Pensum gem.
Anstellungsvertrag</t>
  </si>
  <si>
    <t>Arbeitsfähigkeit
gem. Arztzeugnis</t>
  </si>
  <si>
    <t>Formel für Arbeitsunfähigkeit für Ferienkürzung
((Pensum - Arbeitsfähigkeit)/Pensum)</t>
  </si>
  <si>
    <r>
      <t>(</t>
    </r>
    <r>
      <rPr>
        <sz val="11"/>
        <color rgb="FFFF0000"/>
        <rFont val="Frutiger LT Com 55 Roman"/>
        <family val="2"/>
        <scheme val="minor"/>
      </rPr>
      <t>100</t>
    </r>
    <r>
      <rPr>
        <sz val="11"/>
        <color theme="1"/>
        <rFont val="Frutiger LT Com 55 Roman"/>
        <family val="2"/>
        <scheme val="minor"/>
      </rPr>
      <t>-</t>
    </r>
    <r>
      <rPr>
        <sz val="11"/>
        <color rgb="FF0070C0"/>
        <rFont val="Frutiger LT Com 55 Roman"/>
        <family val="2"/>
        <scheme val="minor"/>
      </rPr>
      <t>40</t>
    </r>
    <r>
      <rPr>
        <sz val="11"/>
        <color theme="1"/>
        <rFont val="Frutiger LT Com 55 Roman"/>
        <family val="2"/>
        <scheme val="minor"/>
      </rPr>
      <t xml:space="preserve">) / </t>
    </r>
    <r>
      <rPr>
        <sz val="11"/>
        <color rgb="FFFF0000"/>
        <rFont val="Frutiger LT Com 55 Roman"/>
        <family val="2"/>
        <scheme val="minor"/>
      </rPr>
      <t>100</t>
    </r>
    <r>
      <rPr>
        <sz val="11"/>
        <color theme="1"/>
        <rFont val="Frutiger LT Com 55 Roman"/>
        <family val="2"/>
        <scheme val="minor"/>
      </rPr>
      <t xml:space="preserve"> = 60%</t>
    </r>
  </si>
  <si>
    <r>
      <t>(</t>
    </r>
    <r>
      <rPr>
        <sz val="11"/>
        <color rgb="FFFF0000"/>
        <rFont val="Frutiger LT Com 55 Roman"/>
        <family val="2"/>
        <scheme val="minor"/>
      </rPr>
      <t>60</t>
    </r>
    <r>
      <rPr>
        <sz val="11"/>
        <color theme="1"/>
        <rFont val="Frutiger LT Com 55 Roman"/>
        <family val="2"/>
        <scheme val="minor"/>
      </rPr>
      <t>-</t>
    </r>
    <r>
      <rPr>
        <sz val="11"/>
        <color rgb="FF0070C0"/>
        <rFont val="Frutiger LT Com 55 Roman"/>
        <family val="2"/>
        <scheme val="minor"/>
      </rPr>
      <t>30</t>
    </r>
    <r>
      <rPr>
        <sz val="11"/>
        <color theme="1"/>
        <rFont val="Frutiger LT Com 55 Roman"/>
        <family val="2"/>
        <scheme val="minor"/>
      </rPr>
      <t xml:space="preserve">) / </t>
    </r>
    <r>
      <rPr>
        <sz val="11"/>
        <color rgb="FFFF0000"/>
        <rFont val="Frutiger LT Com 55 Roman"/>
        <family val="2"/>
        <scheme val="minor"/>
      </rPr>
      <t>60</t>
    </r>
    <r>
      <rPr>
        <sz val="11"/>
        <color theme="1"/>
        <rFont val="Frutiger LT Com 55 Roman"/>
        <family val="2"/>
        <scheme val="minor"/>
      </rPr>
      <t xml:space="preserve"> = 50 %</t>
    </r>
  </si>
  <si>
    <t>Da der Einsatz am Wochenende ist, erfolgt dafür grundsätzlich keine Zeitgutschrift. Wenn Hans Muster gemäss Dienstplan am Wochenende gearbeitet hätte, hat er Anspruch auf eine Zeitgutschrift. Die EO-Entschädigung geht in jedem Fall an den Arbeitgeber.</t>
  </si>
  <si>
    <r>
      <t>(</t>
    </r>
    <r>
      <rPr>
        <sz val="11"/>
        <color rgb="FFFF0000"/>
        <rFont val="Frutiger LT Com 55 Roman"/>
        <family val="2"/>
        <scheme val="minor"/>
      </rPr>
      <t>60</t>
    </r>
    <r>
      <rPr>
        <sz val="11"/>
        <color theme="1"/>
        <rFont val="Frutiger LT Com 55 Roman"/>
        <family val="2"/>
        <scheme val="minor"/>
      </rPr>
      <t>-</t>
    </r>
    <r>
      <rPr>
        <sz val="11"/>
        <color rgb="FF0070C0"/>
        <rFont val="Frutiger LT Com 55 Roman"/>
        <family val="2"/>
        <scheme val="minor"/>
      </rPr>
      <t>40)</t>
    </r>
    <r>
      <rPr>
        <sz val="11"/>
        <color theme="1"/>
        <rFont val="Frutiger LT Com 55 Roman"/>
        <family val="2"/>
        <scheme val="minor"/>
      </rPr>
      <t xml:space="preserve"> / </t>
    </r>
    <r>
      <rPr>
        <sz val="11"/>
        <color rgb="FFFF0000"/>
        <rFont val="Frutiger LT Com 55 Roman"/>
        <family val="2"/>
        <scheme val="minor"/>
      </rPr>
      <t>60</t>
    </r>
    <r>
      <rPr>
        <sz val="11"/>
        <color theme="1"/>
        <rFont val="Frutiger LT Com 55 Roman"/>
        <family val="2"/>
        <scheme val="minor"/>
      </rPr>
      <t xml:space="preserve"> = 33%</t>
    </r>
  </si>
  <si>
    <t>Da der notfallmässige Spitalbesuch während den Ferien erfolgt, hat er keinen Anspruch auf eine Zeitgutschrift. Bezahlter Urlaub dient dem Ausgleich von ausgefallener Arbeitszeit, nicht jedoch für den Nachbezug von arbeitsfreien Tagen oder Ferien.</t>
  </si>
  <si>
    <t>Hans Muster ist am 31.12.2020 Vater geworden und möchte im Januar 2021 den Vaterschaftsurlaub beziehen.</t>
  </si>
  <si>
    <t>Bezug Vaterschaftsurl.</t>
  </si>
  <si>
    <t>Begründung: Da Hans Muster im 80%-Pensum arbeitet, bekommt er 10 Tage à 06:49 gutgeschrieben.</t>
  </si>
  <si>
    <t>Änderungsnachweis</t>
  </si>
  <si>
    <t>Änderung</t>
  </si>
  <si>
    <t>Registernamen</t>
  </si>
  <si>
    <t>Änderungen per 01.01.2021</t>
  </si>
  <si>
    <t>Startseite</t>
  </si>
  <si>
    <t>mit Beispiel 6 erweitert</t>
  </si>
  <si>
    <t>Geburt bzw. Vaterschaftsurlaub</t>
  </si>
  <si>
    <t>Register "Geburt" durch "Vaterschaftsurlaub" ersetzt</t>
  </si>
  <si>
    <t>mit Beispiele 10, 11 und 12 erweitert</t>
  </si>
  <si>
    <t>mit Beispiel 3 ergänzt</t>
  </si>
  <si>
    <t xml:space="preserve">Präzisierung der Arbeitsunfähigkeit </t>
  </si>
  <si>
    <t>Grundlage überarbeitete Weisung Januar 2021</t>
  </si>
  <si>
    <t>Da der Vaterschaftsurlaub erst im Jahr 2021 eingeführt wurde und Hans Muster noch im "alten" Jahr Vater geworden ist, hat Hans Muster zwei bezahlte Urlaubstage zu Gute (gemäss alter Regelung § 114 GAV).</t>
  </si>
  <si>
    <t>Der rechtliche Vater hat Anspruch auf einen bezahlten Vater-schaftsurlaub von 10 Arbeitstagen. Der Anspruch entsteht mit der Geburt des Kindes und kann innert 6 Monaten wahlweise am Stück oder tagweise bezogen werden.</t>
  </si>
  <si>
    <t>Da das Spenden von Blut wie ein Arztbesuch zu behandeln ist, unabhängig davon, ob beim Arzt/Ärztin oder in der Apotheke, kann hier eine Zeitgutschrift erfolgen.</t>
  </si>
  <si>
    <t>Hilfsmittel</t>
  </si>
  <si>
    <t>Ferienkürzung (Krankheit, Unfall, Militär, etc.) präzisiert</t>
  </si>
  <si>
    <t>Austritt während laufendem Jahr?</t>
  </si>
  <si>
    <t>Datum</t>
  </si>
  <si>
    <t>Ja</t>
  </si>
  <si>
    <t>Nein</t>
  </si>
  <si>
    <t>Eintritt während laufendem Jahr?</t>
  </si>
  <si>
    <t>Ein und Austritt laufendes Jahr</t>
  </si>
  <si>
    <t>Eintritt laufendes Jahr</t>
  </si>
  <si>
    <t>Austritt laufendes Jahr</t>
  </si>
  <si>
    <t>JaJa</t>
  </si>
  <si>
    <t>JaNein</t>
  </si>
  <si>
    <t>NeinJa</t>
  </si>
  <si>
    <t>Änderungen per 01.12.2021</t>
  </si>
  <si>
    <t>Krankheit / Unfall</t>
  </si>
  <si>
    <t>Wochenbetrachtung bei Teilarbeitsunfähigkeit</t>
  </si>
  <si>
    <t xml:space="preserve">- Kurze Krankheit bis 5 Kalendertage (wie für Arbeitseinsatz geplant).
- Krankheit &gt; 5 Kalendertage (lineare Gutschrift ab Krankheitsbeginn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spätestens nach 5 Kalendertagen vorzulegen.
</t>
  </si>
  <si>
    <t>- Kurze Abwesenheit bis 5 Kalendertage (wie für Arbeitseinsatz geplant).
- Unfall &gt; 5 Kalendertage (lineare Gutschrift ab Unfallbeginn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nach 3 Kalendertagen vorzulegen.</t>
  </si>
  <si>
    <r>
      <rPr>
        <b/>
        <sz val="10"/>
        <color theme="1"/>
        <rFont val="Frutiger LT Com 55 Roman"/>
        <family val="2"/>
        <scheme val="minor"/>
      </rPr>
      <t>GAV-Bestimmungen</t>
    </r>
    <r>
      <rPr>
        <sz val="10"/>
        <color theme="1"/>
        <rFont val="Frutiger LT Com 55 Roman"/>
        <family val="2"/>
        <scheme val="minor"/>
      </rPr>
      <t xml:space="preserve">
§ 107 Absatz 1 GAV Kürzung des Ferienanspruchs
</t>
    </r>
    <r>
      <rPr>
        <vertAlign val="superscript"/>
        <sz val="10"/>
        <color theme="1"/>
        <rFont val="Frutiger LT Com 55 Roman"/>
        <family val="2"/>
        <scheme val="minor"/>
      </rPr>
      <t>1</t>
    </r>
    <r>
      <rPr>
        <sz val="10"/>
        <color theme="1"/>
        <rFont val="Frutiger LT Com 55 Roman"/>
        <family val="2"/>
        <scheme val="minor"/>
      </rPr>
      <t xml:space="preserve"> Der Ferienanspruch wird verhältnismässig gekürzt, wenn die Arbeit wegen Militär-, Zivil- oder Zivilschutzdienst oder wegen Krankheit oder Unfall länger als drei Monate versäumt wird. Der Minimale Ferienanspruch beträgt drei Wochen.
Die Ferienkürzung ist grundsätzlich erst am Ende des Kalenderjahres bzw. am Ende der Anstellung vorzunehmen. Die Ferienkürzung erfolgt jährlich bezogen auf das Kalenderjahr.</t>
    </r>
  </si>
  <si>
    <t>Änderungen per 01.01.2023</t>
  </si>
  <si>
    <t>mit Beispiel 2 erweitert</t>
  </si>
  <si>
    <t>Total IST</t>
  </si>
  <si>
    <r>
      <t xml:space="preserve">maximale Zeitgutschrift (3 x 6:49 h = </t>
    </r>
    <r>
      <rPr>
        <b/>
        <sz val="10"/>
        <color theme="1"/>
        <rFont val="Frutiger LT Com 55 Roman"/>
        <family val="2"/>
        <scheme val="minor"/>
      </rPr>
      <t>20:27h</t>
    </r>
    <r>
      <rPr>
        <sz val="10"/>
        <color theme="1"/>
        <rFont val="Frutiger LT Com 55 Roman"/>
        <family val="2"/>
        <scheme val="minor"/>
      </rPr>
      <t>)</t>
    </r>
  </si>
  <si>
    <t>Der Vater von Hans Muster (80%-Pensum) stirbt. Hans Muster kümmert sich um die administrativen Aufgaben und um die Bestattung, welche in der Folgewoche am Mittwoch stattfindet. Da sich Hans Muster im Büro aktuell in einer wichtigen Projektphase befindet, verrichtet er zwischendurch Arbeiten oder nimmt an Terminen teil.</t>
  </si>
  <si>
    <t xml:space="preserve">Die Zeitgutschrift erfolgt grundsätzlich linear und beinhaltet höchstens 3 Tage (Todesfälle nach Verwandtschaftsgrad). In diesem Fall können die drei Tage auch stundenweise geltend gemacht werden. Die maximale Zeitgutschrift darf in der Summe 20:27 h (3 x 6:49 h) nicht überschreiten. An den Tagen, an welchen gearbeitet wurde und die Gutschrift weniger als 6:49 h entspricht, kann die Zeitgutschrift auf maximal 8:32 h erfolgen. </t>
  </si>
  <si>
    <t>Betreuungsurlaub</t>
  </si>
  <si>
    <t>- Für Eltern, die wegen der Betreuung eines gesundheitlich schwer beeinträchtigten Kindes, ihre Erwerbstätigkeit unterbrechen oder einschränken müssen.
- Höchstens 14 Wochen.
- Wenn beide Eltern Arbeitnehmende sind je höchstens 7 Wochen. Abweichende Aufteilung ist möglich. Bezug gleichzeitig oder separat.
- 100% Lohn (wie beim Mutterschaftsurlaub und nicht nur EO-Taggeld von 80%). Die Betreuungsentschädigung geht vollumfänglich an den Arbeitgeber.
- Bezug innerhalb einer Rahmenfrist von 18 Monaten (Rahmenfrist beginnt mit dem Tag für den das erste Taggeld bezogen wird).
- Bezug am Stück oder tageweise.</t>
  </si>
  <si>
    <t>114bis</t>
  </si>
  <si>
    <t>Register neu aufgenommen, gemäss SO pin 23-23</t>
  </si>
  <si>
    <t>Ergänzungen, gemäss SO pin 23-23</t>
  </si>
  <si>
    <t>komplette Überarbeitung, gemäss SO pin 23-23</t>
  </si>
  <si>
    <t>die benötigte Zeit, max. 3 Tage effektiv à 8:32 h pro Fall</t>
  </si>
  <si>
    <t>Änderungen per 01.10.2023</t>
  </si>
  <si>
    <t>- Für die notwendige Betreuung von erkrankten oder verunfallten Kindern die benötigte Zeit, jedoch höchstens 3 Tage pro Fall. Der Urlaub kann am Stück oder tageweise oder wenn betrieblich möglich stundenweise bezogen werden.
- Für die notwendige Betreuung von erkrankten oder verunfallten Familienmitgliedern (z.B. Eltern, Ehepartner), der Lebenspartnerin oder des Lebenspartners (sofern seit mind. 5 Jahre im gleichen Haushalt lebend), die benötigte Zeit, jedoch höchstens 3 Tage pro Fall und maximal 10 Tage pro Kalenderjahr. Der Urlaub kann am Stück oder tageweise bezogen wer-den.
- Die notwendige Betreuung ergibt sich dadruch, dass die Betreuung nicht von einem anderen Familienmitglied übernommen werden kann. Zuerst muss eine alternative Betreu-ung gesucht werden (diese Zeit für die Organisation ist ebenfalls unter bei den 3 Tagen anzurechnen). 
- Der Betreuungsgrund darf nicht planbar sein.</t>
  </si>
  <si>
    <t>- Beginnt am Tag der Geburt.
- Unbefristete MA: 112 Kalendertage; Befristete MA: 98 Kalendertage (ab 3. Dienstjahr wie unbefristete MA).
- Für Mütter, deren Neugeborenes während mindestens 2 Wochen im Spital bleiben muss, verlängert sich der Mutterschaftsurlaub um max. 56 Tage (= 8 Wochen), d.h. neu maximal 154 Tage (bisher 98 Tage und Aufschub des Mutterschaftsurlaubes).
- 100% Lohn (nicht nur EO-Taggeld von 80%).</t>
  </si>
  <si>
    <t>Beispiele Buchung im Timetool</t>
  </si>
  <si>
    <t>zu Beispiel 1 (Tagesabsenz - 16 Krankheit)</t>
  </si>
  <si>
    <t>zu Beispiel 2 (Tagesabsenz - 16 Krankheit)</t>
  </si>
  <si>
    <t>Zu Beispiel 4 &amp; 5 (Tagesabsenz 16 für lineare Buchung zum Ausgleich der vertraglichen Sollzeit)</t>
  </si>
  <si>
    <t>zu Beispiel 3 (Stundenweise Absenz - 16 Krankheit auf 4:16 h mutiert, Tagesabsenz - 11 EFFEKTIV: KRANKHEIT ganzer Tag)</t>
  </si>
  <si>
    <t>zu Beispiel 2 (Tagesabsenz - 17 Nichtberufsunfall mit 6:49 h)</t>
  </si>
  <si>
    <t>zu Beispiel 3 (Stundenweise Absenz - 17 Nichtbetr.Unfall auf 4:16 h mutiert, Tagesabsenz - 12 EFFEKTIV: NBU ganzer Tag)</t>
  </si>
  <si>
    <t>Zu Beispiel 4 (Tagesabsenz 17 für lineare Buchung zum Ausgleich der vertraglichen Sollzeit)</t>
  </si>
  <si>
    <t>Zu Beispiel 5 (Stundenweise Absenz 17 Nichtbetriebsunfalls NBU aufziehen und manuell die Dauer korrigieren, damit der jeweilige Tag bei 8:32 ausgeglichen ist. Die wöchentliche effektive Arbeitszeit, welche weniger als 21:20 h (5 * 4:16h) umfasst, gilt als kompensiert und darf nicht vollständig mit Nichtbetriebsunfall NBU auf 42:40 h aufgefüllt werden.</t>
  </si>
  <si>
    <t>Zu Beispiel 6 (Stundenweise Absenz: 16 Krankheit aufziehen und manuell die Dauer korrigieren, damit der jeweilige Tag bei 8:32 ausgeglichen ist. Die wöchentliche effektive Arbeitszeit, welche weniger als 21:20 h (5 * 4:16h) umfasst, gilt als kompensiert und darf nicht vollständig mit Krankheit auf 42:40 h aufgefüllt werden..</t>
  </si>
  <si>
    <t>zu Beispiel 1 (Tagesabsenz - 17 Nichtbetriebsunfall)</t>
  </si>
  <si>
    <t>zu Beispiel 1 (stundenweise Absenz 1m)</t>
  </si>
  <si>
    <t>zu Beispiel 3 (stundenweise Absenz 1m Arztbesuch)</t>
  </si>
  <si>
    <t>Zu Beispiel 1: Tagesabsenz 14: EFFEKTIV: WEITERBILDUNG (immer 4:16 bzw. 
8:32 h)</t>
  </si>
  <si>
    <t>Zu Beispiel 2: Stundenweise Absenz: 42 Weiterbildung --&gt; Zeit mutieren auf 4:16 h</t>
  </si>
  <si>
    <t>Zu Beispiel 3: Stundenweise Absenz: 42 Weiterbildung --&gt; Zeit mutieren auf 8:32 h</t>
  </si>
  <si>
    <t>Hans Muster nimmt an einer Veranstaltung zum Thema Weiterentwicklung von SAP Modul XY teil. Dabei werden verschiedene Neuerungen und Anwendungsmöglichkeiten aufgezeigt. Im Anschluss an die Präsentation findet zudem noch ein Austausch im Rahmen eines Apéros statt. Inkl. Hin- und Rückweg dauert die Veranstaltung 3:15 h.</t>
  </si>
  <si>
    <t>Zu Beispiel 1: Buchung von Dienstlicher Abwesenheit mittels Kommt-Buchung und auswahl der Zeitart. Bei Gehen-Buchung die Zeitart wieder entfernen.</t>
  </si>
  <si>
    <t xml:space="preserve">Die Buchung von Ferien erfolgt immer mit der linearen Gutschrift (01 Ferien). </t>
  </si>
  <si>
    <t>Ferientage können jeweils auch als Halbtage gebucht werden. Dabei kann mit Doppelklick auf Ferien (oben im bild) der Vor- oder Nachmittag ausgewählt werden.</t>
  </si>
  <si>
    <t>Buchung mit Tagesabsenz 21 Vaterschaftsurlaub</t>
  </si>
  <si>
    <t>Buchung mit Tagesabsenz 27 Hochzeit (eigene)</t>
  </si>
  <si>
    <t>Buchung mit Tagesabsenz 28 Hochzeit (Familie)</t>
  </si>
  <si>
    <t>Buchung mit Tagesabsenz 37 Jugend+Sport</t>
  </si>
  <si>
    <t>Buchung mit Tagesabsenz 08 GLEITZEIT KOMPENSATION</t>
  </si>
  <si>
    <t>Montag: Tagesabsenz 22 Militär/Zivilschutzdienst</t>
  </si>
  <si>
    <t>Dienstag: Tagesabsenz 24 Übungen Kurse Feuerwehr</t>
  </si>
  <si>
    <t>Mittwoch: Stundenweise Absenz 25 Ernstfall Feuerwehr</t>
  </si>
  <si>
    <t>Donnerstag: Tagesabsenz 26 Instruktor Rechnf. ZS</t>
  </si>
  <si>
    <t>Freitag: Stundenweise Absenz 23 Erfüllung Bürgerpflichten</t>
  </si>
  <si>
    <t>Beispiel 1 und 2: Buchung mit stundenweiser Absenz: 32 Expertentätigkeit</t>
  </si>
  <si>
    <t>Beispiele Buchung im Timetool wie Komensation Gleitzeitsaldo</t>
  </si>
  <si>
    <t>Buchung erfolgt mit Tagesabsenz - 22 Militär/Zivilschutzdienst</t>
  </si>
  <si>
    <t>Buchung erfolgt mit Tagesabsenz - 20 Mutterschaftsurlaub</t>
  </si>
  <si>
    <t>Beispiel 1 und 2: Buchung mit stundenweiser Absenz: 36 Öffentliche Ämter</t>
  </si>
  <si>
    <t>Beispiel 1 und 2: Buchung mit stundenweiser Absenz: 34 Tätigkeiten Personalverbände</t>
  </si>
  <si>
    <t>zu Beispiel 1 und 2 bei effektiver Zeitanrechnung (Stundenweise Absenz - 29 Todesfall)</t>
  </si>
  <si>
    <t>Totesfall nach verwandtschaftsgrad (linear: Tagesabsenz 29 Todesfall)</t>
  </si>
  <si>
    <t>Buchung mit stundenweiser Absenz: 39 Vorsprache Behörden</t>
  </si>
  <si>
    <t>Buchung mit stundenweiser Absenz: 40 Vorstellungsgespräche</t>
  </si>
  <si>
    <t>Buchung mit Tagesabsenz: 30 Wohnungswechsel</t>
  </si>
  <si>
    <t>Beispiele Buchung im Timetool wie Ferien, sofern Kontingent vorhanden ist.</t>
  </si>
  <si>
    <t>Tagesabsenz 03 DIENSTJUBILÄUM</t>
  </si>
  <si>
    <t>Tagesabsenz: 04 BETREUUNGSURLAUB</t>
  </si>
  <si>
    <r>
      <t xml:space="preserve">Grundlage: "Weisung über die Zeitwirtschaft" (Stand: </t>
    </r>
    <r>
      <rPr>
        <i/>
        <sz val="8"/>
        <color rgb="FFFF0000"/>
        <rFont val="Frutiger LT Com 55 Roman"/>
        <family val="2"/>
        <scheme val="minor"/>
      </rPr>
      <t>August 2025)</t>
    </r>
  </si>
  <si>
    <t>alle Abwesenheitgründe</t>
  </si>
  <si>
    <t>Alle Abwesenheitsgründe wurden mit Beispielen aus dem Zeiterfassungssystem "Timetool" ergänzt.</t>
  </si>
  <si>
    <t>zu Beispiel 1 + 2 (Stundenweise Absenz - 19 Krankheit Familie)</t>
  </si>
  <si>
    <t>Beispiel 1 und 3: Buchung mit stundenweiser Absenz: 31 Beratung Lebensfragen</t>
  </si>
  <si>
    <t>Änderungen per 25.08.2025</t>
  </si>
  <si>
    <t>Version: 25.08.2025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</si>
</sst>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h]:mm"/>
    <numFmt numFmtId="165" formatCode="0.0000"/>
    <numFmt numFmtId="166" formatCode="&quot;=&quot;\ [h]:mm"/>
    <numFmt numFmtId="167" formatCode="&quot;= -&quot;[h]:mm"/>
    <numFmt numFmtId="168" formatCode="[h]:mm\ &quot;(mit Vorholzeit)&quot;"/>
    <numFmt numFmtId="169" formatCode="[h]:mm\ &quot;(ohne Vorholzeit)&quot;"/>
    <numFmt numFmtId="170" formatCode="0&quot; Tage&quot;"/>
    <numFmt numFmtId="171" formatCode="0.0&quot; Tage&quot;"/>
    <numFmt numFmtId="172" formatCode="&quot;Ø Arbeitsunfähigkeit&quot;\ 0.00%"/>
    <numFmt numFmtId="173" formatCode="&quot;, bei &quot;0&quot;%&quot;"/>
    <numFmt numFmtId="174" formatCode="0&quot; Wochen&quot;"/>
    <numFmt numFmtId="175" formatCode="[$-807]ddd\,\ d/\ mmmm\ yyyy;@"/>
    <numFmt numFmtId="176" formatCode="0.0"/>
    <numFmt numFmtId="177" formatCode="0.00&quot; Tage&quot;"/>
  </numFmts>
  <fonts count="43" x14ac:knownFonts="1">
    <font>
      <sz val="11"/>
      <color theme="1"/>
      <name val="Frutiger LT Com 55 Roman"/>
      <family val="2"/>
      <scheme val="minor"/>
    </font>
    <font>
      <sz val="10"/>
      <color theme="1"/>
      <name val="Frutiger LT Com 55 Roman"/>
      <family val="2"/>
      <scheme val="minor"/>
    </font>
    <font>
      <sz val="11"/>
      <color theme="1"/>
      <name val="Frutiger LT Com 55 Roman"/>
      <family val="2"/>
      <scheme val="minor"/>
    </font>
    <font>
      <b/>
      <sz val="10"/>
      <color theme="1"/>
      <name val="Frutiger LT Com 55 Roman"/>
      <family val="2"/>
      <scheme val="minor"/>
    </font>
    <font>
      <b/>
      <sz val="16"/>
      <color theme="1"/>
      <name val="Frutiger LT Com 55 Roman"/>
      <family val="2"/>
      <scheme val="minor"/>
    </font>
    <font>
      <sz val="14"/>
      <color theme="1"/>
      <name val="Frutiger LT Com 55 Roman"/>
      <family val="2"/>
      <scheme val="minor"/>
    </font>
    <font>
      <sz val="10"/>
      <name val="Frutiger LT Com 55 Roman"/>
      <family val="2"/>
      <scheme val="minor"/>
    </font>
    <font>
      <b/>
      <i/>
      <sz val="10"/>
      <color rgb="FFFF0000"/>
      <name val="Frutiger LT Com 55 Roman"/>
      <family val="2"/>
      <scheme val="minor"/>
    </font>
    <font>
      <sz val="10"/>
      <color rgb="FFFF0000"/>
      <name val="Frutiger LT Com 55 Roman"/>
      <family val="2"/>
      <scheme val="minor"/>
    </font>
    <font>
      <sz val="12"/>
      <name val="Frutiger LT Com 55 Roman"/>
      <family val="2"/>
      <scheme val="minor"/>
    </font>
    <font>
      <u/>
      <sz val="11"/>
      <color theme="10"/>
      <name val="Frutiger LT Com 55 Roman"/>
      <family val="2"/>
      <scheme val="minor"/>
    </font>
    <font>
      <u/>
      <sz val="10"/>
      <color theme="1"/>
      <name val="Frutiger LT Com 55 Roman"/>
      <family val="2"/>
      <scheme val="minor"/>
    </font>
    <font>
      <b/>
      <sz val="9"/>
      <color indexed="81"/>
      <name val="Tahoma"/>
      <family val="2"/>
    </font>
    <font>
      <b/>
      <sz val="10"/>
      <color rgb="FFFF0000"/>
      <name val="Frutiger LT Com 55 Roman"/>
      <family val="2"/>
      <scheme val="minor"/>
    </font>
    <font>
      <u/>
      <sz val="10"/>
      <name val="Frutiger LT Com 55 Roman"/>
      <family val="2"/>
      <scheme val="minor"/>
    </font>
    <font>
      <sz val="10"/>
      <color theme="0" tint="-4.9989318521683403E-2"/>
      <name val="Frutiger LT Com 55 Roman"/>
      <family val="2"/>
      <scheme val="minor"/>
    </font>
    <font>
      <sz val="12"/>
      <color theme="1"/>
      <name val="Frutiger LT Com 55 Roman"/>
      <family val="2"/>
      <scheme val="minor"/>
    </font>
    <font>
      <b/>
      <sz val="10"/>
      <name val="Frutiger LT Com 55 Roman"/>
      <family val="2"/>
      <scheme val="minor"/>
    </font>
    <font>
      <i/>
      <sz val="11"/>
      <color theme="1"/>
      <name val="Frutiger LT Com 55 Roman"/>
      <family val="2"/>
      <scheme val="minor"/>
    </font>
    <font>
      <b/>
      <u/>
      <sz val="10"/>
      <name val="Frutiger LT Com 55 Roman"/>
      <family val="2"/>
      <scheme val="minor"/>
    </font>
    <font>
      <b/>
      <i/>
      <sz val="10"/>
      <color theme="1"/>
      <name val="Frutiger LT Com 55 Roman"/>
      <family val="2"/>
      <scheme val="minor"/>
    </font>
    <font>
      <sz val="11"/>
      <name val="Frutiger LT Com 55 Roman"/>
      <family val="2"/>
      <scheme val="minor"/>
    </font>
    <font>
      <b/>
      <sz val="11"/>
      <color theme="1"/>
      <name val="Frutiger LT Com 55 Roman"/>
      <family val="2"/>
      <scheme val="minor"/>
    </font>
    <font>
      <sz val="9"/>
      <color theme="1"/>
      <name val="Frutiger LT Com 55 Roman"/>
      <family val="2"/>
      <scheme val="minor"/>
    </font>
    <font>
      <vertAlign val="superscript"/>
      <sz val="10"/>
      <color theme="1"/>
      <name val="Frutiger LT Com 55 Roman"/>
      <family val="2"/>
      <scheme val="minor"/>
    </font>
    <font>
      <b/>
      <sz val="12"/>
      <name val="Frutiger LT Com 55 Roman"/>
      <family val="2"/>
      <scheme val="minor"/>
    </font>
    <font>
      <b/>
      <sz val="12"/>
      <color theme="1"/>
      <name val="Frutiger LT Com 55 Roman"/>
      <family val="2"/>
      <scheme val="minor"/>
    </font>
    <font>
      <i/>
      <sz val="10"/>
      <color theme="1"/>
      <name val="Frutiger LT Com 55 Roman"/>
      <family val="2"/>
      <scheme val="minor"/>
    </font>
    <font>
      <sz val="9"/>
      <color indexed="81"/>
      <name val="Tahoma"/>
      <family val="2"/>
    </font>
    <font>
      <i/>
      <sz val="8"/>
      <color theme="1"/>
      <name val="Frutiger LT Com 55 Roman"/>
      <family val="2"/>
      <scheme val="minor"/>
    </font>
    <font>
      <sz val="11"/>
      <color rgb="FFFF0000"/>
      <name val="Frutiger LT Com 55 Roman"/>
      <family val="2"/>
      <scheme val="minor"/>
    </font>
    <font>
      <sz val="10"/>
      <color theme="4" tint="0.79998168889431442"/>
      <name val="Frutiger LT Com 55 Roman"/>
      <family val="2"/>
      <scheme val="minor"/>
    </font>
    <font>
      <b/>
      <sz val="16"/>
      <name val="Frutiger LT Com 55 Roman"/>
      <family val="2"/>
      <scheme val="minor"/>
    </font>
    <font>
      <sz val="14"/>
      <name val="Frutiger LT Com 55 Roman"/>
      <family val="2"/>
      <scheme val="minor"/>
    </font>
    <font>
      <i/>
      <sz val="10"/>
      <name val="Frutiger LT Com 55 Roman"/>
      <family val="2"/>
      <scheme val="minor"/>
    </font>
    <font>
      <b/>
      <i/>
      <sz val="10"/>
      <name val="Frutiger LT Com 55 Roman"/>
      <family val="2"/>
      <scheme val="minor"/>
    </font>
    <font>
      <sz val="9"/>
      <name val="Frutiger LT Com 55 Roman"/>
      <family val="2"/>
      <scheme val="minor"/>
    </font>
    <font>
      <sz val="10"/>
      <color theme="5" tint="-0.249977111117893"/>
      <name val="Frutiger LT Com 55 Roman"/>
      <family val="2"/>
      <scheme val="minor"/>
    </font>
    <font>
      <sz val="11"/>
      <color rgb="FF0070C0"/>
      <name val="Frutiger LT Com 55 Roman"/>
      <family val="2"/>
      <scheme val="minor"/>
    </font>
    <font>
      <i/>
      <sz val="8"/>
      <name val="Frutiger LT Com 55 Roman"/>
      <family val="2"/>
      <scheme val="minor"/>
    </font>
    <font>
      <sz val="11"/>
      <color theme="0"/>
      <name val="Frutiger LT Com 55 Roman"/>
      <family val="2"/>
      <scheme val="minor"/>
    </font>
    <font>
      <b/>
      <u/>
      <sz val="10"/>
      <color theme="1"/>
      <name val="Frutiger LT Com 55 Roman"/>
      <family val="2"/>
      <scheme val="minor"/>
    </font>
    <font>
      <i/>
      <sz val="8"/>
      <color rgb="FFFF0000"/>
      <name val="Frutiger LT Com 55 Roman"/>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theme="0" tint="-0.34998626667073579"/>
      </top>
      <bottom/>
      <diagonal/>
    </border>
    <border>
      <left style="thin">
        <color theme="6" tint="-0.24994659260841701"/>
      </left>
      <right/>
      <top/>
      <bottom/>
      <diagonal/>
    </border>
    <border>
      <left/>
      <right style="thin">
        <color theme="6" tint="-0.24994659260841701"/>
      </right>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right style="thin">
        <color theme="4" tint="-0.24994659260841701"/>
      </right>
      <top/>
      <bottom/>
      <diagonal/>
    </border>
    <border>
      <left/>
      <right style="thin">
        <color theme="4" tint="-0.24994659260841701"/>
      </right>
      <top/>
      <bottom style="thin">
        <color theme="6" tint="-0.24994659260841701"/>
      </bottom>
      <diagonal/>
    </border>
    <border>
      <left style="thin">
        <color theme="6"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s>
  <cellStyleXfs count="3">
    <xf numFmtId="0" fontId="0" fillId="0" borderId="0"/>
    <xf numFmtId="9" fontId="2" fillId="0" borderId="0" applyFont="0" applyFill="0" applyBorder="0" applyAlignment="0" applyProtection="0"/>
    <xf numFmtId="0" fontId="10" fillId="0" borderId="0" applyNumberFormat="0" applyFill="0" applyBorder="0" applyAlignment="0" applyProtection="0"/>
  </cellStyleXfs>
  <cellXfs count="544">
    <xf numFmtId="0" fontId="0" fillId="0" borderId="0" xfId="0"/>
    <xf numFmtId="0" fontId="0" fillId="0" borderId="1" xfId="0" applyBorder="1"/>
    <xf numFmtId="9" fontId="0" fillId="0" borderId="1" xfId="0" applyNumberFormat="1" applyBorder="1"/>
    <xf numFmtId="0" fontId="1" fillId="4" borderId="0" xfId="0" applyFont="1" applyFill="1" applyAlignment="1">
      <alignment vertical="center"/>
    </xf>
    <xf numFmtId="0" fontId="3" fillId="4" borderId="0" xfId="0" applyFont="1" applyFill="1"/>
    <xf numFmtId="0" fontId="1" fillId="4" borderId="0" xfId="0" applyFont="1" applyFill="1"/>
    <xf numFmtId="0" fontId="1" fillId="4" borderId="0" xfId="0" applyFont="1" applyFill="1" applyAlignment="1">
      <alignment horizontal="left" vertical="center"/>
    </xf>
    <xf numFmtId="0" fontId="1" fillId="4" borderId="4" xfId="0" applyFont="1" applyFill="1" applyBorder="1"/>
    <xf numFmtId="0" fontId="1" fillId="2" borderId="5" xfId="0" applyFont="1" applyFill="1" applyBorder="1"/>
    <xf numFmtId="0" fontId="1" fillId="2" borderId="8" xfId="0" applyFont="1" applyFill="1" applyBorder="1"/>
    <xf numFmtId="0" fontId="1" fillId="2" borderId="9" xfId="0" applyFont="1" applyFill="1" applyBorder="1"/>
    <xf numFmtId="0" fontId="1" fillId="2" borderId="4" xfId="0" applyFont="1" applyFill="1" applyBorder="1"/>
    <xf numFmtId="0" fontId="1" fillId="2" borderId="0" xfId="0" applyFont="1" applyFill="1"/>
    <xf numFmtId="0" fontId="1" fillId="2" borderId="3" xfId="0" applyFont="1" applyFill="1" applyBorder="1"/>
    <xf numFmtId="0" fontId="1" fillId="2" borderId="6" xfId="0" applyFont="1" applyFill="1" applyBorder="1"/>
    <xf numFmtId="0" fontId="1" fillId="2" borderId="11" xfId="0" applyFont="1" applyFill="1" applyBorder="1"/>
    <xf numFmtId="0" fontId="1" fillId="2" borderId="10" xfId="0" applyFont="1" applyFill="1" applyBorder="1"/>
    <xf numFmtId="0" fontId="9" fillId="4" borderId="0" xfId="0" applyFont="1" applyFill="1"/>
    <xf numFmtId="0" fontId="6" fillId="4" borderId="0" xfId="0" applyFont="1" applyFill="1"/>
    <xf numFmtId="0" fontId="1" fillId="0" borderId="1" xfId="0" applyFont="1" applyBorder="1" applyAlignment="1">
      <alignment vertical="top" wrapText="1"/>
    </xf>
    <xf numFmtId="0" fontId="6" fillId="4" borderId="0" xfId="0" applyFont="1" applyFill="1" applyAlignment="1">
      <alignment horizontal="center" vertical="center"/>
    </xf>
    <xf numFmtId="164" fontId="17" fillId="4" borderId="0" xfId="0" applyNumberFormat="1" applyFont="1" applyFill="1" applyAlignment="1">
      <alignment horizontal="center" vertical="center"/>
    </xf>
    <xf numFmtId="166" fontId="6" fillId="4" borderId="0" xfId="0" applyNumberFormat="1" applyFont="1" applyFill="1" applyAlignment="1">
      <alignment horizontal="center" vertical="center"/>
    </xf>
    <xf numFmtId="0" fontId="16" fillId="5" borderId="0" xfId="0" applyFont="1" applyFill="1"/>
    <xf numFmtId="0" fontId="1" fillId="5" borderId="0" xfId="0" applyFont="1" applyFill="1"/>
    <xf numFmtId="0" fontId="6" fillId="4" borderId="0" xfId="0" applyFont="1" applyFill="1" applyAlignment="1">
      <alignment vertical="center"/>
    </xf>
    <xf numFmtId="164" fontId="17" fillId="4" borderId="0" xfId="0" applyNumberFormat="1" applyFont="1" applyFill="1" applyAlignment="1">
      <alignment vertical="center"/>
    </xf>
    <xf numFmtId="166" fontId="6" fillId="4" borderId="0" xfId="0" applyNumberFormat="1" applyFont="1" applyFill="1" applyAlignment="1">
      <alignment vertical="center"/>
    </xf>
    <xf numFmtId="167" fontId="6" fillId="4" borderId="0" xfId="0" applyNumberFormat="1" applyFont="1" applyFill="1" applyAlignment="1">
      <alignment vertical="center"/>
    </xf>
    <xf numFmtId="0" fontId="11" fillId="4" borderId="0" xfId="0" applyFont="1" applyFill="1"/>
    <xf numFmtId="0" fontId="3" fillId="4" borderId="0" xfId="0" applyFont="1" applyFill="1" applyAlignment="1">
      <alignment horizontal="left" indent="1"/>
    </xf>
    <xf numFmtId="0" fontId="9" fillId="4" borderId="0" xfId="0" applyFont="1" applyFill="1" applyAlignment="1">
      <alignment horizontal="left" indent="1"/>
    </xf>
    <xf numFmtId="0" fontId="1" fillId="4" borderId="0" xfId="0" applyFont="1" applyFill="1" applyAlignment="1">
      <alignment horizontal="left" indent="1"/>
    </xf>
    <xf numFmtId="0" fontId="1" fillId="4" borderId="0" xfId="0" applyFont="1" applyFill="1" applyAlignment="1">
      <alignment horizontal="left" vertical="center" indent="1"/>
    </xf>
    <xf numFmtId="0" fontId="5" fillId="2" borderId="0" xfId="0" applyFont="1" applyFill="1" applyAlignment="1">
      <alignment horizontal="left" indent="1"/>
    </xf>
    <xf numFmtId="20" fontId="6" fillId="4" borderId="0" xfId="0" applyNumberFormat="1" applyFont="1" applyFill="1" applyAlignment="1">
      <alignment horizontal="center"/>
    </xf>
    <xf numFmtId="0" fontId="1" fillId="4" borderId="11" xfId="0" applyFont="1" applyFill="1" applyBorder="1"/>
    <xf numFmtId="0" fontId="15" fillId="4" borderId="11" xfId="0" applyFont="1" applyFill="1" applyBorder="1" applyAlignment="1">
      <alignment horizontal="center"/>
    </xf>
    <xf numFmtId="20" fontId="14" fillId="4" borderId="0" xfId="0" applyNumberFormat="1" applyFont="1" applyFill="1"/>
    <xf numFmtId="20" fontId="6" fillId="4" borderId="0" xfId="0" applyNumberFormat="1" applyFont="1" applyFill="1"/>
    <xf numFmtId="0" fontId="3" fillId="5" borderId="0" xfId="0" applyFont="1" applyFill="1" applyAlignment="1">
      <alignment horizontal="left" indent="1"/>
    </xf>
    <xf numFmtId="0" fontId="1" fillId="0" borderId="1" xfId="0" applyFont="1" applyBorder="1" applyAlignment="1">
      <alignment horizontal="left" vertical="top" wrapText="1"/>
    </xf>
    <xf numFmtId="0" fontId="18" fillId="0" borderId="0" xfId="0" applyFont="1"/>
    <xf numFmtId="0" fontId="1" fillId="0" borderId="1" xfId="0" quotePrefix="1" applyFont="1" applyBorder="1" applyAlignment="1">
      <alignment vertical="top" wrapText="1"/>
    </xf>
    <xf numFmtId="0" fontId="6" fillId="0" borderId="1" xfId="0" applyFont="1" applyBorder="1" applyAlignment="1">
      <alignment horizontal="left" vertical="top" wrapText="1"/>
    </xf>
    <xf numFmtId="0" fontId="1" fillId="0" borderId="1" xfId="0" applyFont="1" applyBorder="1" applyAlignment="1">
      <alignment horizontal="center" vertical="top" wrapText="1"/>
    </xf>
    <xf numFmtId="0" fontId="1" fillId="0" borderId="1" xfId="0" quotePrefix="1" applyFont="1" applyBorder="1" applyAlignment="1">
      <alignment horizontal="left" vertical="top" wrapText="1"/>
    </xf>
    <xf numFmtId="0" fontId="3" fillId="0" borderId="1" xfId="0" applyFont="1" applyBorder="1" applyAlignment="1">
      <alignment wrapText="1"/>
    </xf>
    <xf numFmtId="0" fontId="1" fillId="0" borderId="1" xfId="0" applyFont="1" applyBorder="1" applyAlignment="1">
      <alignment wrapText="1"/>
    </xf>
    <xf numFmtId="0" fontId="1" fillId="0" borderId="1" xfId="0" quotePrefix="1" applyFont="1" applyBorder="1" applyAlignment="1">
      <alignment wrapText="1"/>
    </xf>
    <xf numFmtId="0" fontId="1" fillId="6" borderId="1" xfId="0" quotePrefix="1" applyFont="1" applyFill="1" applyBorder="1" applyAlignment="1">
      <alignment vertical="top" wrapText="1"/>
    </xf>
    <xf numFmtId="0" fontId="15" fillId="4" borderId="0" xfId="0" applyFont="1" applyFill="1" applyAlignment="1">
      <alignment horizontal="center"/>
    </xf>
    <xf numFmtId="0" fontId="6" fillId="2" borderId="4" xfId="0" applyFont="1" applyFill="1" applyBorder="1"/>
    <xf numFmtId="0" fontId="17" fillId="4" borderId="0" xfId="0" applyFont="1" applyFill="1" applyAlignment="1">
      <alignment horizontal="left" indent="1"/>
    </xf>
    <xf numFmtId="0" fontId="6" fillId="2" borderId="3" xfId="0" applyFont="1" applyFill="1" applyBorder="1"/>
    <xf numFmtId="0" fontId="6" fillId="4" borderId="0" xfId="0" applyFont="1" applyFill="1" applyAlignment="1">
      <alignment horizontal="left" indent="1"/>
    </xf>
    <xf numFmtId="0" fontId="6" fillId="4" borderId="0" xfId="0" applyFont="1" applyFill="1" applyAlignment="1">
      <alignment horizontal="left" vertical="center" indent="1"/>
    </xf>
    <xf numFmtId="0" fontId="6" fillId="2" borderId="0" xfId="0" applyFont="1" applyFill="1"/>
    <xf numFmtId="0" fontId="8" fillId="2" borderId="4" xfId="0" applyFont="1" applyFill="1" applyBorder="1"/>
    <xf numFmtId="0" fontId="8" fillId="2" borderId="3" xfId="0" applyFont="1" applyFill="1" applyBorder="1"/>
    <xf numFmtId="0" fontId="8" fillId="2" borderId="0" xfId="0" applyFont="1" applyFill="1"/>
    <xf numFmtId="0" fontId="0" fillId="4" borderId="0" xfId="0" applyFill="1"/>
    <xf numFmtId="0" fontId="8" fillId="4" borderId="0" xfId="0" applyFont="1" applyFill="1"/>
    <xf numFmtId="0" fontId="3" fillId="2" borderId="0" xfId="0" applyFont="1" applyFill="1" applyAlignment="1">
      <alignment vertical="center"/>
    </xf>
    <xf numFmtId="0" fontId="3" fillId="2" borderId="0" xfId="0" applyFont="1" applyFill="1"/>
    <xf numFmtId="0" fontId="3" fillId="0" borderId="1" xfId="0" applyFont="1" applyBorder="1" applyAlignment="1">
      <alignment vertical="center"/>
    </xf>
    <xf numFmtId="0" fontId="3" fillId="2" borderId="1" xfId="0" applyFont="1" applyFill="1" applyBorder="1" applyAlignment="1">
      <alignment horizontal="center" vertical="center"/>
    </xf>
    <xf numFmtId="20" fontId="1" fillId="2" borderId="1" xfId="0" applyNumberFormat="1" applyFont="1" applyFill="1" applyBorder="1" applyAlignment="1">
      <alignment horizontal="center" vertical="center"/>
    </xf>
    <xf numFmtId="20" fontId="1" fillId="7" borderId="1" xfId="0" applyNumberFormat="1" applyFont="1" applyFill="1" applyBorder="1" applyAlignment="1">
      <alignment horizontal="center" vertical="center"/>
    </xf>
    <xf numFmtId="20" fontId="1" fillId="8" borderId="1" xfId="0" applyNumberFormat="1" applyFont="1" applyFill="1" applyBorder="1" applyAlignment="1">
      <alignment horizontal="center" vertical="center"/>
    </xf>
    <xf numFmtId="20" fontId="1" fillId="7" borderId="1" xfId="0" quotePrefix="1" applyNumberFormat="1" applyFont="1" applyFill="1" applyBorder="1" applyAlignment="1">
      <alignment horizontal="center" vertical="center"/>
    </xf>
    <xf numFmtId="0" fontId="0" fillId="4" borderId="9" xfId="0" applyFill="1" applyBorder="1"/>
    <xf numFmtId="0" fontId="0" fillId="4" borderId="4" xfId="0" applyFill="1" applyBorder="1"/>
    <xf numFmtId="0" fontId="0" fillId="4" borderId="0" xfId="0" applyFill="1" applyAlignment="1">
      <alignment vertical="center"/>
    </xf>
    <xf numFmtId="0" fontId="0" fillId="4" borderId="3" xfId="0" applyFill="1" applyBorder="1"/>
    <xf numFmtId="0" fontId="0" fillId="4" borderId="6" xfId="0" applyFill="1" applyBorder="1"/>
    <xf numFmtId="0" fontId="0" fillId="4" borderId="11" xfId="0" applyFill="1" applyBorder="1"/>
    <xf numFmtId="0" fontId="0" fillId="4" borderId="10" xfId="0" applyFill="1" applyBorder="1"/>
    <xf numFmtId="0" fontId="1" fillId="4" borderId="3" xfId="0" applyFont="1" applyFill="1" applyBorder="1"/>
    <xf numFmtId="0" fontId="21" fillId="4" borderId="0" xfId="0" applyFont="1" applyFill="1"/>
    <xf numFmtId="0" fontId="1" fillId="4" borderId="6" xfId="0" applyFont="1" applyFill="1" applyBorder="1"/>
    <xf numFmtId="0" fontId="1" fillId="4" borderId="10" xfId="0" applyFont="1" applyFill="1" applyBorder="1"/>
    <xf numFmtId="0" fontId="1" fillId="4" borderId="5" xfId="0" applyFont="1" applyFill="1" applyBorder="1"/>
    <xf numFmtId="0" fontId="1" fillId="4" borderId="8" xfId="0" applyFont="1" applyFill="1" applyBorder="1"/>
    <xf numFmtId="0" fontId="1" fillId="4" borderId="9" xfId="0" applyFont="1" applyFill="1" applyBorder="1"/>
    <xf numFmtId="0" fontId="6" fillId="5" borderId="0" xfId="0" applyFont="1" applyFill="1" applyAlignment="1">
      <alignment horizontal="left" vertical="top" wrapText="1" indent="1"/>
    </xf>
    <xf numFmtId="0" fontId="3" fillId="0" borderId="1" xfId="0" applyFont="1" applyBorder="1" applyAlignment="1">
      <alignment horizontal="center" vertical="center"/>
    </xf>
    <xf numFmtId="0" fontId="3" fillId="2" borderId="3" xfId="0" applyFont="1" applyFill="1" applyBorder="1" applyAlignment="1">
      <alignment vertical="center"/>
    </xf>
    <xf numFmtId="0" fontId="6" fillId="2" borderId="3" xfId="0" applyFont="1" applyFill="1" applyBorder="1" applyAlignment="1">
      <alignment vertical="top" wrapText="1"/>
    </xf>
    <xf numFmtId="0" fontId="20" fillId="2" borderId="0" xfId="0" applyFont="1" applyFill="1"/>
    <xf numFmtId="0" fontId="6" fillId="4" borderId="0" xfId="0" applyFont="1" applyFill="1" applyAlignment="1">
      <alignment vertical="top" wrapText="1"/>
    </xf>
    <xf numFmtId="0" fontId="1" fillId="0" borderId="0" xfId="0" applyFont="1"/>
    <xf numFmtId="0" fontId="6" fillId="0" borderId="0" xfId="0" applyFont="1"/>
    <xf numFmtId="0" fontId="6" fillId="0" borderId="0" xfId="0" applyFont="1" applyAlignment="1">
      <alignment vertical="center"/>
    </xf>
    <xf numFmtId="0" fontId="8" fillId="0" borderId="0" xfId="0" applyFont="1"/>
    <xf numFmtId="0" fontId="4" fillId="0" borderId="0" xfId="0" applyFont="1"/>
    <xf numFmtId="0" fontId="5" fillId="0" borderId="0" xfId="0" quotePrefix="1" applyFont="1"/>
    <xf numFmtId="0" fontId="1" fillId="0" borderId="0" xfId="0" applyFont="1" applyAlignment="1">
      <alignment vertical="center"/>
    </xf>
    <xf numFmtId="9" fontId="1" fillId="4" borderId="0" xfId="0" applyNumberFormat="1" applyFont="1" applyFill="1"/>
    <xf numFmtId="0" fontId="3" fillId="4" borderId="5" xfId="0" applyFont="1" applyFill="1" applyBorder="1" applyAlignment="1">
      <alignment horizontal="left" indent="1"/>
    </xf>
    <xf numFmtId="0" fontId="9" fillId="4" borderId="8" xfId="0" applyFont="1" applyFill="1" applyBorder="1" applyAlignment="1">
      <alignment horizontal="left" indent="1"/>
    </xf>
    <xf numFmtId="0" fontId="6" fillId="4" borderId="8" xfId="0" applyFont="1" applyFill="1" applyBorder="1"/>
    <xf numFmtId="0" fontId="1" fillId="4" borderId="4" xfId="0" applyFont="1" applyFill="1" applyBorder="1" applyAlignment="1">
      <alignment horizontal="left" indent="1"/>
    </xf>
    <xf numFmtId="0" fontId="3" fillId="4" borderId="4" xfId="0" applyFont="1" applyFill="1" applyBorder="1" applyAlignment="1">
      <alignment horizontal="left" indent="1"/>
    </xf>
    <xf numFmtId="20" fontId="1" fillId="0" borderId="1" xfId="0" applyNumberFormat="1" applyFont="1" applyBorder="1" applyAlignment="1">
      <alignment horizontal="center" vertical="center"/>
    </xf>
    <xf numFmtId="0" fontId="3" fillId="4" borderId="0" xfId="0" applyFont="1" applyFill="1" applyAlignment="1">
      <alignment vertical="center"/>
    </xf>
    <xf numFmtId="20" fontId="1" fillId="4" borderId="0" xfId="0" applyNumberFormat="1" applyFont="1" applyFill="1" applyAlignment="1">
      <alignment horizontal="center" vertical="center"/>
    </xf>
    <xf numFmtId="0" fontId="0" fillId="4" borderId="4" xfId="0" applyFill="1" applyBorder="1" applyAlignment="1">
      <alignment horizontal="left" indent="1"/>
    </xf>
    <xf numFmtId="0" fontId="3" fillId="4" borderId="0" xfId="0" applyFont="1" applyFill="1" applyAlignment="1">
      <alignment horizontal="center" vertical="center"/>
    </xf>
    <xf numFmtId="0" fontId="3" fillId="4" borderId="8" xfId="0" applyFont="1" applyFill="1" applyBorder="1" applyAlignment="1">
      <alignment vertical="center"/>
    </xf>
    <xf numFmtId="20" fontId="1" fillId="4" borderId="8" xfId="0" applyNumberFormat="1" applyFont="1" applyFill="1" applyBorder="1" applyAlignment="1">
      <alignment horizontal="center" vertical="center"/>
    </xf>
    <xf numFmtId="0" fontId="1" fillId="4" borderId="12" xfId="0" applyFont="1" applyFill="1" applyBorder="1"/>
    <xf numFmtId="0" fontId="15" fillId="4" borderId="12" xfId="0" applyFont="1" applyFill="1" applyBorder="1" applyAlignment="1">
      <alignment horizontal="center"/>
    </xf>
    <xf numFmtId="0" fontId="17" fillId="0" borderId="1" xfId="0" applyFont="1" applyBorder="1" applyAlignment="1">
      <alignment horizontal="center" vertical="center"/>
    </xf>
    <xf numFmtId="0" fontId="17" fillId="2" borderId="1" xfId="0" applyFont="1" applyFill="1" applyBorder="1" applyAlignment="1">
      <alignment horizontal="center" vertical="center"/>
    </xf>
    <xf numFmtId="20" fontId="6" fillId="7" borderId="1" xfId="0" applyNumberFormat="1" applyFont="1" applyFill="1" applyBorder="1" applyAlignment="1">
      <alignment horizontal="center" vertical="center"/>
    </xf>
    <xf numFmtId="20" fontId="6" fillId="2" borderId="1" xfId="0" applyNumberFormat="1" applyFont="1" applyFill="1" applyBorder="1" applyAlignment="1">
      <alignment horizontal="center" vertical="center"/>
    </xf>
    <xf numFmtId="20" fontId="6" fillId="8" borderId="1" xfId="0" applyNumberFormat="1" applyFont="1" applyFill="1" applyBorder="1" applyAlignment="1">
      <alignment horizontal="center" vertical="center"/>
    </xf>
    <xf numFmtId="0" fontId="3" fillId="4" borderId="10" xfId="0" applyFont="1" applyFill="1" applyBorder="1" applyAlignment="1">
      <alignment vertical="center"/>
    </xf>
    <xf numFmtId="0" fontId="3" fillId="4" borderId="3" xfId="0" applyFont="1" applyFill="1" applyBorder="1" applyAlignment="1">
      <alignment vertical="center"/>
    </xf>
    <xf numFmtId="0" fontId="17" fillId="4" borderId="3" xfId="0" applyFont="1" applyFill="1" applyBorder="1" applyAlignment="1">
      <alignment vertical="center"/>
    </xf>
    <xf numFmtId="0" fontId="17" fillId="4" borderId="0" xfId="0" applyFont="1" applyFill="1" applyAlignment="1">
      <alignment horizontal="center" vertical="center"/>
    </xf>
    <xf numFmtId="20" fontId="6" fillId="4" borderId="0" xfId="0" applyNumberFormat="1" applyFont="1" applyFill="1" applyAlignment="1">
      <alignment horizontal="center" vertical="center"/>
    </xf>
    <xf numFmtId="0" fontId="0" fillId="2" borderId="4" xfId="0" applyFill="1" applyBorder="1"/>
    <xf numFmtId="0" fontId="0" fillId="2" borderId="3" xfId="0" applyFill="1" applyBorder="1"/>
    <xf numFmtId="0" fontId="6" fillId="4" borderId="0" xfId="0" applyFont="1" applyFill="1" applyAlignment="1">
      <alignment horizontal="left" vertical="center" wrapText="1"/>
    </xf>
    <xf numFmtId="0" fontId="1" fillId="4" borderId="11" xfId="0" applyFont="1" applyFill="1" applyBorder="1" applyAlignment="1">
      <alignment vertical="center"/>
    </xf>
    <xf numFmtId="166" fontId="6" fillId="0" borderId="0" xfId="0" applyNumberFormat="1" applyFont="1" applyAlignment="1">
      <alignment vertical="center"/>
    </xf>
    <xf numFmtId="166" fontId="6" fillId="0" borderId="0" xfId="0" applyNumberFormat="1" applyFont="1" applyAlignment="1">
      <alignment horizontal="center" vertical="center"/>
    </xf>
    <xf numFmtId="167" fontId="6" fillId="0" borderId="0" xfId="0" applyNumberFormat="1" applyFont="1" applyAlignment="1">
      <alignment vertical="center"/>
    </xf>
    <xf numFmtId="168" fontId="0" fillId="0" borderId="0" xfId="0" applyNumberFormat="1"/>
    <xf numFmtId="169" fontId="0" fillId="0" borderId="0" xfId="0" applyNumberFormat="1"/>
    <xf numFmtId="20" fontId="1" fillId="2" borderId="1" xfId="0" quotePrefix="1" applyNumberFormat="1" applyFont="1" applyFill="1" applyBorder="1" applyAlignment="1">
      <alignment horizontal="center" vertical="center"/>
    </xf>
    <xf numFmtId="164" fontId="17" fillId="11" borderId="0" xfId="0" applyNumberFormat="1" applyFont="1" applyFill="1" applyAlignment="1">
      <alignment vertical="center"/>
    </xf>
    <xf numFmtId="0" fontId="1" fillId="11" borderId="0" xfId="0" applyFont="1" applyFill="1"/>
    <xf numFmtId="0" fontId="26" fillId="11" borderId="0" xfId="0" applyFont="1" applyFill="1"/>
    <xf numFmtId="0" fontId="0" fillId="11" borderId="5" xfId="0" applyFill="1" applyBorder="1"/>
    <xf numFmtId="0" fontId="0" fillId="11" borderId="8" xfId="0" applyFill="1" applyBorder="1"/>
    <xf numFmtId="0" fontId="0" fillId="11" borderId="9" xfId="0" applyFill="1" applyBorder="1"/>
    <xf numFmtId="0" fontId="0" fillId="11" borderId="4" xfId="0" applyFill="1" applyBorder="1"/>
    <xf numFmtId="0" fontId="0" fillId="5" borderId="5" xfId="0" applyFill="1" applyBorder="1" applyAlignment="1">
      <alignment horizontal="left" vertical="top"/>
    </xf>
    <xf numFmtId="0" fontId="0" fillId="5" borderId="8" xfId="0" applyFill="1" applyBorder="1" applyAlignment="1">
      <alignment horizontal="left" vertical="top"/>
    </xf>
    <xf numFmtId="0" fontId="0" fillId="5" borderId="9" xfId="0" applyFill="1" applyBorder="1" applyAlignment="1">
      <alignment horizontal="left" vertical="top"/>
    </xf>
    <xf numFmtId="0" fontId="0" fillId="11" borderId="3" xfId="0" applyFill="1" applyBorder="1"/>
    <xf numFmtId="0" fontId="0" fillId="5" borderId="4" xfId="0" applyFill="1" applyBorder="1" applyAlignment="1">
      <alignment horizontal="left" vertical="top"/>
    </xf>
    <xf numFmtId="0" fontId="0" fillId="5" borderId="3" xfId="0" applyFill="1" applyBorder="1" applyAlignment="1">
      <alignment horizontal="left" vertical="top"/>
    </xf>
    <xf numFmtId="0" fontId="0" fillId="5" borderId="6" xfId="0" applyFill="1" applyBorder="1" applyAlignment="1">
      <alignment horizontal="left" vertical="top"/>
    </xf>
    <xf numFmtId="0" fontId="0" fillId="5" borderId="11" xfId="0" applyFill="1" applyBorder="1" applyAlignment="1">
      <alignment horizontal="left" vertical="top"/>
    </xf>
    <xf numFmtId="0" fontId="0" fillId="5" borderId="10" xfId="0" applyFill="1" applyBorder="1" applyAlignment="1">
      <alignment horizontal="left" vertical="top"/>
    </xf>
    <xf numFmtId="0" fontId="0" fillId="0" borderId="0" xfId="0" applyAlignment="1">
      <alignment vertical="center"/>
    </xf>
    <xf numFmtId="0" fontId="0" fillId="11" borderId="4" xfId="0" applyFill="1" applyBorder="1" applyAlignment="1">
      <alignment vertical="center"/>
    </xf>
    <xf numFmtId="0" fontId="0" fillId="11" borderId="3" xfId="0" applyFill="1" applyBorder="1" applyAlignment="1">
      <alignment vertical="center"/>
    </xf>
    <xf numFmtId="0" fontId="23" fillId="0" borderId="0" xfId="0" applyFont="1" applyAlignment="1">
      <alignment vertical="center"/>
    </xf>
    <xf numFmtId="0" fontId="22" fillId="0" borderId="2" xfId="0" applyFont="1" applyBorder="1" applyAlignment="1">
      <alignment vertical="center"/>
    </xf>
    <xf numFmtId="0" fontId="22" fillId="0" borderId="12" xfId="0" applyFont="1" applyBorder="1" applyAlignment="1">
      <alignment vertical="center"/>
    </xf>
    <xf numFmtId="0" fontId="0" fillId="11" borderId="6" xfId="0" applyFill="1" applyBorder="1"/>
    <xf numFmtId="0" fontId="0" fillId="11" borderId="11" xfId="0" applyFill="1" applyBorder="1"/>
    <xf numFmtId="0" fontId="0" fillId="11" borderId="10" xfId="0" applyFill="1" applyBorder="1"/>
    <xf numFmtId="0" fontId="1" fillId="11" borderId="5" xfId="0" applyFont="1" applyFill="1" applyBorder="1"/>
    <xf numFmtId="0" fontId="1" fillId="11" borderId="8" xfId="0" applyFont="1" applyFill="1" applyBorder="1"/>
    <xf numFmtId="0" fontId="5" fillId="11" borderId="8" xfId="0" quotePrefix="1" applyFont="1" applyFill="1" applyBorder="1"/>
    <xf numFmtId="0" fontId="1" fillId="11" borderId="9" xfId="0" applyFont="1" applyFill="1" applyBorder="1"/>
    <xf numFmtId="0" fontId="0" fillId="5" borderId="5" xfId="0" applyFill="1" applyBorder="1"/>
    <xf numFmtId="0" fontId="0" fillId="5" borderId="9" xfId="0" applyFill="1" applyBorder="1"/>
    <xf numFmtId="0" fontId="0" fillId="5" borderId="4" xfId="0" applyFill="1" applyBorder="1"/>
    <xf numFmtId="0" fontId="0" fillId="5" borderId="3" xfId="0" applyFill="1" applyBorder="1"/>
    <xf numFmtId="0" fontId="0" fillId="5" borderId="6" xfId="0" applyFill="1" applyBorder="1"/>
    <xf numFmtId="0" fontId="0" fillId="5" borderId="10" xfId="0" applyFill="1" applyBorder="1"/>
    <xf numFmtId="0" fontId="22" fillId="0" borderId="0" xfId="0" applyFont="1"/>
    <xf numFmtId="171" fontId="22" fillId="0" borderId="0" xfId="0" applyNumberFormat="1" applyFont="1" applyAlignment="1">
      <alignment horizontal="center"/>
    </xf>
    <xf numFmtId="0" fontId="27" fillId="2" borderId="0" xfId="0" applyFont="1" applyFill="1" applyAlignment="1">
      <alignment vertical="center"/>
    </xf>
    <xf numFmtId="0" fontId="20" fillId="2" borderId="3" xfId="0" applyFont="1" applyFill="1" applyBorder="1" applyAlignment="1">
      <alignment vertical="center"/>
    </xf>
    <xf numFmtId="0" fontId="27" fillId="2" borderId="0" xfId="0" applyFont="1" applyFill="1"/>
    <xf numFmtId="0" fontId="1" fillId="10" borderId="5" xfId="0" applyFont="1" applyFill="1" applyBorder="1"/>
    <xf numFmtId="0" fontId="1" fillId="10" borderId="8" xfId="0" applyFont="1" applyFill="1" applyBorder="1"/>
    <xf numFmtId="0" fontId="1" fillId="10" borderId="9" xfId="0" applyFont="1" applyFill="1" applyBorder="1"/>
    <xf numFmtId="0" fontId="1" fillId="10" borderId="4" xfId="0" applyFont="1" applyFill="1" applyBorder="1"/>
    <xf numFmtId="0" fontId="1" fillId="10" borderId="3" xfId="0" applyFont="1" applyFill="1" applyBorder="1"/>
    <xf numFmtId="0" fontId="6" fillId="11" borderId="0" xfId="0" applyFont="1" applyFill="1" applyAlignment="1">
      <alignment horizontal="left" vertical="center"/>
    </xf>
    <xf numFmtId="0" fontId="1" fillId="11" borderId="0" xfId="0" applyFont="1" applyFill="1" applyAlignment="1">
      <alignment horizontal="left"/>
    </xf>
    <xf numFmtId="0" fontId="1" fillId="11" borderId="0" xfId="0" applyFont="1" applyFill="1" applyAlignment="1">
      <alignment horizontal="left" vertical="center"/>
    </xf>
    <xf numFmtId="164" fontId="13" fillId="11" borderId="0" xfId="0" applyNumberFormat="1" applyFont="1" applyFill="1" applyAlignment="1">
      <alignment horizontal="center" vertical="center"/>
    </xf>
    <xf numFmtId="164" fontId="1" fillId="11" borderId="0" xfId="0" applyNumberFormat="1" applyFont="1" applyFill="1" applyAlignment="1">
      <alignment horizontal="center" vertical="center"/>
    </xf>
    <xf numFmtId="0" fontId="3" fillId="11" borderId="0" xfId="0" applyFont="1" applyFill="1"/>
    <xf numFmtId="0" fontId="1" fillId="10" borderId="6" xfId="0" applyFont="1" applyFill="1" applyBorder="1"/>
    <xf numFmtId="0" fontId="1" fillId="10" borderId="11" xfId="0" applyFont="1" applyFill="1" applyBorder="1"/>
    <xf numFmtId="0" fontId="1" fillId="10" borderId="10" xfId="0" applyFont="1" applyFill="1" applyBorder="1"/>
    <xf numFmtId="0" fontId="1" fillId="0" borderId="12" xfId="0" applyFont="1" applyBorder="1"/>
    <xf numFmtId="0" fontId="1" fillId="0" borderId="8" xfId="0" applyFont="1" applyBorder="1"/>
    <xf numFmtId="0" fontId="25" fillId="11" borderId="0" xfId="0" applyFont="1" applyFill="1"/>
    <xf numFmtId="0" fontId="15" fillId="11" borderId="0" xfId="0" applyFont="1" applyFill="1"/>
    <xf numFmtId="0" fontId="1" fillId="11" borderId="0" xfId="0" applyFont="1" applyFill="1" applyAlignment="1">
      <alignment horizontal="center" vertical="center"/>
    </xf>
    <xf numFmtId="0" fontId="1" fillId="11" borderId="0" xfId="0" applyFont="1" applyFill="1" applyAlignment="1">
      <alignment vertical="center"/>
    </xf>
    <xf numFmtId="166" fontId="1" fillId="11" borderId="0" xfId="0" applyNumberFormat="1" applyFont="1" applyFill="1" applyAlignment="1">
      <alignment horizontal="center" vertical="center"/>
    </xf>
    <xf numFmtId="0" fontId="1" fillId="10" borderId="0" xfId="0" applyFont="1" applyFill="1"/>
    <xf numFmtId="0" fontId="1" fillId="13" borderId="0" xfId="0" applyFont="1" applyFill="1"/>
    <xf numFmtId="0" fontId="4" fillId="13" borderId="0" xfId="0" applyFont="1" applyFill="1"/>
    <xf numFmtId="0" fontId="1" fillId="12" borderId="0" xfId="0" applyFont="1" applyFill="1"/>
    <xf numFmtId="0" fontId="27" fillId="0" borderId="0" xfId="0" applyFont="1"/>
    <xf numFmtId="0" fontId="5" fillId="13" borderId="0" xfId="0" quotePrefix="1" applyFont="1" applyFill="1"/>
    <xf numFmtId="0" fontId="5" fillId="13" borderId="0" xfId="0" applyFont="1" applyFill="1" applyAlignment="1">
      <alignment horizontal="left" indent="1"/>
    </xf>
    <xf numFmtId="0" fontId="3" fillId="13" borderId="0" xfId="0" applyFont="1" applyFill="1" applyAlignment="1">
      <alignment horizontal="left" indent="1"/>
    </xf>
    <xf numFmtId="0" fontId="9" fillId="13" borderId="0" xfId="0" applyFont="1" applyFill="1" applyAlignment="1">
      <alignment horizontal="left" indent="1"/>
    </xf>
    <xf numFmtId="0" fontId="6" fillId="13" borderId="0" xfId="0" applyFont="1" applyFill="1"/>
    <xf numFmtId="0" fontId="14" fillId="13" borderId="0" xfId="0" applyFont="1" applyFill="1" applyAlignment="1">
      <alignment horizontal="center" vertical="center"/>
    </xf>
    <xf numFmtId="0" fontId="15" fillId="13" borderId="0" xfId="0" applyFont="1" applyFill="1" applyAlignment="1">
      <alignment horizontal="center"/>
    </xf>
    <xf numFmtId="0" fontId="14" fillId="13" borderId="0" xfId="0" applyFont="1" applyFill="1" applyAlignment="1">
      <alignment horizontal="left" vertical="center"/>
    </xf>
    <xf numFmtId="0" fontId="1" fillId="13" borderId="14" xfId="0" applyFont="1" applyFill="1" applyBorder="1"/>
    <xf numFmtId="0" fontId="1" fillId="13" borderId="15" xfId="0" applyFont="1" applyFill="1" applyBorder="1"/>
    <xf numFmtId="0" fontId="1" fillId="13" borderId="16" xfId="0" applyFont="1" applyFill="1" applyBorder="1"/>
    <xf numFmtId="0" fontId="1" fillId="13" borderId="17" xfId="0" applyFont="1" applyFill="1" applyBorder="1"/>
    <xf numFmtId="20" fontId="6" fillId="13" borderId="17" xfId="0" applyNumberFormat="1" applyFont="1" applyFill="1" applyBorder="1"/>
    <xf numFmtId="0" fontId="15" fillId="13" borderId="17" xfId="0" applyFont="1" applyFill="1" applyBorder="1" applyAlignment="1">
      <alignment horizontal="center"/>
    </xf>
    <xf numFmtId="0" fontId="1" fillId="13" borderId="18" xfId="0" applyFont="1" applyFill="1" applyBorder="1"/>
    <xf numFmtId="0" fontId="1" fillId="13" borderId="19" xfId="0" applyFont="1" applyFill="1" applyBorder="1"/>
    <xf numFmtId="0" fontId="1" fillId="13" borderId="20" xfId="0" applyFont="1" applyFill="1" applyBorder="1"/>
    <xf numFmtId="0" fontId="1" fillId="13" borderId="21" xfId="0" applyFont="1" applyFill="1" applyBorder="1"/>
    <xf numFmtId="0" fontId="1" fillId="12" borderId="22" xfId="0" applyFont="1" applyFill="1" applyBorder="1"/>
    <xf numFmtId="0" fontId="1" fillId="12" borderId="24" xfId="0" applyFont="1" applyFill="1" applyBorder="1"/>
    <xf numFmtId="0" fontId="1" fillId="12" borderId="25" xfId="0" applyFont="1" applyFill="1" applyBorder="1"/>
    <xf numFmtId="0" fontId="1" fillId="12" borderId="26" xfId="0" applyFont="1" applyFill="1" applyBorder="1"/>
    <xf numFmtId="0" fontId="1" fillId="0" borderId="27" xfId="0" applyFont="1" applyBorder="1"/>
    <xf numFmtId="0" fontId="1" fillId="0" borderId="28" xfId="0" applyFont="1" applyBorder="1"/>
    <xf numFmtId="0" fontId="29" fillId="0" borderId="28" xfId="0" applyFont="1" applyBorder="1"/>
    <xf numFmtId="2" fontId="31" fillId="11" borderId="0" xfId="0" applyNumberFormat="1" applyFont="1" applyFill="1"/>
    <xf numFmtId="0" fontId="31" fillId="11" borderId="0" xfId="0" applyFont="1" applyFill="1"/>
    <xf numFmtId="0" fontId="0" fillId="0" borderId="0" xfId="0" applyAlignment="1">
      <alignment horizontal="center"/>
    </xf>
    <xf numFmtId="0" fontId="1" fillId="11" borderId="0" xfId="0" applyFont="1" applyFill="1" applyAlignment="1">
      <alignment horizontal="right" vertical="center"/>
    </xf>
    <xf numFmtId="0" fontId="1" fillId="0" borderId="0" xfId="0" applyFont="1" applyAlignment="1">
      <alignment horizontal="left" vertical="center"/>
    </xf>
    <xf numFmtId="0" fontId="30" fillId="0" borderId="0" xfId="0" applyFont="1"/>
    <xf numFmtId="0" fontId="21" fillId="0" borderId="0" xfId="0" applyFont="1"/>
    <xf numFmtId="0" fontId="6" fillId="4" borderId="11" xfId="0" applyFont="1" applyFill="1" applyBorder="1"/>
    <xf numFmtId="0" fontId="15"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pplyProtection="1">
      <alignment vertical="center"/>
      <protection locked="0"/>
    </xf>
    <xf numFmtId="0" fontId="32" fillId="0" borderId="0" xfId="0" applyFont="1"/>
    <xf numFmtId="0" fontId="33" fillId="0" borderId="0" xfId="0" quotePrefix="1" applyFont="1"/>
    <xf numFmtId="0" fontId="6" fillId="2" borderId="5" xfId="0" applyFont="1" applyFill="1" applyBorder="1"/>
    <xf numFmtId="0" fontId="6" fillId="2" borderId="8" xfId="0" applyFont="1" applyFill="1" applyBorder="1"/>
    <xf numFmtId="0" fontId="6" fillId="2" borderId="9" xfId="0" applyFont="1" applyFill="1" applyBorder="1"/>
    <xf numFmtId="0" fontId="33" fillId="2" borderId="0" xfId="0" applyFont="1" applyFill="1" applyAlignment="1">
      <alignment horizontal="left" indent="1"/>
    </xf>
    <xf numFmtId="0" fontId="34" fillId="2" borderId="0" xfId="0" applyFont="1" applyFill="1" applyAlignment="1">
      <alignment vertical="center"/>
    </xf>
    <xf numFmtId="0" fontId="17" fillId="2" borderId="0" xfId="0" applyFont="1" applyFill="1" applyAlignment="1">
      <alignment vertical="center"/>
    </xf>
    <xf numFmtId="0" fontId="17" fillId="2" borderId="0" xfId="0" applyFont="1" applyFill="1"/>
    <xf numFmtId="0" fontId="17" fillId="5" borderId="0" xfId="0" applyFont="1" applyFill="1" applyAlignment="1">
      <alignment horizontal="left" indent="1"/>
    </xf>
    <xf numFmtId="0" fontId="9" fillId="5" borderId="0" xfId="0" applyFont="1" applyFill="1"/>
    <xf numFmtId="0" fontId="6" fillId="5" borderId="0" xfId="0" applyFont="1" applyFill="1"/>
    <xf numFmtId="0" fontId="6" fillId="4" borderId="11" xfId="0" applyFont="1" applyFill="1" applyBorder="1" applyAlignment="1">
      <alignment horizontal="center"/>
    </xf>
    <xf numFmtId="0" fontId="6" fillId="4" borderId="0" xfId="0" applyFont="1" applyFill="1" applyAlignment="1">
      <alignment horizontal="center"/>
    </xf>
    <xf numFmtId="0" fontId="6" fillId="4" borderId="0" xfId="0" applyFont="1" applyFill="1" applyAlignment="1">
      <alignment horizontal="left" vertical="center"/>
    </xf>
    <xf numFmtId="0" fontId="14" fillId="4" borderId="0" xfId="0" applyFont="1" applyFill="1"/>
    <xf numFmtId="0" fontId="6" fillId="4" borderId="11" xfId="0" applyFont="1" applyFill="1" applyBorder="1" applyAlignment="1">
      <alignment vertical="top" wrapText="1"/>
    </xf>
    <xf numFmtId="0" fontId="6" fillId="2" borderId="6" xfId="0" applyFont="1" applyFill="1" applyBorder="1"/>
    <xf numFmtId="0" fontId="6" fillId="2" borderId="11" xfId="0" applyFont="1" applyFill="1" applyBorder="1"/>
    <xf numFmtId="0" fontId="6" fillId="2" borderId="10" xfId="0" applyFont="1" applyFill="1" applyBorder="1"/>
    <xf numFmtId="0" fontId="6" fillId="4" borderId="0" xfId="0" applyFont="1" applyFill="1" applyAlignment="1">
      <alignment horizontal="left" vertical="center" wrapText="1" indent="1"/>
    </xf>
    <xf numFmtId="0" fontId="6" fillId="9" borderId="4" xfId="0" applyFont="1" applyFill="1" applyBorder="1"/>
    <xf numFmtId="0" fontId="6" fillId="9" borderId="3" xfId="0" applyFont="1" applyFill="1" applyBorder="1"/>
    <xf numFmtId="0" fontId="35" fillId="2" borderId="3" xfId="0" applyFont="1" applyFill="1" applyBorder="1" applyAlignment="1">
      <alignment horizontal="left" vertical="center"/>
    </xf>
    <xf numFmtId="0" fontId="17" fillId="4" borderId="0" xfId="0" applyFont="1" applyFill="1"/>
    <xf numFmtId="0" fontId="21" fillId="2" borderId="4" xfId="0" applyFont="1" applyFill="1" applyBorder="1"/>
    <xf numFmtId="0" fontId="21" fillId="2" borderId="3" xfId="0" applyFont="1" applyFill="1" applyBorder="1"/>
    <xf numFmtId="0" fontId="17" fillId="4" borderId="10" xfId="0" applyFont="1" applyFill="1" applyBorder="1" applyAlignment="1">
      <alignment vertical="center"/>
    </xf>
    <xf numFmtId="20" fontId="6" fillId="7" borderId="1" xfId="0" quotePrefix="1" applyNumberFormat="1" applyFont="1" applyFill="1" applyBorder="1" applyAlignment="1">
      <alignment horizontal="center" vertical="center"/>
    </xf>
    <xf numFmtId="0" fontId="1" fillId="4" borderId="11" xfId="0" applyFont="1" applyFill="1" applyBorder="1" applyAlignment="1">
      <alignment horizontal="center"/>
    </xf>
    <xf numFmtId="0" fontId="1" fillId="4" borderId="0" xfId="0" applyFont="1" applyFill="1" applyAlignment="1">
      <alignment horizontal="center"/>
    </xf>
    <xf numFmtId="0" fontId="1" fillId="4" borderId="0" xfId="0" applyFont="1" applyFill="1" applyAlignment="1">
      <alignment vertical="top" wrapText="1"/>
    </xf>
    <xf numFmtId="0" fontId="8" fillId="4" borderId="0" xfId="0" applyFont="1" applyFill="1" applyAlignment="1">
      <alignment vertical="center"/>
    </xf>
    <xf numFmtId="166" fontId="8" fillId="4" borderId="0" xfId="0" applyNumberFormat="1" applyFont="1" applyFill="1" applyAlignment="1">
      <alignment vertical="center"/>
    </xf>
    <xf numFmtId="0" fontId="8" fillId="0" borderId="0" xfId="0" quotePrefix="1" applyFont="1"/>
    <xf numFmtId="0" fontId="30" fillId="4" borderId="0" xfId="0" applyFont="1" applyFill="1"/>
    <xf numFmtId="0" fontId="6" fillId="0" borderId="0" xfId="0" applyFont="1" applyAlignment="1">
      <alignment wrapText="1"/>
    </xf>
    <xf numFmtId="0" fontId="8" fillId="4" borderId="0" xfId="0" applyFont="1" applyFill="1" applyAlignment="1">
      <alignment horizontal="left" vertical="top" wrapText="1"/>
    </xf>
    <xf numFmtId="0" fontId="37" fillId="0" borderId="0" xfId="0" applyFont="1"/>
    <xf numFmtId="0" fontId="3" fillId="0" borderId="0" xfId="0" applyFont="1"/>
    <xf numFmtId="0" fontId="3" fillId="2" borderId="2" xfId="0" applyFont="1" applyFill="1" applyBorder="1"/>
    <xf numFmtId="0" fontId="3" fillId="2" borderId="12" xfId="0" applyFont="1" applyFill="1" applyBorder="1"/>
    <xf numFmtId="0" fontId="39" fillId="0" borderId="28" xfId="0" applyFont="1" applyBorder="1"/>
    <xf numFmtId="9" fontId="6" fillId="4" borderId="0" xfId="0" applyNumberFormat="1" applyFont="1" applyFill="1"/>
    <xf numFmtId="0" fontId="14" fillId="4" borderId="0" xfId="0" applyFont="1" applyFill="1" applyAlignment="1">
      <alignment horizontal="right"/>
    </xf>
    <xf numFmtId="171" fontId="0" fillId="0" borderId="0" xfId="0" applyNumberFormat="1"/>
    <xf numFmtId="0" fontId="1" fillId="4" borderId="0" xfId="0" applyFont="1" applyFill="1" applyAlignment="1">
      <alignment horizontal="left" vertical="center" wrapText="1" indent="1"/>
    </xf>
    <xf numFmtId="0" fontId="30" fillId="0" borderId="0" xfId="0" applyFont="1" applyAlignment="1">
      <alignment vertical="top" wrapText="1"/>
    </xf>
    <xf numFmtId="0" fontId="0" fillId="0" borderId="0" xfId="0" applyAlignment="1">
      <alignment vertical="top" wrapText="1"/>
    </xf>
    <xf numFmtId="0" fontId="40" fillId="0" borderId="0" xfId="0" applyFont="1"/>
    <xf numFmtId="0" fontId="30" fillId="0" borderId="0" xfId="0" applyFont="1" applyAlignment="1">
      <alignment vertical="center"/>
    </xf>
    <xf numFmtId="0" fontId="40" fillId="0" borderId="0" xfId="0" applyFont="1" applyAlignment="1">
      <alignment vertical="center"/>
    </xf>
    <xf numFmtId="14" fontId="0" fillId="0" borderId="0" xfId="0" applyNumberFormat="1"/>
    <xf numFmtId="0" fontId="1" fillId="4" borderId="0" xfId="0" applyFont="1" applyFill="1" applyAlignment="1">
      <alignment horizontal="left" vertical="top" wrapText="1"/>
    </xf>
    <xf numFmtId="0" fontId="8" fillId="9" borderId="6" xfId="0" applyFont="1" applyFill="1" applyBorder="1"/>
    <xf numFmtId="0" fontId="8" fillId="9" borderId="11" xfId="0" applyFont="1" applyFill="1" applyBorder="1"/>
    <xf numFmtId="0" fontId="8" fillId="9" borderId="10" xfId="0" applyFont="1" applyFill="1" applyBorder="1"/>
    <xf numFmtId="0" fontId="8" fillId="4" borderId="8" xfId="0" applyFont="1" applyFill="1" applyBorder="1"/>
    <xf numFmtId="164" fontId="3" fillId="4" borderId="0" xfId="0" applyNumberFormat="1" applyFont="1" applyFill="1" applyAlignment="1">
      <alignment vertical="center"/>
    </xf>
    <xf numFmtId="166" fontId="1" fillId="4" borderId="0" xfId="0" applyNumberFormat="1" applyFont="1" applyFill="1" applyAlignment="1">
      <alignment vertical="center"/>
    </xf>
    <xf numFmtId="0" fontId="3" fillId="4" borderId="2" xfId="0" applyFont="1" applyFill="1" applyBorder="1" applyAlignment="1">
      <alignment vertical="center"/>
    </xf>
    <xf numFmtId="0" fontId="41" fillId="4" borderId="12" xfId="0" applyFont="1" applyFill="1" applyBorder="1"/>
    <xf numFmtId="0" fontId="3" fillId="4" borderId="12" xfId="0" applyFont="1" applyFill="1" applyBorder="1"/>
    <xf numFmtId="0" fontId="1" fillId="4" borderId="7" xfId="0" applyFont="1" applyFill="1" applyBorder="1"/>
    <xf numFmtId="0" fontId="8" fillId="11" borderId="0" xfId="0" applyFont="1" applyFill="1"/>
    <xf numFmtId="0" fontId="8" fillId="11" borderId="4" xfId="0" applyFont="1" applyFill="1" applyBorder="1"/>
    <xf numFmtId="14" fontId="30" fillId="0" borderId="0" xfId="0" applyNumberFormat="1" applyFont="1"/>
    <xf numFmtId="0" fontId="40" fillId="0" borderId="0" xfId="0" applyFont="1" applyAlignment="1">
      <alignment vertical="top" wrapText="1"/>
    </xf>
    <xf numFmtId="0" fontId="40" fillId="0" borderId="0" xfId="0" quotePrefix="1" applyFont="1"/>
    <xf numFmtId="0" fontId="6" fillId="11" borderId="0" xfId="0" applyFont="1" applyFill="1"/>
    <xf numFmtId="0" fontId="35" fillId="2" borderId="0" xfId="0" applyFont="1" applyFill="1"/>
    <xf numFmtId="0" fontId="6" fillId="10" borderId="4" xfId="0" applyFont="1" applyFill="1" applyBorder="1"/>
    <xf numFmtId="0" fontId="6" fillId="11" borderId="4" xfId="0" applyFont="1" applyFill="1" applyBorder="1"/>
    <xf numFmtId="0" fontId="6" fillId="10" borderId="3" xfId="0" applyFont="1" applyFill="1" applyBorder="1"/>
    <xf numFmtId="0" fontId="6" fillId="10" borderId="0" xfId="0" applyFont="1" applyFill="1"/>
    <xf numFmtId="0" fontId="21" fillId="0" borderId="0" xfId="0" applyFont="1" applyAlignment="1">
      <alignment vertical="center"/>
    </xf>
    <xf numFmtId="0" fontId="17" fillId="0" borderId="0" xfId="0" applyFont="1"/>
    <xf numFmtId="0" fontId="14" fillId="5" borderId="2"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7" xfId="0" applyFont="1" applyFill="1" applyBorder="1" applyAlignment="1" applyProtection="1">
      <alignment horizontal="center" vertical="center"/>
      <protection locked="0"/>
    </xf>
    <xf numFmtId="0" fontId="34" fillId="0" borderId="13" xfId="2" applyFont="1" applyFill="1" applyBorder="1" applyAlignment="1" applyProtection="1">
      <alignment horizontal="right" vertical="top"/>
    </xf>
    <xf numFmtId="0" fontId="14" fillId="0" borderId="0" xfId="0" applyFont="1" applyAlignment="1">
      <alignment horizontal="left" vertical="center"/>
    </xf>
    <xf numFmtId="0" fontId="26" fillId="12" borderId="14" xfId="0" applyFont="1" applyFill="1" applyBorder="1" applyAlignment="1">
      <alignment horizontal="center" vertical="center" wrapText="1"/>
    </xf>
    <xf numFmtId="0" fontId="26" fillId="12" borderId="0" xfId="0" applyFont="1" applyFill="1" applyAlignment="1">
      <alignment horizontal="center" vertical="center" wrapText="1"/>
    </xf>
    <xf numFmtId="0" fontId="26" fillId="12" borderId="22" xfId="0" applyFont="1" applyFill="1" applyBorder="1" applyAlignment="1">
      <alignment horizontal="center" vertical="center" wrapText="1"/>
    </xf>
    <xf numFmtId="0" fontId="1" fillId="12" borderId="14" xfId="0" applyFont="1" applyFill="1" applyBorder="1" applyAlignment="1">
      <alignment horizontal="left" wrapText="1"/>
    </xf>
    <xf numFmtId="0" fontId="1" fillId="12" borderId="0" xfId="0" applyFont="1" applyFill="1" applyAlignment="1">
      <alignment horizontal="left" wrapText="1"/>
    </xf>
    <xf numFmtId="0" fontId="1" fillId="12" borderId="22" xfId="0" applyFont="1" applyFill="1" applyBorder="1" applyAlignment="1">
      <alignment horizontal="left" wrapText="1"/>
    </xf>
    <xf numFmtId="0" fontId="1" fillId="12" borderId="16" xfId="0" applyFont="1" applyFill="1" applyBorder="1" applyAlignment="1">
      <alignment horizontal="left" wrapText="1"/>
    </xf>
    <xf numFmtId="0" fontId="1" fillId="12" borderId="17" xfId="0" applyFont="1" applyFill="1" applyBorder="1" applyAlignment="1">
      <alignment horizontal="left" wrapText="1"/>
    </xf>
    <xf numFmtId="0" fontId="1" fillId="12" borderId="23" xfId="0" applyFont="1" applyFill="1" applyBorder="1" applyAlignment="1">
      <alignment horizontal="left" wrapText="1"/>
    </xf>
    <xf numFmtId="0" fontId="4" fillId="13" borderId="0" xfId="0" applyFont="1" applyFill="1" applyAlignment="1">
      <alignment horizontal="center" vertical="center" wrapText="1"/>
    </xf>
    <xf numFmtId="0" fontId="4" fillId="13" borderId="15" xfId="0" applyFont="1" applyFill="1" applyBorder="1" applyAlignment="1">
      <alignment horizontal="center" vertical="center" wrapText="1"/>
    </xf>
    <xf numFmtId="0" fontId="1" fillId="13" borderId="0" xfId="0" applyFont="1" applyFill="1" applyAlignment="1">
      <alignment horizontal="center" vertical="center" wrapText="1"/>
    </xf>
    <xf numFmtId="0" fontId="1" fillId="13" borderId="15" xfId="0" applyFont="1" applyFill="1" applyBorder="1" applyAlignment="1">
      <alignment horizontal="center" vertical="center" wrapText="1"/>
    </xf>
    <xf numFmtId="0" fontId="17" fillId="0" borderId="0" xfId="0" applyFont="1" applyAlignment="1">
      <alignment horizontal="left"/>
    </xf>
    <xf numFmtId="0" fontId="1" fillId="0" borderId="0" xfId="0" applyFont="1" applyAlignment="1">
      <alignment horizontal="left"/>
    </xf>
    <xf numFmtId="0" fontId="3" fillId="2" borderId="2" xfId="0" applyFont="1" applyFill="1" applyBorder="1" applyAlignment="1">
      <alignment horizontal="left"/>
    </xf>
    <xf numFmtId="0" fontId="3" fillId="2" borderId="12" xfId="0" applyFont="1" applyFill="1" applyBorder="1" applyAlignment="1">
      <alignment horizontal="left"/>
    </xf>
    <xf numFmtId="0" fontId="3" fillId="2" borderId="7" xfId="0" applyFont="1" applyFill="1" applyBorder="1" applyAlignment="1">
      <alignment horizontal="left"/>
    </xf>
    <xf numFmtId="0" fontId="1" fillId="0" borderId="2" xfId="0" applyFont="1" applyBorder="1" applyAlignment="1">
      <alignment horizontal="left" vertical="center"/>
    </xf>
    <xf numFmtId="0" fontId="1" fillId="0" borderId="12" xfId="0" applyFont="1" applyBorder="1" applyAlignment="1">
      <alignment horizontal="left" vertical="center"/>
    </xf>
    <xf numFmtId="0" fontId="1" fillId="0" borderId="2" xfId="0" applyFont="1" applyBorder="1" applyAlignment="1">
      <alignment horizontal="left" wrapText="1"/>
    </xf>
    <xf numFmtId="0" fontId="1" fillId="0" borderId="12" xfId="0" applyFont="1" applyBorder="1" applyAlignment="1">
      <alignment horizontal="left" wrapText="1"/>
    </xf>
    <xf numFmtId="0" fontId="1" fillId="0" borderId="7" xfId="0" applyFont="1" applyBorder="1" applyAlignment="1">
      <alignment horizontal="left" wrapText="1"/>
    </xf>
    <xf numFmtId="0" fontId="1" fillId="0" borderId="2" xfId="0" applyFont="1" applyBorder="1" applyAlignment="1">
      <alignment horizontal="left"/>
    </xf>
    <xf numFmtId="0" fontId="1" fillId="0" borderId="12" xfId="0" applyFont="1" applyBorder="1" applyAlignment="1">
      <alignment horizontal="left"/>
    </xf>
    <xf numFmtId="0" fontId="1" fillId="0" borderId="7" xfId="0" applyFont="1" applyBorder="1" applyAlignment="1">
      <alignment horizontal="left"/>
    </xf>
    <xf numFmtId="0" fontId="3" fillId="0" borderId="0" xfId="0" applyFont="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9" xfId="0" applyFont="1" applyBorder="1" applyAlignment="1">
      <alignment horizontal="left"/>
    </xf>
    <xf numFmtId="164" fontId="17" fillId="11" borderId="0" xfId="0" applyNumberFormat="1" applyFont="1" applyFill="1" applyAlignment="1">
      <alignment horizontal="center" vertical="center"/>
    </xf>
    <xf numFmtId="0" fontId="15" fillId="11" borderId="0" xfId="0" applyFont="1" applyFill="1" applyAlignment="1">
      <alignment horizontal="center"/>
    </xf>
    <xf numFmtId="0" fontId="6" fillId="10" borderId="11" xfId="0" applyFont="1" applyFill="1" applyBorder="1" applyAlignment="1">
      <alignment horizontal="center"/>
    </xf>
    <xf numFmtId="175" fontId="1" fillId="0" borderId="0" xfId="0" applyNumberFormat="1" applyFont="1" applyAlignment="1">
      <alignment horizontal="center" vertical="center"/>
    </xf>
    <xf numFmtId="164" fontId="13" fillId="3" borderId="2" xfId="0" applyNumberFormat="1" applyFont="1" applyFill="1" applyBorder="1" applyAlignment="1" applyProtection="1">
      <alignment horizontal="center" vertical="center"/>
      <protection locked="0"/>
    </xf>
    <xf numFmtId="164" fontId="13" fillId="3" borderId="12" xfId="0" applyNumberFormat="1" applyFont="1" applyFill="1" applyBorder="1" applyAlignment="1" applyProtection="1">
      <alignment horizontal="center" vertical="center"/>
      <protection locked="0"/>
    </xf>
    <xf numFmtId="164" fontId="13" fillId="3" borderId="7" xfId="0" applyNumberFormat="1" applyFont="1" applyFill="1" applyBorder="1" applyAlignment="1" applyProtection="1">
      <alignment horizontal="center" vertical="center"/>
      <protection locked="0"/>
    </xf>
    <xf numFmtId="0" fontId="1" fillId="10" borderId="2" xfId="0" applyFont="1" applyFill="1" applyBorder="1" applyAlignment="1">
      <alignment horizontal="center" vertical="center"/>
    </xf>
    <xf numFmtId="0" fontId="1" fillId="10" borderId="12" xfId="0" applyFont="1" applyFill="1" applyBorder="1" applyAlignment="1">
      <alignment horizontal="center" vertical="center"/>
    </xf>
    <xf numFmtId="0" fontId="1" fillId="10" borderId="7" xfId="0" applyFont="1" applyFill="1" applyBorder="1" applyAlignment="1">
      <alignment horizontal="center" vertical="center"/>
    </xf>
    <xf numFmtId="166" fontId="1" fillId="10" borderId="2" xfId="0" applyNumberFormat="1" applyFont="1" applyFill="1" applyBorder="1" applyAlignment="1">
      <alignment horizontal="center" vertical="center"/>
    </xf>
    <xf numFmtId="166" fontId="1" fillId="10" borderId="12" xfId="0" applyNumberFormat="1" applyFont="1" applyFill="1" applyBorder="1" applyAlignment="1">
      <alignment horizontal="center" vertical="center"/>
    </xf>
    <xf numFmtId="166" fontId="1" fillId="10" borderId="7" xfId="0" applyNumberFormat="1" applyFont="1" applyFill="1" applyBorder="1" applyAlignment="1">
      <alignment horizontal="center" vertical="center"/>
    </xf>
    <xf numFmtId="175" fontId="36" fillId="14" borderId="2" xfId="0" applyNumberFormat="1" applyFont="1" applyFill="1" applyBorder="1" applyAlignment="1">
      <alignment horizontal="center" vertical="center"/>
    </xf>
    <xf numFmtId="175" fontId="36" fillId="14" borderId="12" xfId="0" applyNumberFormat="1" applyFont="1" applyFill="1" applyBorder="1" applyAlignment="1">
      <alignment horizontal="center" vertical="center"/>
    </xf>
    <xf numFmtId="175" fontId="36" fillId="14" borderId="7" xfId="0" applyNumberFormat="1" applyFont="1" applyFill="1" applyBorder="1" applyAlignment="1">
      <alignment horizontal="center" vertical="center"/>
    </xf>
    <xf numFmtId="175" fontId="13" fillId="3" borderId="2" xfId="0" applyNumberFormat="1" applyFont="1" applyFill="1" applyBorder="1" applyAlignment="1" applyProtection="1">
      <alignment horizontal="center" vertical="center"/>
      <protection locked="0"/>
    </xf>
    <xf numFmtId="175" fontId="13" fillId="3" borderId="12" xfId="0" applyNumberFormat="1" applyFont="1" applyFill="1" applyBorder="1" applyAlignment="1" applyProtection="1">
      <alignment horizontal="center" vertical="center"/>
      <protection locked="0"/>
    </xf>
    <xf numFmtId="175" fontId="13" fillId="3" borderId="7" xfId="0" applyNumberFormat="1" applyFont="1" applyFill="1" applyBorder="1" applyAlignment="1" applyProtection="1">
      <alignment horizontal="center" vertical="center"/>
      <protection locked="0"/>
    </xf>
    <xf numFmtId="167" fontId="1" fillId="10" borderId="2" xfId="0" applyNumberFormat="1" applyFont="1" applyFill="1" applyBorder="1" applyAlignment="1">
      <alignment horizontal="center" vertical="center"/>
    </xf>
    <xf numFmtId="167" fontId="1" fillId="10" borderId="12" xfId="0" applyNumberFormat="1" applyFont="1" applyFill="1" applyBorder="1" applyAlignment="1">
      <alignment horizontal="center" vertical="center"/>
    </xf>
    <xf numFmtId="167" fontId="1" fillId="10" borderId="7" xfId="0" applyNumberFormat="1" applyFont="1" applyFill="1" applyBorder="1" applyAlignment="1">
      <alignment horizontal="center" vertical="center"/>
    </xf>
    <xf numFmtId="174" fontId="13" fillId="3" borderId="2" xfId="0" applyNumberFormat="1" applyFont="1" applyFill="1" applyBorder="1" applyAlignment="1" applyProtection="1">
      <alignment horizontal="center" vertical="center"/>
      <protection locked="0"/>
    </xf>
    <xf numFmtId="174" fontId="13" fillId="3" borderId="12" xfId="0" applyNumberFormat="1" applyFont="1" applyFill="1" applyBorder="1" applyAlignment="1" applyProtection="1">
      <alignment horizontal="center" vertical="center"/>
      <protection locked="0"/>
    </xf>
    <xf numFmtId="174" fontId="13" fillId="3" borderId="7" xfId="0" applyNumberFormat="1" applyFont="1" applyFill="1" applyBorder="1" applyAlignment="1" applyProtection="1">
      <alignment horizontal="center" vertical="center"/>
      <protection locked="0"/>
    </xf>
    <xf numFmtId="0" fontId="1" fillId="11" borderId="11" xfId="0" applyFont="1" applyFill="1" applyBorder="1" applyAlignment="1">
      <alignment horizontal="center" vertical="center"/>
    </xf>
    <xf numFmtId="0" fontId="13" fillId="3" borderId="2" xfId="0" applyFont="1" applyFill="1" applyBorder="1" applyAlignment="1" applyProtection="1">
      <alignment horizontal="center" vertical="center"/>
      <protection locked="0"/>
    </xf>
    <xf numFmtId="0" fontId="13" fillId="3" borderId="12" xfId="0" applyFont="1" applyFill="1" applyBorder="1" applyAlignment="1" applyProtection="1">
      <alignment horizontal="center" vertical="center"/>
      <protection locked="0"/>
    </xf>
    <xf numFmtId="0" fontId="13" fillId="3" borderId="7" xfId="0" applyFont="1" applyFill="1" applyBorder="1" applyAlignment="1" applyProtection="1">
      <alignment horizontal="center" vertical="center"/>
      <protection locked="0"/>
    </xf>
    <xf numFmtId="164" fontId="1" fillId="10" borderId="2" xfId="0" applyNumberFormat="1" applyFont="1" applyFill="1" applyBorder="1" applyAlignment="1">
      <alignment horizontal="center" vertical="center"/>
    </xf>
    <xf numFmtId="164" fontId="1" fillId="10" borderId="12" xfId="0" applyNumberFormat="1" applyFont="1" applyFill="1" applyBorder="1" applyAlignment="1">
      <alignment horizontal="center" vertical="center"/>
    </xf>
    <xf numFmtId="164" fontId="1" fillId="10" borderId="7" xfId="0" applyNumberFormat="1" applyFont="1" applyFill="1" applyBorder="1" applyAlignment="1">
      <alignment horizontal="center" vertical="center"/>
    </xf>
    <xf numFmtId="0" fontId="1" fillId="11" borderId="4" xfId="0" applyFont="1" applyFill="1" applyBorder="1" applyAlignment="1">
      <alignment horizontal="center"/>
    </xf>
    <xf numFmtId="0" fontId="1" fillId="11" borderId="0" xfId="0" applyFont="1" applyFill="1" applyAlignment="1">
      <alignment horizontal="center"/>
    </xf>
    <xf numFmtId="0" fontId="1" fillId="11" borderId="3" xfId="0" applyFont="1" applyFill="1" applyBorder="1" applyAlignment="1">
      <alignment horizontal="center"/>
    </xf>
    <xf numFmtId="1" fontId="6" fillId="10" borderId="2" xfId="0" applyNumberFormat="1" applyFont="1" applyFill="1" applyBorder="1" applyAlignment="1">
      <alignment horizontal="center" vertical="center"/>
    </xf>
    <xf numFmtId="1" fontId="6" fillId="10" borderId="12" xfId="0" applyNumberFormat="1" applyFont="1" applyFill="1" applyBorder="1" applyAlignment="1">
      <alignment horizontal="center" vertical="center"/>
    </xf>
    <xf numFmtId="1" fontId="6" fillId="10" borderId="7" xfId="0" applyNumberFormat="1" applyFont="1" applyFill="1" applyBorder="1" applyAlignment="1">
      <alignment horizontal="center" vertical="center"/>
    </xf>
    <xf numFmtId="14" fontId="13" fillId="3" borderId="2" xfId="0" applyNumberFormat="1" applyFont="1" applyFill="1" applyBorder="1" applyAlignment="1" applyProtection="1">
      <alignment horizontal="center" vertical="center"/>
      <protection locked="0"/>
    </xf>
    <xf numFmtId="14" fontId="13" fillId="3" borderId="12" xfId="0" applyNumberFormat="1" applyFont="1" applyFill="1" applyBorder="1" applyAlignment="1" applyProtection="1">
      <alignment horizontal="center" vertical="center"/>
      <protection locked="0"/>
    </xf>
    <xf numFmtId="14" fontId="13" fillId="3" borderId="7" xfId="0" applyNumberFormat="1" applyFont="1" applyFill="1" applyBorder="1" applyAlignment="1" applyProtection="1">
      <alignment horizontal="center" vertical="center"/>
      <protection locked="0"/>
    </xf>
    <xf numFmtId="166" fontId="3" fillId="10" borderId="2" xfId="0" applyNumberFormat="1" applyFont="1" applyFill="1" applyBorder="1" applyAlignment="1">
      <alignment horizontal="center" vertical="center"/>
    </xf>
    <xf numFmtId="166" fontId="3" fillId="10" borderId="12" xfId="0" applyNumberFormat="1" applyFont="1" applyFill="1" applyBorder="1" applyAlignment="1">
      <alignment horizontal="center" vertical="center"/>
    </xf>
    <xf numFmtId="166" fontId="3" fillId="10" borderId="7" xfId="0" applyNumberFormat="1" applyFont="1" applyFill="1" applyBorder="1" applyAlignment="1">
      <alignment horizontal="center" vertical="center"/>
    </xf>
    <xf numFmtId="0" fontId="6" fillId="10" borderId="2" xfId="0" applyFont="1" applyFill="1" applyBorder="1" applyAlignment="1">
      <alignment horizontal="center" vertical="center"/>
    </xf>
    <xf numFmtId="0" fontId="6" fillId="10" borderId="12" xfId="0" applyFont="1" applyFill="1" applyBorder="1" applyAlignment="1">
      <alignment horizontal="center" vertical="center"/>
    </xf>
    <xf numFmtId="0" fontId="6" fillId="10" borderId="7" xfId="0" applyFont="1" applyFill="1" applyBorder="1" applyAlignment="1">
      <alignment horizontal="center" vertical="center"/>
    </xf>
    <xf numFmtId="176" fontId="6" fillId="10" borderId="2" xfId="0" applyNumberFormat="1" applyFont="1" applyFill="1" applyBorder="1" applyAlignment="1">
      <alignment horizontal="center" vertical="center"/>
    </xf>
    <xf numFmtId="176" fontId="6" fillId="10" borderId="12" xfId="0" applyNumberFormat="1" applyFont="1" applyFill="1" applyBorder="1" applyAlignment="1">
      <alignment horizontal="center" vertical="center"/>
    </xf>
    <xf numFmtId="176" fontId="6" fillId="10" borderId="7" xfId="0" applyNumberFormat="1" applyFont="1" applyFill="1" applyBorder="1" applyAlignment="1">
      <alignment horizontal="center" vertical="center"/>
    </xf>
    <xf numFmtId="0" fontId="31" fillId="11" borderId="0" xfId="0" applyFont="1" applyFill="1" applyAlignment="1">
      <alignment horizontal="center"/>
    </xf>
    <xf numFmtId="0" fontId="31" fillId="11" borderId="8" xfId="0" applyFont="1" applyFill="1" applyBorder="1" applyAlignment="1">
      <alignment horizontal="center"/>
    </xf>
    <xf numFmtId="14" fontId="31" fillId="11" borderId="11" xfId="0" applyNumberFormat="1" applyFont="1" applyFill="1" applyBorder="1" applyAlignment="1">
      <alignment horizontal="center"/>
    </xf>
    <xf numFmtId="0" fontId="31" fillId="11" borderId="11" xfId="0" applyFont="1" applyFill="1" applyBorder="1" applyAlignment="1">
      <alignment horizontal="center"/>
    </xf>
    <xf numFmtId="0" fontId="6" fillId="11" borderId="0" xfId="0" applyFont="1" applyFill="1" applyAlignment="1">
      <alignment horizontal="left" vertical="center" wrapText="1"/>
    </xf>
    <xf numFmtId="0" fontId="1" fillId="10" borderId="2" xfId="0" applyFont="1" applyFill="1" applyBorder="1" applyAlignment="1">
      <alignment horizontal="left" vertical="center"/>
    </xf>
    <xf numFmtId="0" fontId="1" fillId="10" borderId="12" xfId="0" applyFont="1" applyFill="1" applyBorder="1" applyAlignment="1">
      <alignment horizontal="left" vertical="center"/>
    </xf>
    <xf numFmtId="0" fontId="1" fillId="10" borderId="7" xfId="0" applyFont="1" applyFill="1" applyBorder="1" applyAlignment="1">
      <alignment horizontal="left" vertical="center"/>
    </xf>
    <xf numFmtId="164" fontId="7" fillId="3" borderId="1" xfId="1" applyNumberFormat="1" applyFont="1" applyFill="1" applyBorder="1" applyAlignment="1" applyProtection="1">
      <alignment horizontal="center" vertical="center"/>
      <protection locked="0"/>
    </xf>
    <xf numFmtId="9" fontId="7" fillId="3" borderId="1" xfId="1" applyFont="1" applyFill="1" applyBorder="1" applyAlignment="1" applyProtection="1">
      <alignment horizontal="center" vertical="center"/>
      <protection locked="0"/>
    </xf>
    <xf numFmtId="164" fontId="6" fillId="10" borderId="1" xfId="1" applyNumberFormat="1" applyFont="1" applyFill="1" applyBorder="1" applyAlignment="1" applyProtection="1">
      <alignment horizontal="center" vertical="center"/>
    </xf>
    <xf numFmtId="165" fontId="6" fillId="10" borderId="1" xfId="1" applyNumberFormat="1" applyFont="1" applyFill="1" applyBorder="1" applyAlignment="1" applyProtection="1">
      <alignment horizontal="center" vertical="center"/>
    </xf>
    <xf numFmtId="164" fontId="17" fillId="11" borderId="8" xfId="0" applyNumberFormat="1" applyFont="1" applyFill="1" applyBorder="1" applyAlignment="1">
      <alignment horizontal="center" vertical="center"/>
    </xf>
    <xf numFmtId="0" fontId="6" fillId="4" borderId="0" xfId="0" applyFont="1" applyFill="1" applyAlignment="1">
      <alignment horizontal="left" vertical="top" wrapText="1"/>
    </xf>
    <xf numFmtId="0" fontId="6" fillId="4" borderId="0" xfId="0" applyFont="1" applyFill="1" applyAlignment="1">
      <alignment horizontal="left" vertical="center" wrapText="1" indent="1"/>
    </xf>
    <xf numFmtId="9" fontId="6" fillId="4" borderId="0" xfId="0" applyNumberFormat="1" applyFont="1" applyFill="1" applyAlignment="1">
      <alignment horizontal="center"/>
    </xf>
    <xf numFmtId="0" fontId="35" fillId="2" borderId="0" xfId="0" applyFont="1" applyFill="1" applyAlignment="1">
      <alignment horizontal="left" vertical="center"/>
    </xf>
    <xf numFmtId="20" fontId="6" fillId="4" borderId="0" xfId="0" applyNumberFormat="1" applyFont="1" applyFill="1" applyAlignment="1">
      <alignment horizontal="left"/>
    </xf>
    <xf numFmtId="20" fontId="14" fillId="4" borderId="0" xfId="0" applyNumberFormat="1" applyFont="1" applyFill="1" applyAlignment="1">
      <alignment horizontal="left"/>
    </xf>
    <xf numFmtId="0" fontId="6" fillId="5" borderId="0" xfId="0" applyFont="1" applyFill="1" applyAlignment="1">
      <alignment horizontal="left" vertical="top" wrapText="1" indent="1"/>
    </xf>
    <xf numFmtId="0" fontId="1" fillId="0" borderId="0" xfId="0" applyFont="1" applyAlignment="1">
      <alignment horizontal="left" vertical="top" wrapText="1"/>
    </xf>
    <xf numFmtId="0" fontId="0" fillId="0" borderId="0" xfId="0" applyAlignment="1">
      <alignment horizontal="left" vertical="top" wrapText="1"/>
    </xf>
    <xf numFmtId="0" fontId="1" fillId="4" borderId="0" xfId="0" applyFont="1" applyFill="1" applyAlignment="1">
      <alignment horizontal="left" vertical="center" wrapText="1" indent="1"/>
    </xf>
    <xf numFmtId="0" fontId="1" fillId="4" borderId="0" xfId="0" applyFont="1" applyFill="1" applyAlignment="1">
      <alignment horizontal="left" vertical="top" wrapText="1"/>
    </xf>
    <xf numFmtId="9" fontId="1" fillId="4" borderId="0" xfId="0" applyNumberFormat="1" applyFont="1" applyFill="1" applyAlignment="1">
      <alignment horizontal="center"/>
    </xf>
    <xf numFmtId="0" fontId="20" fillId="2" borderId="0" xfId="0" applyFont="1" applyFill="1" applyAlignment="1">
      <alignment horizontal="left"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0" fillId="4" borderId="4" xfId="0" applyFill="1" applyBorder="1" applyAlignment="1">
      <alignment horizontal="left" vertical="center" wrapText="1" indent="1"/>
    </xf>
    <xf numFmtId="0" fontId="0" fillId="4" borderId="0" xfId="0" applyFill="1" applyAlignment="1">
      <alignment horizontal="left" vertical="center" wrapText="1" indent="1"/>
    </xf>
    <xf numFmtId="0" fontId="0" fillId="4" borderId="3" xfId="0" applyFill="1" applyBorder="1" applyAlignment="1">
      <alignment horizontal="left" vertical="center" wrapText="1" indent="1"/>
    </xf>
    <xf numFmtId="0" fontId="3" fillId="5"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center"/>
    </xf>
    <xf numFmtId="0" fontId="17" fillId="0" borderId="1" xfId="0" applyFont="1" applyBorder="1" applyAlignment="1">
      <alignment horizontal="center" vertical="center"/>
    </xf>
    <xf numFmtId="0" fontId="17" fillId="0" borderId="1" xfId="0" applyFont="1" applyBorder="1" applyAlignment="1">
      <alignment horizontal="left" vertical="center"/>
    </xf>
    <xf numFmtId="0" fontId="17" fillId="0" borderId="2" xfId="0" applyFont="1" applyBorder="1" applyAlignment="1">
      <alignment horizontal="center" vertical="center"/>
    </xf>
    <xf numFmtId="0" fontId="17" fillId="0" borderId="12" xfId="0" applyFont="1" applyBorder="1" applyAlignment="1">
      <alignment horizontal="center" vertical="center"/>
    </xf>
    <xf numFmtId="0" fontId="0" fillId="0" borderId="0" xfId="0" applyAlignment="1">
      <alignment horizontal="left" vertical="top"/>
    </xf>
    <xf numFmtId="0" fontId="1" fillId="4" borderId="4" xfId="0" applyFont="1" applyFill="1" applyBorder="1" applyAlignment="1">
      <alignment horizontal="left" vertical="center" wrapText="1" indent="1"/>
    </xf>
    <xf numFmtId="0" fontId="1" fillId="4" borderId="3" xfId="0" applyFont="1" applyFill="1" applyBorder="1" applyAlignment="1">
      <alignment horizontal="left" vertical="center" wrapText="1" indent="1"/>
    </xf>
    <xf numFmtId="0" fontId="1" fillId="4" borderId="0" xfId="0" applyFont="1" applyFill="1" applyAlignment="1">
      <alignment horizontal="left" vertical="center" wrapText="1"/>
    </xf>
    <xf numFmtId="9" fontId="1" fillId="4" borderId="0" xfId="0" applyNumberFormat="1" applyFont="1" applyFill="1" applyAlignment="1">
      <alignment horizontal="center" vertical="center"/>
    </xf>
    <xf numFmtId="0" fontId="6" fillId="4" borderId="0" xfId="0" applyFont="1" applyFill="1" applyAlignment="1">
      <alignment horizontal="left" wrapText="1"/>
    </xf>
    <xf numFmtId="0" fontId="6" fillId="4" borderId="0" xfId="0" applyFont="1" applyFill="1" applyAlignment="1">
      <alignment horizontal="left" vertical="center" wrapText="1"/>
    </xf>
    <xf numFmtId="0" fontId="3" fillId="0" borderId="1" xfId="0" applyFont="1" applyBorder="1" applyAlignment="1">
      <alignment horizontal="left" vertical="center"/>
    </xf>
    <xf numFmtId="0" fontId="6" fillId="0" borderId="0" xfId="0" applyFont="1" applyAlignment="1">
      <alignment horizontal="left" vertical="top" wrapText="1"/>
    </xf>
    <xf numFmtId="0" fontId="17" fillId="5" borderId="0" xfId="0" applyFont="1" applyFill="1" applyAlignment="1">
      <alignment horizontal="left"/>
    </xf>
    <xf numFmtId="0" fontId="1" fillId="2" borderId="2"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7" xfId="0" applyFont="1" applyFill="1" applyBorder="1" applyAlignment="1">
      <alignment horizontal="center" vertical="center"/>
    </xf>
    <xf numFmtId="20" fontId="3" fillId="2" borderId="2" xfId="0" applyNumberFormat="1" applyFont="1" applyFill="1" applyBorder="1" applyAlignment="1">
      <alignment horizontal="center" vertical="center"/>
    </xf>
    <xf numFmtId="0" fontId="3" fillId="2" borderId="12" xfId="0" applyFont="1" applyFill="1" applyBorder="1" applyAlignment="1">
      <alignment horizontal="center" vertical="center"/>
    </xf>
    <xf numFmtId="0" fontId="3" fillId="2" borderId="7"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7" xfId="0" applyFont="1" applyFill="1" applyBorder="1" applyAlignment="1">
      <alignment horizontal="center" vertical="center"/>
    </xf>
    <xf numFmtId="20" fontId="1" fillId="4" borderId="2" xfId="0" applyNumberFormat="1" applyFont="1" applyFill="1" applyBorder="1" applyAlignment="1">
      <alignment horizontal="center" vertical="center"/>
    </xf>
    <xf numFmtId="0" fontId="3" fillId="4" borderId="2" xfId="0" applyFont="1" applyFill="1" applyBorder="1" applyAlignment="1">
      <alignment horizontal="center" vertical="center"/>
    </xf>
    <xf numFmtId="0" fontId="3" fillId="4" borderId="7" xfId="0" applyFont="1" applyFill="1" applyBorder="1" applyAlignment="1">
      <alignment horizontal="center" vertical="center"/>
    </xf>
    <xf numFmtId="0" fontId="3" fillId="2" borderId="2" xfId="0" applyFont="1" applyFill="1" applyBorder="1" applyAlignment="1">
      <alignment horizontal="center" vertical="center"/>
    </xf>
    <xf numFmtId="177" fontId="0" fillId="0" borderId="0" xfId="0" applyNumberFormat="1" applyAlignment="1">
      <alignment horizontal="right" vertical="center"/>
    </xf>
    <xf numFmtId="171" fontId="0" fillId="0" borderId="0" xfId="0" applyNumberFormat="1" applyAlignment="1">
      <alignment horizontal="right" vertical="center"/>
    </xf>
    <xf numFmtId="171" fontId="22" fillId="0" borderId="12" xfId="0" applyNumberFormat="1" applyFont="1" applyBorder="1" applyAlignment="1">
      <alignment horizontal="right" vertical="center"/>
    </xf>
    <xf numFmtId="171" fontId="22" fillId="0" borderId="7" xfId="0" applyNumberFormat="1" applyFont="1" applyBorder="1" applyAlignment="1">
      <alignment horizontal="right" vertical="center"/>
    </xf>
    <xf numFmtId="0" fontId="1" fillId="5" borderId="0" xfId="0" applyFont="1" applyFill="1" applyAlignment="1">
      <alignment horizontal="left" vertical="top" wrapText="1"/>
    </xf>
    <xf numFmtId="0" fontId="1" fillId="5" borderId="0" xfId="0" applyFont="1" applyFill="1" applyAlignment="1">
      <alignment horizontal="left" vertical="top"/>
    </xf>
    <xf numFmtId="0" fontId="0" fillId="3" borderId="2"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173" fontId="0" fillId="0" borderId="0" xfId="0" applyNumberFormat="1" applyAlignment="1">
      <alignment horizontal="left" vertical="center"/>
    </xf>
    <xf numFmtId="1" fontId="0" fillId="0" borderId="2" xfId="0" applyNumberFormat="1" applyBorder="1" applyAlignment="1">
      <alignment horizontal="center" vertical="center"/>
    </xf>
    <xf numFmtId="1" fontId="0" fillId="0" borderId="12" xfId="0" applyNumberFormat="1" applyBorder="1" applyAlignment="1">
      <alignment horizontal="center" vertical="center"/>
    </xf>
    <xf numFmtId="1" fontId="0" fillId="0" borderId="7" xfId="0" applyNumberFormat="1" applyBorder="1" applyAlignment="1">
      <alignment horizontal="center" vertical="center"/>
    </xf>
    <xf numFmtId="0" fontId="0" fillId="0" borderId="2"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left" vertical="center"/>
    </xf>
    <xf numFmtId="0" fontId="0" fillId="0" borderId="12" xfId="0" applyBorder="1" applyAlignment="1">
      <alignment horizontal="left" vertical="center"/>
    </xf>
    <xf numFmtId="0" fontId="0" fillId="0" borderId="7" xfId="0" applyBorder="1" applyAlignment="1">
      <alignment horizontal="left" vertical="center"/>
    </xf>
    <xf numFmtId="14" fontId="0" fillId="3" borderId="2" xfId="0" applyNumberFormat="1"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9" fontId="40" fillId="0" borderId="0" xfId="0" applyNumberFormat="1" applyFont="1" applyAlignment="1">
      <alignment horizontal="center" vertical="center"/>
    </xf>
    <xf numFmtId="172" fontId="0" fillId="0" borderId="2" xfId="0" applyNumberFormat="1" applyBorder="1" applyAlignment="1">
      <alignment horizontal="left" vertical="center"/>
    </xf>
    <xf numFmtId="172" fontId="0" fillId="0" borderId="12" xfId="0" applyNumberFormat="1" applyBorder="1" applyAlignment="1">
      <alignment horizontal="left" vertical="center"/>
    </xf>
    <xf numFmtId="172" fontId="0" fillId="0" borderId="7" xfId="0" applyNumberFormat="1" applyBorder="1" applyAlignment="1">
      <alignment horizontal="left" vertical="center"/>
    </xf>
    <xf numFmtId="9" fontId="0" fillId="3" borderId="2" xfId="0" applyNumberFormat="1" applyFill="1" applyBorder="1" applyAlignment="1" applyProtection="1">
      <alignment horizontal="center" vertical="center"/>
      <protection locked="0"/>
    </xf>
    <xf numFmtId="9" fontId="0" fillId="3" borderId="12" xfId="0" applyNumberFormat="1" applyFill="1" applyBorder="1" applyAlignment="1" applyProtection="1">
      <alignment horizontal="center" vertical="center"/>
      <protection locked="0"/>
    </xf>
    <xf numFmtId="9" fontId="0" fillId="3" borderId="7" xfId="0" applyNumberFormat="1" applyFill="1" applyBorder="1" applyAlignment="1" applyProtection="1">
      <alignment horizontal="center" vertical="center"/>
      <protection locked="0"/>
    </xf>
    <xf numFmtId="9" fontId="0" fillId="0" borderId="1" xfId="0" applyNumberFormat="1" applyBorder="1" applyAlignment="1">
      <alignment horizontal="center"/>
    </xf>
    <xf numFmtId="0" fontId="0" fillId="0" borderId="1" xfId="0" applyBorder="1" applyAlignment="1">
      <alignment horizontal="center"/>
    </xf>
    <xf numFmtId="14" fontId="0" fillId="3" borderId="2" xfId="0" applyNumberFormat="1" applyFill="1" applyBorder="1" applyAlignment="1" applyProtection="1">
      <alignment horizontal="left" vertical="center"/>
      <protection locked="0"/>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40" fillId="0" borderId="0" xfId="0" applyFont="1" applyAlignment="1">
      <alignment horizontal="center" vertical="center"/>
    </xf>
    <xf numFmtId="9" fontId="30" fillId="0" borderId="1" xfId="0" applyNumberFormat="1" applyFont="1" applyBorder="1" applyAlignment="1">
      <alignment horizontal="center"/>
    </xf>
    <xf numFmtId="0" fontId="30" fillId="0" borderId="1" xfId="0" applyFont="1" applyBorder="1" applyAlignment="1">
      <alignment horizontal="center"/>
    </xf>
    <xf numFmtId="9" fontId="38" fillId="0" borderId="1" xfId="0" applyNumberFormat="1" applyFont="1" applyBorder="1" applyAlignment="1">
      <alignment horizontal="center"/>
    </xf>
    <xf numFmtId="0" fontId="38" fillId="0" borderId="1" xfId="0" applyFont="1" applyBorder="1" applyAlignment="1">
      <alignment horizontal="center"/>
    </xf>
    <xf numFmtId="49" fontId="0" fillId="2" borderId="1" xfId="0" applyNumberFormat="1" applyFill="1" applyBorder="1" applyAlignment="1">
      <alignment horizontal="left" vertical="center" wrapText="1"/>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14" fontId="40" fillId="0" borderId="0" xfId="0" applyNumberFormat="1" applyFont="1" applyAlignment="1">
      <alignment horizontal="center" vertical="center"/>
    </xf>
    <xf numFmtId="0" fontId="0" fillId="0" borderId="0" xfId="0" applyAlignment="1">
      <alignment horizontal="left"/>
    </xf>
    <xf numFmtId="0" fontId="0" fillId="3" borderId="2"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0" borderId="0" xfId="0" applyAlignment="1">
      <alignment horizontal="center"/>
    </xf>
    <xf numFmtId="14" fontId="0" fillId="3" borderId="2" xfId="0" applyNumberFormat="1" applyFill="1" applyBorder="1" applyAlignment="1" applyProtection="1">
      <alignment horizontal="center"/>
      <protection locked="0"/>
    </xf>
    <xf numFmtId="0" fontId="0" fillId="3" borderId="12" xfId="0" applyFill="1" applyBorder="1" applyAlignment="1" applyProtection="1">
      <alignment horizontal="center"/>
      <protection locked="0"/>
    </xf>
    <xf numFmtId="0" fontId="40" fillId="0" borderId="0" xfId="0" applyFont="1" applyAlignment="1">
      <alignment horizontal="center"/>
    </xf>
    <xf numFmtId="0" fontId="1" fillId="0" borderId="5" xfId="0" applyFont="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4" xfId="0" applyFont="1" applyBorder="1" applyAlignment="1">
      <alignment horizontal="left" vertical="top" wrapText="1"/>
    </xf>
    <xf numFmtId="0" fontId="1" fillId="0" borderId="3" xfId="0" applyFont="1" applyBorder="1" applyAlignment="1">
      <alignment horizontal="left" vertical="top" wrapText="1"/>
    </xf>
    <xf numFmtId="0" fontId="1" fillId="0" borderId="6" xfId="0" applyFont="1" applyBorder="1" applyAlignment="1">
      <alignment horizontal="left" vertical="top" wrapText="1"/>
    </xf>
    <xf numFmtId="0" fontId="1" fillId="0" borderId="11" xfId="0" applyFont="1" applyBorder="1" applyAlignment="1">
      <alignment horizontal="left" vertical="top" wrapText="1"/>
    </xf>
    <xf numFmtId="0" fontId="1" fillId="0" borderId="10" xfId="0" applyFont="1" applyBorder="1" applyAlignment="1">
      <alignment horizontal="left" vertical="top" wrapText="1"/>
    </xf>
    <xf numFmtId="171" fontId="22" fillId="0" borderId="2" xfId="0" applyNumberFormat="1" applyFont="1" applyBorder="1" applyAlignment="1">
      <alignment horizontal="center"/>
    </xf>
    <xf numFmtId="171" fontId="22" fillId="0" borderId="12" xfId="0" applyNumberFormat="1" applyFont="1" applyBorder="1" applyAlignment="1">
      <alignment horizontal="center"/>
    </xf>
    <xf numFmtId="171" fontId="22" fillId="0" borderId="7" xfId="0" applyNumberFormat="1" applyFont="1" applyBorder="1" applyAlignment="1">
      <alignment horizontal="center"/>
    </xf>
    <xf numFmtId="0" fontId="0" fillId="0" borderId="11" xfId="0" applyBorder="1" applyAlignment="1">
      <alignment horizontal="center"/>
    </xf>
    <xf numFmtId="0" fontId="0" fillId="3" borderId="2"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0" fillId="3" borderId="7" xfId="0" applyFill="1" applyBorder="1" applyAlignment="1" applyProtection="1">
      <alignment horizontal="left"/>
      <protection locked="0"/>
    </xf>
    <xf numFmtId="14" fontId="0" fillId="3" borderId="2" xfId="0" applyNumberFormat="1" applyFill="1" applyBorder="1" applyAlignment="1" applyProtection="1">
      <alignment horizontal="left"/>
      <protection locked="0"/>
    </xf>
    <xf numFmtId="170" fontId="0" fillId="0" borderId="2" xfId="0" applyNumberFormat="1" applyBorder="1" applyAlignment="1">
      <alignment horizontal="left"/>
    </xf>
    <xf numFmtId="170" fontId="0" fillId="0" borderId="12" xfId="0" applyNumberFormat="1" applyBorder="1" applyAlignment="1">
      <alignment horizontal="left"/>
    </xf>
    <xf numFmtId="170" fontId="0" fillId="0" borderId="7" xfId="0" applyNumberFormat="1" applyBorder="1" applyAlignment="1">
      <alignment horizontal="left"/>
    </xf>
    <xf numFmtId="0" fontId="1" fillId="5" borderId="8"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11" xfId="0" applyFont="1" applyFill="1" applyBorder="1" applyAlignment="1">
      <alignment horizontal="left" vertical="center" wrapText="1"/>
    </xf>
    <xf numFmtId="1" fontId="0" fillId="0" borderId="2" xfId="0" applyNumberFormat="1" applyBorder="1" applyAlignment="1">
      <alignment horizontal="left"/>
    </xf>
    <xf numFmtId="1" fontId="0" fillId="0" borderId="12" xfId="0" applyNumberFormat="1" applyBorder="1" applyAlignment="1">
      <alignment horizontal="left"/>
    </xf>
    <xf numFmtId="1" fontId="0" fillId="0" borderId="7" xfId="0" applyNumberFormat="1" applyBorder="1" applyAlignment="1">
      <alignment horizontal="left"/>
    </xf>
    <xf numFmtId="0" fontId="0" fillId="0" borderId="2" xfId="0"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2" fontId="0" fillId="0" borderId="2" xfId="0" applyNumberFormat="1" applyBorder="1" applyAlignment="1">
      <alignment horizontal="center"/>
    </xf>
    <xf numFmtId="2" fontId="0" fillId="0" borderId="12" xfId="0" applyNumberFormat="1" applyBorder="1" applyAlignment="1">
      <alignment horizontal="center"/>
    </xf>
    <xf numFmtId="2" fontId="0" fillId="0" borderId="7" xfId="0" applyNumberFormat="1" applyBorder="1" applyAlignment="1">
      <alignment horizontal="center"/>
    </xf>
  </cellXfs>
  <cellStyles count="3">
    <cellStyle name="Link" xfId="2" builtinId="8" customBuiltin="1"/>
    <cellStyle name="Prozent" xfId="1" builtinId="5"/>
    <cellStyle name="Standard" xfId="0" builtinId="0"/>
  </cellStyles>
  <dxfs count="4">
    <dxf>
      <border>
        <left/>
        <right/>
        <top/>
        <bottom/>
        <vertical/>
        <horizontal/>
      </border>
    </dxf>
    <dxf>
      <border>
        <left/>
        <right/>
        <top/>
        <bottom/>
        <vertical/>
        <horizontal/>
      </border>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colors>
    <mruColors>
      <color rgb="FFEAEAEA"/>
      <color rgb="FFFFFF99"/>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Hilfsmittel!A1"/><Relationship Id="rId2" Type="http://schemas.openxmlformats.org/officeDocument/2006/relationships/image" Target="../media/image1.png"/><Relationship Id="rId1" Type="http://schemas.openxmlformats.org/officeDocument/2006/relationships/hyperlink" Target="#Startseite!A1"/><Relationship Id="rId5" Type="http://schemas.openxmlformats.org/officeDocument/2006/relationships/image" Target="../media/image3.wmf"/><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5.png"/><Relationship Id="rId4" Type="http://schemas.openxmlformats.org/officeDocument/2006/relationships/hyperlink" Target="#Hilfsmittel!A1"/></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7.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Hilfsmittel!A1"/></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hyperlink" Target="#Hilfsmittel!A1"/></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0.png"/><Relationship Id="rId5" Type="http://schemas.openxmlformats.org/officeDocument/2006/relationships/image" Target="../media/image5.png"/><Relationship Id="rId4" Type="http://schemas.openxmlformats.org/officeDocument/2006/relationships/hyperlink" Target="#Hilfsmittel!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1.png"/><Relationship Id="rId5" Type="http://schemas.openxmlformats.org/officeDocument/2006/relationships/image" Target="../media/image15.png"/><Relationship Id="rId4" Type="http://schemas.openxmlformats.org/officeDocument/2006/relationships/hyperlink" Target="#Hilfsmittel!A1"/></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2.png"/><Relationship Id="rId5" Type="http://schemas.openxmlformats.org/officeDocument/2006/relationships/image" Target="../media/image5.png"/><Relationship Id="rId4" Type="http://schemas.openxmlformats.org/officeDocument/2006/relationships/hyperlink" Target="#Hilfsmittel!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3.png"/><Relationship Id="rId5" Type="http://schemas.openxmlformats.org/officeDocument/2006/relationships/image" Target="../media/image5.png"/><Relationship Id="rId4" Type="http://schemas.openxmlformats.org/officeDocument/2006/relationships/hyperlink" Target="#Hilfsmittel!A1"/></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5.png"/><Relationship Id="rId4" Type="http://schemas.openxmlformats.org/officeDocument/2006/relationships/hyperlink" Target="#Hilfsmittel!A1"/></Relationships>
</file>

<file path=xl/drawings/_rels/drawing18.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4.png"/><Relationship Id="rId7" Type="http://schemas.openxmlformats.org/officeDocument/2006/relationships/image" Target="../media/image25.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8.png"/><Relationship Id="rId4" Type="http://schemas.openxmlformats.org/officeDocument/2006/relationships/hyperlink" Target="#Hilfsmittel!A1"/><Relationship Id="rId9"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31.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hyperlink" Target="#Hilfsmittel!A1"/></Relationships>
</file>

<file path=xl/drawings/_rels/drawing2.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1.png"/><Relationship Id="rId1" Type="http://schemas.openxmlformats.org/officeDocument/2006/relationships/hyperlink" Target="#Startseit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2.png"/><Relationship Id="rId5" Type="http://schemas.openxmlformats.org/officeDocument/2006/relationships/image" Target="../media/image15.png"/><Relationship Id="rId4" Type="http://schemas.openxmlformats.org/officeDocument/2006/relationships/hyperlink" Target="#Hilfsmittel!A1"/></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3.png"/><Relationship Id="rId5" Type="http://schemas.openxmlformats.org/officeDocument/2006/relationships/image" Target="../media/image5.png"/><Relationship Id="rId4" Type="http://schemas.openxmlformats.org/officeDocument/2006/relationships/hyperlink" Target="#Hilfsmittel!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4.png"/><Relationship Id="rId5" Type="http://schemas.openxmlformats.org/officeDocument/2006/relationships/image" Target="../media/image5.png"/><Relationship Id="rId4" Type="http://schemas.openxmlformats.org/officeDocument/2006/relationships/hyperlink" Target="#Hilfsmittel!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5.png"/><Relationship Id="rId5" Type="http://schemas.openxmlformats.org/officeDocument/2006/relationships/image" Target="../media/image5.png"/><Relationship Id="rId4" Type="http://schemas.openxmlformats.org/officeDocument/2006/relationships/hyperlink" Target="#Hilfsmittel!A1"/></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38.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hyperlink" Target="#Hilfsmittel!A1"/></Relationships>
</file>

<file path=xl/drawings/_rels/drawing25.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4.png"/><Relationship Id="rId7" Type="http://schemas.openxmlformats.org/officeDocument/2006/relationships/image" Target="../media/image40.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39.png"/><Relationship Id="rId5" Type="http://schemas.openxmlformats.org/officeDocument/2006/relationships/image" Target="../media/image15.png"/><Relationship Id="rId10" Type="http://schemas.openxmlformats.org/officeDocument/2006/relationships/image" Target="../media/image43.png"/><Relationship Id="rId4" Type="http://schemas.openxmlformats.org/officeDocument/2006/relationships/hyperlink" Target="#Hilfsmittel!A1"/><Relationship Id="rId9" Type="http://schemas.openxmlformats.org/officeDocument/2006/relationships/image" Target="../media/image4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4.png"/><Relationship Id="rId5" Type="http://schemas.openxmlformats.org/officeDocument/2006/relationships/image" Target="../media/image5.png"/><Relationship Id="rId4" Type="http://schemas.openxmlformats.org/officeDocument/2006/relationships/hyperlink" Target="#Hilfsmittel!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5.png"/><Relationship Id="rId5" Type="http://schemas.openxmlformats.org/officeDocument/2006/relationships/image" Target="../media/image5.png"/><Relationship Id="rId4" Type="http://schemas.openxmlformats.org/officeDocument/2006/relationships/hyperlink" Target="#Hilfsmittel!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6.png"/><Relationship Id="rId5" Type="http://schemas.openxmlformats.org/officeDocument/2006/relationships/image" Target="../media/image5.png"/><Relationship Id="rId4" Type="http://schemas.openxmlformats.org/officeDocument/2006/relationships/hyperlink" Target="#Hilfsmittel!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47.png"/><Relationship Id="rId5" Type="http://schemas.openxmlformats.org/officeDocument/2006/relationships/image" Target="../media/image36.png"/><Relationship Id="rId4" Type="http://schemas.openxmlformats.org/officeDocument/2006/relationships/hyperlink" Target="#Hilfsmittel!A1"/></Relationships>
</file>

<file path=xl/drawings/_rels/drawing3.xml.rels><?xml version="1.0" encoding="UTF-8" standalone="yes"?>
<Relationships xmlns="http://schemas.openxmlformats.org/package/2006/relationships"><Relationship Id="rId3" Type="http://schemas.openxmlformats.org/officeDocument/2006/relationships/hyperlink" Target="#Startseite!A1"/><Relationship Id="rId2" Type="http://schemas.openxmlformats.org/officeDocument/2006/relationships/hyperlink" Target="#Ferienk&#252;rzung_uU!A1"/><Relationship Id="rId1" Type="http://schemas.openxmlformats.org/officeDocument/2006/relationships/hyperlink" Target="#Ferienk&#252;rzung_K_U_M!A1"/><Relationship Id="rId5" Type="http://schemas.openxmlformats.org/officeDocument/2006/relationships/image" Target="../media/image3.wmf"/><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18.png"/><Relationship Id="rId4" Type="http://schemas.openxmlformats.org/officeDocument/2006/relationships/hyperlink" Target="#Hilfsmittel!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8.png"/><Relationship Id="rId4" Type="http://schemas.openxmlformats.org/officeDocument/2006/relationships/hyperlink" Target="#Hilfsmittel!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48.png"/><Relationship Id="rId4" Type="http://schemas.openxmlformats.org/officeDocument/2006/relationships/hyperlink" Target="#Hilfsmittel!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ilfsmittel!A1"/></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4.png"/><Relationship Id="rId7" Type="http://schemas.openxmlformats.org/officeDocument/2006/relationships/image" Target="../media/image9.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8.png"/><Relationship Id="rId5" Type="http://schemas.openxmlformats.org/officeDocument/2006/relationships/image" Target="../media/image5.png"/><Relationship Id="rId4" Type="http://schemas.openxmlformats.org/officeDocument/2006/relationships/hyperlink" Target="#Hilfsmittel!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1.png"/><Relationship Id="rId5" Type="http://schemas.openxmlformats.org/officeDocument/2006/relationships/image" Target="../media/image5.png"/><Relationship Id="rId4" Type="http://schemas.openxmlformats.org/officeDocument/2006/relationships/hyperlink" Target="#Hilfsmittel!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5" Type="http://schemas.openxmlformats.org/officeDocument/2006/relationships/image" Target="../media/image5.png"/><Relationship Id="rId4" Type="http://schemas.openxmlformats.org/officeDocument/2006/relationships/hyperlink" Target="#Hilfsmittel!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3.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2.png"/><Relationship Id="rId5" Type="http://schemas.openxmlformats.org/officeDocument/2006/relationships/image" Target="../media/image5.png"/><Relationship Id="rId4" Type="http://schemas.openxmlformats.org/officeDocument/2006/relationships/hyperlink" Target="#Hilfsmittel!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Startseite!A1"/><Relationship Id="rId1" Type="http://schemas.openxmlformats.org/officeDocument/2006/relationships/image" Target="../media/image3.wmf"/><Relationship Id="rId6" Type="http://schemas.openxmlformats.org/officeDocument/2006/relationships/image" Target="../media/image14.png"/><Relationship Id="rId5" Type="http://schemas.openxmlformats.org/officeDocument/2006/relationships/image" Target="../media/image5.png"/><Relationship Id="rId4" Type="http://schemas.openxmlformats.org/officeDocument/2006/relationships/hyperlink" Target="#Hilfsmittel!A1"/></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7</xdr:col>
      <xdr:colOff>68993</xdr:colOff>
      <xdr:row>2</xdr:row>
      <xdr:rowOff>188819</xdr:rowOff>
    </xdr:to>
    <xdr:pic>
      <xdr:nvPicPr>
        <xdr:cNvPr id="9" name="irc_mi" descr="Bildergebnis für icon startseite">
          <a:hlinkClick xmlns:r="http://schemas.openxmlformats.org/officeDocument/2006/relationships" r:id="rId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0</xdr:row>
      <xdr:rowOff>66675</xdr:rowOff>
    </xdr:from>
    <xdr:to>
      <xdr:col>15</xdr:col>
      <xdr:colOff>28842</xdr:colOff>
      <xdr:row>2</xdr:row>
      <xdr:rowOff>208822</xdr:rowOff>
    </xdr:to>
    <xdr:pic>
      <xdr:nvPicPr>
        <xdr:cNvPr id="10" name="irc_mi" descr="Bildergebnis für icon taschenrechner">
          <a:hlinkClick xmlns:r="http://schemas.openxmlformats.org/officeDocument/2006/relationships" r:id="rId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5898" y="66675"/>
          <a:ext cx="458958" cy="47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3</xdr:row>
      <xdr:rowOff>304801</xdr:rowOff>
    </xdr:from>
    <xdr:to>
      <xdr:col>43</xdr:col>
      <xdr:colOff>104775</xdr:colOff>
      <xdr:row>7</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0000-00000B000000}"/>
            </a:ext>
          </a:extLst>
        </xdr:cNvPr>
        <xdr:cNvSpPr/>
      </xdr:nvSpPr>
      <xdr:spPr>
        <a:xfrm>
          <a:off x="800100" y="904876"/>
          <a:ext cx="7077075" cy="962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000">
              <a:solidFill>
                <a:sysClr val="windowText" lastClr="000000"/>
              </a:solidFill>
            </a:rPr>
            <a:t>Mit Klick auf das Symbol "Taschenrechner" gelangen Sie auf folgende unterstützende Berechnungshilfsmitteln:</a:t>
          </a:r>
        </a:p>
        <a:p>
          <a:pPr marL="171450" indent="-171450" algn="l">
            <a:buFont typeface="Arial" panose="020B0604020202020204" pitchFamily="34" charset="0"/>
            <a:buChar char="•"/>
          </a:pPr>
          <a:endParaRPr lang="de-CH" sz="1000">
            <a:solidFill>
              <a:sysClr val="windowText" lastClr="000000"/>
            </a:solidFill>
          </a:endParaRPr>
        </a:p>
        <a:p>
          <a:pPr marL="171450" indent="-171450" algn="l">
            <a:buFont typeface="Arial" panose="020B0604020202020204" pitchFamily="34" charset="0"/>
            <a:buChar char="•"/>
          </a:pPr>
          <a:r>
            <a:rPr lang="de-CH" sz="1000">
              <a:solidFill>
                <a:sysClr val="windowText" lastClr="000000"/>
              </a:solidFill>
            </a:rPr>
            <a:t>Soll-Arbeitszeit</a:t>
          </a:r>
        </a:p>
        <a:p>
          <a:pPr marL="171450" indent="-171450" algn="l">
            <a:buFont typeface="Arial" panose="020B0604020202020204" pitchFamily="34" charset="0"/>
            <a:buChar char="•"/>
          </a:pPr>
          <a:r>
            <a:rPr lang="de-CH" sz="1000">
              <a:solidFill>
                <a:sysClr val="windowText" lastClr="000000"/>
              </a:solidFill>
            </a:rPr>
            <a:t>Ist-Arbeitszeit</a:t>
          </a:r>
        </a:p>
      </xdr:txBody>
    </xdr:sp>
    <xdr:clientData/>
  </xdr:twoCellAnchor>
  <xdr:twoCellAnchor>
    <xdr:from>
      <xdr:col>36</xdr:col>
      <xdr:colOff>397730</xdr:colOff>
      <xdr:row>4</xdr:row>
      <xdr:rowOff>101879</xdr:rowOff>
    </xdr:from>
    <xdr:to>
      <xdr:col>43</xdr:col>
      <xdr:colOff>162504</xdr:colOff>
      <xdr:row>6</xdr:row>
      <xdr:rowOff>25679</xdr:rowOff>
    </xdr:to>
    <xdr:sp macro="" textlink="">
      <xdr:nvSpPr>
        <xdr:cNvPr id="12" name="Rechteck 11">
          <a:extLst>
            <a:ext uri="{FF2B5EF4-FFF2-40B4-BE49-F238E27FC236}">
              <a16:creationId xmlns:a16="http://schemas.microsoft.com/office/drawing/2014/main" id="{00000000-0008-0000-0000-00000C000000}"/>
            </a:ext>
          </a:extLst>
        </xdr:cNvPr>
        <xdr:cNvSpPr/>
      </xdr:nvSpPr>
      <xdr:spPr>
        <a:xfrm>
          <a:off x="7570469" y="1203466"/>
          <a:ext cx="2688535" cy="437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de-CH" sz="1000">
              <a:solidFill>
                <a:sysClr val="windowText" lastClr="000000"/>
              </a:solidFill>
            </a:rPr>
            <a:t>Ferienkürzung</a:t>
          </a:r>
        </a:p>
        <a:p>
          <a:pPr marL="171450" indent="-171450" algn="l">
            <a:buFont typeface="Arial" panose="020B0604020202020204" pitchFamily="34" charset="0"/>
            <a:buChar char="•"/>
          </a:pPr>
          <a:r>
            <a:rPr lang="de-CH" sz="1000" baseline="0">
              <a:solidFill>
                <a:sysClr val="windowText" lastClr="000000"/>
              </a:solidFill>
            </a:rPr>
            <a:t>Ende Mutterschaftsurlaub</a:t>
          </a:r>
          <a:endParaRPr lang="de-CH" sz="1000">
            <a:solidFill>
              <a:sysClr val="windowText" lastClr="000000"/>
            </a:solidFill>
          </a:endParaRPr>
        </a:p>
      </xdr:txBody>
    </xdr:sp>
    <xdr:clientData/>
  </xdr:twoCellAnchor>
  <xdr:twoCellAnchor>
    <xdr:from>
      <xdr:col>28</xdr:col>
      <xdr:colOff>337668</xdr:colOff>
      <xdr:row>4</xdr:row>
      <xdr:rowOff>101882</xdr:rowOff>
    </xdr:from>
    <xdr:to>
      <xdr:col>37</xdr:col>
      <xdr:colOff>5949</xdr:colOff>
      <xdr:row>6</xdr:row>
      <xdr:rowOff>24853</xdr:rowOff>
    </xdr:to>
    <xdr:sp macro="" textlink="">
      <xdr:nvSpPr>
        <xdr:cNvPr id="13" name="Rechteck 12">
          <a:extLst>
            <a:ext uri="{FF2B5EF4-FFF2-40B4-BE49-F238E27FC236}">
              <a16:creationId xmlns:a16="http://schemas.microsoft.com/office/drawing/2014/main" id="{00000000-0008-0000-0000-00000D000000}"/>
            </a:ext>
          </a:extLst>
        </xdr:cNvPr>
        <xdr:cNvSpPr/>
      </xdr:nvSpPr>
      <xdr:spPr>
        <a:xfrm>
          <a:off x="4122820" y="1203469"/>
          <a:ext cx="3511412" cy="436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de-CH" sz="1000">
              <a:solidFill>
                <a:sysClr val="windowText" lastClr="000000"/>
              </a:solidFill>
            </a:rPr>
            <a:t>Ferienrechner</a:t>
          </a:r>
        </a:p>
        <a:p>
          <a:pPr marL="171450" indent="-171450" algn="l">
            <a:buFont typeface="Arial" panose="020B0604020202020204" pitchFamily="34" charset="0"/>
            <a:buChar char="•"/>
          </a:pPr>
          <a:r>
            <a:rPr lang="de-CH" sz="1000">
              <a:solidFill>
                <a:sysClr val="windowText" lastClr="000000"/>
              </a:solidFill>
            </a:rPr>
            <a:t>Umrechnung Zeitformat</a:t>
          </a:r>
        </a:p>
      </xdr:txBody>
    </xdr:sp>
    <xdr:clientData/>
  </xdr:twoCellAnchor>
  <xdr:twoCellAnchor>
    <xdr:from>
      <xdr:col>8</xdr:col>
      <xdr:colOff>66675</xdr:colOff>
      <xdr:row>2</xdr:row>
      <xdr:rowOff>219075</xdr:rowOff>
    </xdr:from>
    <xdr:to>
      <xdr:col>43</xdr:col>
      <xdr:colOff>188843</xdr:colOff>
      <xdr:row>3</xdr:row>
      <xdr:rowOff>381000</xdr:rowOff>
    </xdr:to>
    <xdr:sp macro="" textlink="">
      <xdr:nvSpPr>
        <xdr:cNvPr id="14" name="Rechteck 13">
          <a:extLst>
            <a:ext uri="{FF2B5EF4-FFF2-40B4-BE49-F238E27FC236}">
              <a16:creationId xmlns:a16="http://schemas.microsoft.com/office/drawing/2014/main" id="{00000000-0008-0000-0000-00000E000000}"/>
            </a:ext>
          </a:extLst>
        </xdr:cNvPr>
        <xdr:cNvSpPr/>
      </xdr:nvSpPr>
      <xdr:spPr>
        <a:xfrm>
          <a:off x="790575" y="542925"/>
          <a:ext cx="9551918"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buFontTx/>
            <a:buNone/>
          </a:pPr>
          <a:r>
            <a:rPr lang="de-CH" sz="1200" b="1">
              <a:solidFill>
                <a:sysClr val="windowText" lastClr="000000"/>
              </a:solidFill>
            </a:rPr>
            <a:t>Links</a:t>
          </a:r>
          <a:r>
            <a:rPr lang="de-CH" sz="1200" b="1" baseline="0">
              <a:solidFill>
                <a:sysClr val="windowText" lastClr="000000"/>
              </a:solidFill>
            </a:rPr>
            <a:t> zu Hilfsmitteln</a:t>
          </a:r>
          <a:endParaRPr lang="de-CH" sz="1200" b="1">
            <a:solidFill>
              <a:sysClr val="windowText" lastClr="000000"/>
            </a:solidFill>
          </a:endParaRPr>
        </a:p>
      </xdr:txBody>
    </xdr:sp>
    <xdr:clientData/>
  </xdr:twoCellAnchor>
  <xdr:twoCellAnchor>
    <xdr:from>
      <xdr:col>38</xdr:col>
      <xdr:colOff>33132</xdr:colOff>
      <xdr:row>0</xdr:row>
      <xdr:rowOff>99392</xdr:rowOff>
    </xdr:from>
    <xdr:to>
      <xdr:col>43</xdr:col>
      <xdr:colOff>154058</xdr:colOff>
      <xdr:row>1</xdr:row>
      <xdr:rowOff>133765</xdr:rowOff>
    </xdr:to>
    <xdr:pic>
      <xdr:nvPicPr>
        <xdr:cNvPr id="8" name="Grafik 7" descr="Kanton_sw_bi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16958" y="99392"/>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16565</xdr:colOff>
      <xdr:row>3</xdr:row>
      <xdr:rowOff>24849</xdr:rowOff>
    </xdr:from>
    <xdr:to>
      <xdr:col>43</xdr:col>
      <xdr:colOff>149087</xdr:colOff>
      <xdr:row>6</xdr:row>
      <xdr:rowOff>99392</xdr:rowOff>
    </xdr:to>
    <xdr:sp macro="" textlink="">
      <xdr:nvSpPr>
        <xdr:cNvPr id="2" name="Rechteck 1">
          <a:hlinkClick xmlns:r="http://schemas.openxmlformats.org/officeDocument/2006/relationships" r:id="rId3"/>
          <a:extLst>
            <a:ext uri="{FF2B5EF4-FFF2-40B4-BE49-F238E27FC236}">
              <a16:creationId xmlns:a16="http://schemas.microsoft.com/office/drawing/2014/main" id="{00000000-0008-0000-0000-000002000000}"/>
            </a:ext>
          </a:extLst>
        </xdr:cNvPr>
        <xdr:cNvSpPr/>
      </xdr:nvSpPr>
      <xdr:spPr>
        <a:xfrm>
          <a:off x="803413" y="629479"/>
          <a:ext cx="9442174" cy="1085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180975</xdr:colOff>
      <xdr:row>0</xdr:row>
      <xdr:rowOff>76200</xdr:rowOff>
    </xdr:from>
    <xdr:to>
      <xdr:col>25</xdr:col>
      <xdr:colOff>123825</xdr:colOff>
      <xdr:row>1</xdr:row>
      <xdr:rowOff>114300</xdr:rowOff>
    </xdr:to>
    <xdr:pic>
      <xdr:nvPicPr>
        <xdr:cNvPr id="14" name="Grafik 13" descr="Kanton_sw_big">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76200"/>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2</xdr:col>
      <xdr:colOff>309023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409575</xdr:colOff>
      <xdr:row>0</xdr:row>
      <xdr:rowOff>66675</xdr:rowOff>
    </xdr:from>
    <xdr:to>
      <xdr:col>3</xdr:col>
      <xdr:colOff>40272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53340</xdr:colOff>
      <xdr:row>21</xdr:row>
      <xdr:rowOff>53340</xdr:rowOff>
    </xdr:from>
    <xdr:to>
      <xdr:col>31</xdr:col>
      <xdr:colOff>830938</xdr:colOff>
      <xdr:row>39</xdr:row>
      <xdr:rowOff>388</xdr:rowOff>
    </xdr:to>
    <xdr:pic>
      <xdr:nvPicPr>
        <xdr:cNvPr id="4" name="Grafik 3">
          <a:extLst>
            <a:ext uri="{FF2B5EF4-FFF2-40B4-BE49-F238E27FC236}">
              <a16:creationId xmlns:a16="http://schemas.microsoft.com/office/drawing/2014/main" id="{B3DA9028-61B8-D1BF-FFE4-33F0474DDA16}"/>
            </a:ext>
          </a:extLst>
        </xdr:cNvPr>
        <xdr:cNvPicPr>
          <a:picLocks noChangeAspect="1"/>
        </xdr:cNvPicPr>
      </xdr:nvPicPr>
      <xdr:blipFill>
        <a:blip xmlns:r="http://schemas.openxmlformats.org/officeDocument/2006/relationships" r:embed="rId6"/>
        <a:stretch>
          <a:fillRect/>
        </a:stretch>
      </xdr:blipFill>
      <xdr:spPr>
        <a:xfrm>
          <a:off x="10767060" y="5173980"/>
          <a:ext cx="4130398" cy="447332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27</xdr:col>
      <xdr:colOff>30480</xdr:colOff>
      <xdr:row>42</xdr:row>
      <xdr:rowOff>60960</xdr:rowOff>
    </xdr:from>
    <xdr:to>
      <xdr:col>35</xdr:col>
      <xdr:colOff>8199</xdr:colOff>
      <xdr:row>62</xdr:row>
      <xdr:rowOff>99465</xdr:rowOff>
    </xdr:to>
    <xdr:pic>
      <xdr:nvPicPr>
        <xdr:cNvPr id="7" name="Grafik 6">
          <a:extLst>
            <a:ext uri="{FF2B5EF4-FFF2-40B4-BE49-F238E27FC236}">
              <a16:creationId xmlns:a16="http://schemas.microsoft.com/office/drawing/2014/main" id="{BECC3142-C78B-18DF-BC4E-B7A424BF8144}"/>
            </a:ext>
          </a:extLst>
        </xdr:cNvPr>
        <xdr:cNvPicPr>
          <a:picLocks noChangeAspect="1"/>
        </xdr:cNvPicPr>
      </xdr:nvPicPr>
      <xdr:blipFill>
        <a:blip xmlns:r="http://schemas.openxmlformats.org/officeDocument/2006/relationships" r:embed="rId7"/>
        <a:stretch>
          <a:fillRect/>
        </a:stretch>
      </xdr:blipFill>
      <xdr:spPr>
        <a:xfrm>
          <a:off x="10744200" y="10462260"/>
          <a:ext cx="6683319" cy="467146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2" name="Grafik 1" descr="Kanton_sw_bi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29</xdr:row>
      <xdr:rowOff>0</xdr:rowOff>
    </xdr:from>
    <xdr:to>
      <xdr:col>30</xdr:col>
      <xdr:colOff>731656</xdr:colOff>
      <xdr:row>44</xdr:row>
      <xdr:rowOff>206085</xdr:rowOff>
    </xdr:to>
    <xdr:pic>
      <xdr:nvPicPr>
        <xdr:cNvPr id="6" name="Grafik 5">
          <a:extLst>
            <a:ext uri="{FF2B5EF4-FFF2-40B4-BE49-F238E27FC236}">
              <a16:creationId xmlns:a16="http://schemas.microsoft.com/office/drawing/2014/main" id="{F3827E40-7AA6-C41B-767B-578E41223836}"/>
            </a:ext>
          </a:extLst>
        </xdr:cNvPr>
        <xdr:cNvPicPr>
          <a:picLocks noChangeAspect="1"/>
        </xdr:cNvPicPr>
      </xdr:nvPicPr>
      <xdr:blipFill>
        <a:blip xmlns:r="http://schemas.openxmlformats.org/officeDocument/2006/relationships" r:embed="rId6"/>
        <a:stretch>
          <a:fillRect/>
        </a:stretch>
      </xdr:blipFill>
      <xdr:spPr>
        <a:xfrm>
          <a:off x="11330940" y="7132320"/>
          <a:ext cx="1569856" cy="397798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8" name="irc_mi" descr="Bildergebnis für icon startseite">
          <a:hlinkClick xmlns:r="http://schemas.openxmlformats.org/officeDocument/2006/relationships" r:id="rId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9" name="irc_mi" descr="Bildergebnis für icon taschenrechner">
          <a:hlinkClick xmlns:r="http://schemas.openxmlformats.org/officeDocument/2006/relationships" r:id="rId4"/>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30480</xdr:colOff>
      <xdr:row>19</xdr:row>
      <xdr:rowOff>388620</xdr:rowOff>
    </xdr:from>
    <xdr:to>
      <xdr:col>52</xdr:col>
      <xdr:colOff>23450</xdr:colOff>
      <xdr:row>35</xdr:row>
      <xdr:rowOff>53684</xdr:rowOff>
    </xdr:to>
    <xdr:pic>
      <xdr:nvPicPr>
        <xdr:cNvPr id="3" name="Grafik 2">
          <a:extLst>
            <a:ext uri="{FF2B5EF4-FFF2-40B4-BE49-F238E27FC236}">
              <a16:creationId xmlns:a16="http://schemas.microsoft.com/office/drawing/2014/main" id="{52E64455-BC27-EC8C-50DE-715DAA14BC9C}"/>
            </a:ext>
          </a:extLst>
        </xdr:cNvPr>
        <xdr:cNvPicPr>
          <a:picLocks noChangeAspect="1"/>
        </xdr:cNvPicPr>
      </xdr:nvPicPr>
      <xdr:blipFill>
        <a:blip xmlns:r="http://schemas.openxmlformats.org/officeDocument/2006/relationships" r:embed="rId6"/>
        <a:stretch>
          <a:fillRect/>
        </a:stretch>
      </xdr:blipFill>
      <xdr:spPr>
        <a:xfrm>
          <a:off x="8724900" y="5013960"/>
          <a:ext cx="6805250" cy="39703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180975</xdr:colOff>
      <xdr:row>0</xdr:row>
      <xdr:rowOff>76200</xdr:rowOff>
    </xdr:from>
    <xdr:to>
      <xdr:col>25</xdr:col>
      <xdr:colOff>123825</xdr:colOff>
      <xdr:row>1</xdr:row>
      <xdr:rowOff>114300</xdr:rowOff>
    </xdr:to>
    <xdr:pic>
      <xdr:nvPicPr>
        <xdr:cNvPr id="11" name="Grafik 10" descr="Kanton_sw_big">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76200"/>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2</xdr:col>
      <xdr:colOff>309023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409575</xdr:colOff>
      <xdr:row>0</xdr:row>
      <xdr:rowOff>66675</xdr:rowOff>
    </xdr:from>
    <xdr:to>
      <xdr:col>3</xdr:col>
      <xdr:colOff>40272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53340</xdr:colOff>
      <xdr:row>20</xdr:row>
      <xdr:rowOff>76200</xdr:rowOff>
    </xdr:from>
    <xdr:to>
      <xdr:col>28</xdr:col>
      <xdr:colOff>792617</xdr:colOff>
      <xdr:row>35</xdr:row>
      <xdr:rowOff>167975</xdr:rowOff>
    </xdr:to>
    <xdr:pic>
      <xdr:nvPicPr>
        <xdr:cNvPr id="3" name="Grafik 2">
          <a:extLst>
            <a:ext uri="{FF2B5EF4-FFF2-40B4-BE49-F238E27FC236}">
              <a16:creationId xmlns:a16="http://schemas.microsoft.com/office/drawing/2014/main" id="{35415988-095B-A366-0AFC-111B4CD7A1F6}"/>
            </a:ext>
          </a:extLst>
        </xdr:cNvPr>
        <xdr:cNvPicPr>
          <a:picLocks noChangeAspect="1"/>
        </xdr:cNvPicPr>
      </xdr:nvPicPr>
      <xdr:blipFill>
        <a:blip xmlns:r="http://schemas.openxmlformats.org/officeDocument/2006/relationships" r:embed="rId6"/>
        <a:stretch>
          <a:fillRect/>
        </a:stretch>
      </xdr:blipFill>
      <xdr:spPr>
        <a:xfrm>
          <a:off x="10767060" y="4945380"/>
          <a:ext cx="1577477" cy="386367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133350</xdr:colOff>
      <xdr:row>11</xdr:row>
      <xdr:rowOff>219075</xdr:rowOff>
    </xdr:from>
    <xdr:to>
      <xdr:col>40</xdr:col>
      <xdr:colOff>38100</xdr:colOff>
      <xdr:row>15</xdr:row>
      <xdr:rowOff>123825</xdr:rowOff>
    </xdr:to>
    <xdr:sp macro="" textlink="">
      <xdr:nvSpPr>
        <xdr:cNvPr id="4" name="Rechteck 3">
          <a:extLst>
            <a:ext uri="{FF2B5EF4-FFF2-40B4-BE49-F238E27FC236}">
              <a16:creationId xmlns:a16="http://schemas.microsoft.com/office/drawing/2014/main" id="{00000000-0008-0000-0F00-000004000000}"/>
            </a:ext>
          </a:extLst>
        </xdr:cNvPr>
        <xdr:cNvSpPr/>
      </xdr:nvSpPr>
      <xdr:spPr>
        <a:xfrm>
          <a:off x="552450" y="3209925"/>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8" name="irc_mi" descr="Bildergebnis für icon startseite">
          <a:hlinkClick xmlns:r="http://schemas.openxmlformats.org/officeDocument/2006/relationships" r:id="rId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9" name="irc_mi" descr="Bildergebnis für icon taschenrechner">
          <a:hlinkClick xmlns:r="http://schemas.openxmlformats.org/officeDocument/2006/relationships" r:id="rId4"/>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20</xdr:row>
      <xdr:rowOff>121920</xdr:rowOff>
    </xdr:from>
    <xdr:to>
      <xdr:col>51</xdr:col>
      <xdr:colOff>823546</xdr:colOff>
      <xdr:row>36</xdr:row>
      <xdr:rowOff>38441</xdr:rowOff>
    </xdr:to>
    <xdr:pic>
      <xdr:nvPicPr>
        <xdr:cNvPr id="3" name="Grafik 2">
          <a:extLst>
            <a:ext uri="{FF2B5EF4-FFF2-40B4-BE49-F238E27FC236}">
              <a16:creationId xmlns:a16="http://schemas.microsoft.com/office/drawing/2014/main" id="{E3C5F327-BF42-AB76-047A-714188CF12BA}"/>
            </a:ext>
          </a:extLst>
        </xdr:cNvPr>
        <xdr:cNvPicPr>
          <a:picLocks noChangeAspect="1"/>
        </xdr:cNvPicPr>
      </xdr:nvPicPr>
      <xdr:blipFill>
        <a:blip xmlns:r="http://schemas.openxmlformats.org/officeDocument/2006/relationships" r:embed="rId6"/>
        <a:stretch>
          <a:fillRect/>
        </a:stretch>
      </xdr:blipFill>
      <xdr:spPr>
        <a:xfrm>
          <a:off x="8717280" y="4998720"/>
          <a:ext cx="6759526"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19</xdr:row>
      <xdr:rowOff>365760</xdr:rowOff>
    </xdr:from>
    <xdr:to>
      <xdr:col>45</xdr:col>
      <xdr:colOff>754512</xdr:colOff>
      <xdr:row>35</xdr:row>
      <xdr:rowOff>341</xdr:rowOff>
    </xdr:to>
    <xdr:pic>
      <xdr:nvPicPr>
        <xdr:cNvPr id="3" name="Grafik 2">
          <a:extLst>
            <a:ext uri="{FF2B5EF4-FFF2-40B4-BE49-F238E27FC236}">
              <a16:creationId xmlns:a16="http://schemas.microsoft.com/office/drawing/2014/main" id="{40E3D3A0-BC60-E541-2101-9C3C14B350C9}"/>
            </a:ext>
          </a:extLst>
        </xdr:cNvPr>
        <xdr:cNvPicPr>
          <a:picLocks noChangeAspect="1"/>
        </xdr:cNvPicPr>
      </xdr:nvPicPr>
      <xdr:blipFill>
        <a:blip xmlns:r="http://schemas.openxmlformats.org/officeDocument/2006/relationships" r:embed="rId6"/>
        <a:stretch>
          <a:fillRect/>
        </a:stretch>
      </xdr:blipFill>
      <xdr:spPr>
        <a:xfrm>
          <a:off x="8763000" y="4991100"/>
          <a:ext cx="1524132"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11" name="Grafik 10" descr="Kanton_sw_big">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131858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707022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20</xdr:row>
      <xdr:rowOff>0</xdr:rowOff>
    </xdr:from>
    <xdr:to>
      <xdr:col>32</xdr:col>
      <xdr:colOff>438406</xdr:colOff>
      <xdr:row>39</xdr:row>
      <xdr:rowOff>149011</xdr:rowOff>
    </xdr:to>
    <xdr:pic>
      <xdr:nvPicPr>
        <xdr:cNvPr id="2" name="Grafik 1">
          <a:extLst>
            <a:ext uri="{FF2B5EF4-FFF2-40B4-BE49-F238E27FC236}">
              <a16:creationId xmlns:a16="http://schemas.microsoft.com/office/drawing/2014/main" id="{D3BC96A3-A898-0912-5A43-DD4DC7DB1928}"/>
            </a:ext>
          </a:extLst>
        </xdr:cNvPr>
        <xdr:cNvPicPr>
          <a:picLocks noChangeAspect="1"/>
        </xdr:cNvPicPr>
      </xdr:nvPicPr>
      <xdr:blipFill>
        <a:blip xmlns:r="http://schemas.openxmlformats.org/officeDocument/2006/relationships" r:embed="rId6"/>
        <a:stretch>
          <a:fillRect/>
        </a:stretch>
      </xdr:blipFill>
      <xdr:spPr>
        <a:xfrm>
          <a:off x="11277600" y="4810125"/>
          <a:ext cx="2949196" cy="485436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34</xdr:col>
      <xdr:colOff>73399</xdr:colOff>
      <xdr:row>42</xdr:row>
      <xdr:rowOff>243504</xdr:rowOff>
    </xdr:from>
    <xdr:to>
      <xdr:col>37</xdr:col>
      <xdr:colOff>226028</xdr:colOff>
      <xdr:row>62</xdr:row>
      <xdr:rowOff>171539</xdr:rowOff>
    </xdr:to>
    <xdr:pic>
      <xdr:nvPicPr>
        <xdr:cNvPr id="8" name="Grafik 7">
          <a:extLst>
            <a:ext uri="{FF2B5EF4-FFF2-40B4-BE49-F238E27FC236}">
              <a16:creationId xmlns:a16="http://schemas.microsoft.com/office/drawing/2014/main" id="{B1053481-84C5-C1C9-DBA2-53EA1288555C}"/>
            </a:ext>
          </a:extLst>
        </xdr:cNvPr>
        <xdr:cNvPicPr>
          <a:picLocks noChangeAspect="1"/>
        </xdr:cNvPicPr>
      </xdr:nvPicPr>
      <xdr:blipFill>
        <a:blip xmlns:r="http://schemas.openxmlformats.org/officeDocument/2006/relationships" r:embed="rId7"/>
        <a:stretch>
          <a:fillRect/>
        </a:stretch>
      </xdr:blipFill>
      <xdr:spPr>
        <a:xfrm>
          <a:off x="15526311" y="10452063"/>
          <a:ext cx="2673952" cy="486243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12438</xdr:colOff>
      <xdr:row>76</xdr:row>
      <xdr:rowOff>207984</xdr:rowOff>
    </xdr:from>
    <xdr:to>
      <xdr:col>36</xdr:col>
      <xdr:colOff>531151</xdr:colOff>
      <xdr:row>96</xdr:row>
      <xdr:rowOff>112597</xdr:rowOff>
    </xdr:to>
    <xdr:pic>
      <xdr:nvPicPr>
        <xdr:cNvPr id="9" name="Grafik 8">
          <a:extLst>
            <a:ext uri="{FF2B5EF4-FFF2-40B4-BE49-F238E27FC236}">
              <a16:creationId xmlns:a16="http://schemas.microsoft.com/office/drawing/2014/main" id="{50037518-1458-63AD-84D1-523175CF6B3B}"/>
            </a:ext>
          </a:extLst>
        </xdr:cNvPr>
        <xdr:cNvPicPr>
          <a:picLocks noChangeAspect="1"/>
        </xdr:cNvPicPr>
      </xdr:nvPicPr>
      <xdr:blipFill>
        <a:blip xmlns:r="http://schemas.openxmlformats.org/officeDocument/2006/relationships" r:embed="rId8"/>
        <a:stretch>
          <a:fillRect/>
        </a:stretch>
      </xdr:blipFill>
      <xdr:spPr>
        <a:xfrm>
          <a:off x="11290038" y="18886509"/>
          <a:ext cx="6386113" cy="485761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0</xdr:colOff>
      <xdr:row>43</xdr:row>
      <xdr:rowOff>0</xdr:rowOff>
    </xdr:from>
    <xdr:to>
      <xdr:col>33</xdr:col>
      <xdr:colOff>397125</xdr:colOff>
      <xdr:row>63</xdr:row>
      <xdr:rowOff>3789</xdr:rowOff>
    </xdr:to>
    <xdr:pic>
      <xdr:nvPicPr>
        <xdr:cNvPr id="12" name="Grafik 11">
          <a:extLst>
            <a:ext uri="{FF2B5EF4-FFF2-40B4-BE49-F238E27FC236}">
              <a16:creationId xmlns:a16="http://schemas.microsoft.com/office/drawing/2014/main" id="{FC5B9878-F611-7295-D5C1-94E992F8CBE3}"/>
            </a:ext>
          </a:extLst>
        </xdr:cNvPr>
        <xdr:cNvPicPr>
          <a:picLocks noChangeAspect="1"/>
        </xdr:cNvPicPr>
      </xdr:nvPicPr>
      <xdr:blipFill>
        <a:blip xmlns:r="http://schemas.openxmlformats.org/officeDocument/2006/relationships" r:embed="rId9"/>
        <a:stretch>
          <a:fillRect/>
        </a:stretch>
      </xdr:blipFill>
      <xdr:spPr>
        <a:xfrm>
          <a:off x="11250706" y="10455088"/>
          <a:ext cx="3749365" cy="49305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81644</xdr:colOff>
      <xdr:row>19</xdr:row>
      <xdr:rowOff>251731</xdr:rowOff>
    </xdr:from>
    <xdr:to>
      <xdr:col>36</xdr:col>
      <xdr:colOff>296334</xdr:colOff>
      <xdr:row>39</xdr:row>
      <xdr:rowOff>197304</xdr:rowOff>
    </xdr:to>
    <xdr:pic>
      <xdr:nvPicPr>
        <xdr:cNvPr id="7" name="Grafik 6">
          <a:extLst>
            <a:ext uri="{FF2B5EF4-FFF2-40B4-BE49-F238E27FC236}">
              <a16:creationId xmlns:a16="http://schemas.microsoft.com/office/drawing/2014/main" id="{EB88D456-BC91-D60F-6917-6CC76CE95B5A}"/>
            </a:ext>
          </a:extLst>
        </xdr:cNvPr>
        <xdr:cNvPicPr>
          <a:picLocks noChangeAspect="1"/>
        </xdr:cNvPicPr>
      </xdr:nvPicPr>
      <xdr:blipFill rotWithShape="1">
        <a:blip xmlns:r="http://schemas.openxmlformats.org/officeDocument/2006/relationships" r:embed="rId10"/>
        <a:srcRect t="780"/>
        <a:stretch>
          <a:fillRect/>
        </a:stretch>
      </xdr:blipFill>
      <xdr:spPr>
        <a:xfrm>
          <a:off x="14722930" y="4878160"/>
          <a:ext cx="2725208" cy="498021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20</xdr:row>
      <xdr:rowOff>0</xdr:rowOff>
    </xdr:from>
    <xdr:to>
      <xdr:col>45</xdr:col>
      <xdr:colOff>685932</xdr:colOff>
      <xdr:row>40</xdr:row>
      <xdr:rowOff>236676</xdr:rowOff>
    </xdr:to>
    <xdr:pic>
      <xdr:nvPicPr>
        <xdr:cNvPr id="2" name="Grafik 1">
          <a:extLst>
            <a:ext uri="{FF2B5EF4-FFF2-40B4-BE49-F238E27FC236}">
              <a16:creationId xmlns:a16="http://schemas.microsoft.com/office/drawing/2014/main" id="{5DE7DB91-2F82-35B1-64FA-87FC5E3346CB}"/>
            </a:ext>
          </a:extLst>
        </xdr:cNvPr>
        <xdr:cNvPicPr>
          <a:picLocks noChangeAspect="1"/>
        </xdr:cNvPicPr>
      </xdr:nvPicPr>
      <xdr:blipFill>
        <a:blip xmlns:r="http://schemas.openxmlformats.org/officeDocument/2006/relationships" r:embed="rId6"/>
        <a:stretch>
          <a:fillRect/>
        </a:stretch>
      </xdr:blipFill>
      <xdr:spPr>
        <a:xfrm>
          <a:off x="8694420" y="5158740"/>
          <a:ext cx="1524132" cy="526587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46</xdr:col>
      <xdr:colOff>632460</xdr:colOff>
      <xdr:row>20</xdr:row>
      <xdr:rowOff>7621</xdr:rowOff>
    </xdr:from>
    <xdr:to>
      <xdr:col>48</xdr:col>
      <xdr:colOff>457330</xdr:colOff>
      <xdr:row>40</xdr:row>
      <xdr:rowOff>213361</xdr:rowOff>
    </xdr:to>
    <xdr:pic>
      <xdr:nvPicPr>
        <xdr:cNvPr id="3" name="Grafik 2">
          <a:extLst>
            <a:ext uri="{FF2B5EF4-FFF2-40B4-BE49-F238E27FC236}">
              <a16:creationId xmlns:a16="http://schemas.microsoft.com/office/drawing/2014/main" id="{F3E961AF-D07F-A536-8239-1E5260439931}"/>
            </a:ext>
          </a:extLst>
        </xdr:cNvPr>
        <xdr:cNvPicPr>
          <a:picLocks noChangeAspect="1"/>
        </xdr:cNvPicPr>
      </xdr:nvPicPr>
      <xdr:blipFill rotWithShape="1">
        <a:blip xmlns:r="http://schemas.openxmlformats.org/officeDocument/2006/relationships" r:embed="rId7"/>
        <a:srcRect b="1584"/>
        <a:stretch>
          <a:fillRect/>
        </a:stretch>
      </xdr:blipFill>
      <xdr:spPr>
        <a:xfrm>
          <a:off x="11003280" y="5166361"/>
          <a:ext cx="1501270" cy="523494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57150</xdr:rowOff>
    </xdr:from>
    <xdr:to>
      <xdr:col>3</xdr:col>
      <xdr:colOff>68993</xdr:colOff>
      <xdr:row>2</xdr:row>
      <xdr:rowOff>188819</xdr:rowOff>
    </xdr:to>
    <xdr:pic>
      <xdr:nvPicPr>
        <xdr:cNvPr id="9" name="irc_mi" descr="Bildergebnis für icon startseite">
          <a:hlinkClick xmlns:r="http://schemas.openxmlformats.org/officeDocument/2006/relationships" r:id="rId1"/>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923925</xdr:colOff>
      <xdr:row>0</xdr:row>
      <xdr:rowOff>152400</xdr:rowOff>
    </xdr:from>
    <xdr:to>
      <xdr:col>18</xdr:col>
      <xdr:colOff>179293</xdr:colOff>
      <xdr:row>2</xdr:row>
      <xdr:rowOff>33617</xdr:rowOff>
    </xdr:to>
    <xdr:pic>
      <xdr:nvPicPr>
        <xdr:cNvPr id="10" name="Grafik 9" descr="Kanton_sw_big">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71975" y="152400"/>
          <a:ext cx="2198593"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7" name="Grafik 6" descr="Kanton_sw_big">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38100</xdr:colOff>
      <xdr:row>19</xdr:row>
      <xdr:rowOff>190500</xdr:rowOff>
    </xdr:from>
    <xdr:to>
      <xdr:col>30</xdr:col>
      <xdr:colOff>693549</xdr:colOff>
      <xdr:row>36</xdr:row>
      <xdr:rowOff>7975</xdr:rowOff>
    </xdr:to>
    <xdr:pic>
      <xdr:nvPicPr>
        <xdr:cNvPr id="3" name="Grafik 2">
          <a:extLst>
            <a:ext uri="{FF2B5EF4-FFF2-40B4-BE49-F238E27FC236}">
              <a16:creationId xmlns:a16="http://schemas.microsoft.com/office/drawing/2014/main" id="{EBB19F40-917F-79C0-735A-D1A95B62ECBE}"/>
            </a:ext>
          </a:extLst>
        </xdr:cNvPr>
        <xdr:cNvPicPr>
          <a:picLocks noChangeAspect="1"/>
        </xdr:cNvPicPr>
      </xdr:nvPicPr>
      <xdr:blipFill>
        <a:blip xmlns:r="http://schemas.openxmlformats.org/officeDocument/2006/relationships" r:embed="rId6"/>
        <a:stretch>
          <a:fillRect/>
        </a:stretch>
      </xdr:blipFill>
      <xdr:spPr>
        <a:xfrm>
          <a:off x="11384280" y="4808220"/>
          <a:ext cx="1493649" cy="409229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19</xdr:row>
      <xdr:rowOff>76200</xdr:rowOff>
    </xdr:from>
    <xdr:to>
      <xdr:col>47</xdr:col>
      <xdr:colOff>312666</xdr:colOff>
      <xdr:row>34</xdr:row>
      <xdr:rowOff>122275</xdr:rowOff>
    </xdr:to>
    <xdr:pic>
      <xdr:nvPicPr>
        <xdr:cNvPr id="3" name="Grafik 2">
          <a:extLst>
            <a:ext uri="{FF2B5EF4-FFF2-40B4-BE49-F238E27FC236}">
              <a16:creationId xmlns:a16="http://schemas.microsoft.com/office/drawing/2014/main" id="{B8F30037-7177-B900-A05C-94CE021B2B3C}"/>
            </a:ext>
          </a:extLst>
        </xdr:cNvPr>
        <xdr:cNvPicPr>
          <a:picLocks noChangeAspect="1"/>
        </xdr:cNvPicPr>
      </xdr:nvPicPr>
      <xdr:blipFill>
        <a:blip xmlns:r="http://schemas.openxmlformats.org/officeDocument/2006/relationships" r:embed="rId6"/>
        <a:stretch>
          <a:fillRect/>
        </a:stretch>
      </xdr:blipFill>
      <xdr:spPr>
        <a:xfrm>
          <a:off x="8717280" y="4701540"/>
          <a:ext cx="2834886" cy="409991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152400</xdr:colOff>
      <xdr:row>12</xdr:row>
      <xdr:rowOff>9525</xdr:rowOff>
    </xdr:from>
    <xdr:to>
      <xdr:col>40</xdr:col>
      <xdr:colOff>57150</xdr:colOff>
      <xdr:row>15</xdr:row>
      <xdr:rowOff>171450</xdr:rowOff>
    </xdr:to>
    <xdr:sp macro="" textlink="">
      <xdr:nvSpPr>
        <xdr:cNvPr id="6" name="Rechteck 5">
          <a:extLst>
            <a:ext uri="{FF2B5EF4-FFF2-40B4-BE49-F238E27FC236}">
              <a16:creationId xmlns:a16="http://schemas.microsoft.com/office/drawing/2014/main" id="{00000000-0008-0000-1600-000006000000}"/>
            </a:ext>
          </a:extLst>
        </xdr:cNvPr>
        <xdr:cNvSpPr/>
      </xdr:nvSpPr>
      <xdr:spPr>
        <a:xfrm>
          <a:off x="571500" y="32575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91440</xdr:colOff>
      <xdr:row>30</xdr:row>
      <xdr:rowOff>0</xdr:rowOff>
    </xdr:from>
    <xdr:to>
      <xdr:col>47</xdr:col>
      <xdr:colOff>388866</xdr:colOff>
      <xdr:row>48</xdr:row>
      <xdr:rowOff>61358</xdr:rowOff>
    </xdr:to>
    <xdr:pic>
      <xdr:nvPicPr>
        <xdr:cNvPr id="2" name="Grafik 1">
          <a:extLst>
            <a:ext uri="{FF2B5EF4-FFF2-40B4-BE49-F238E27FC236}">
              <a16:creationId xmlns:a16="http://schemas.microsoft.com/office/drawing/2014/main" id="{77180946-D4AB-78C3-9976-5A5EAA667FA5}"/>
            </a:ext>
          </a:extLst>
        </xdr:cNvPr>
        <xdr:cNvPicPr>
          <a:picLocks noChangeAspect="1"/>
        </xdr:cNvPicPr>
      </xdr:nvPicPr>
      <xdr:blipFill>
        <a:blip xmlns:r="http://schemas.openxmlformats.org/officeDocument/2006/relationships" r:embed="rId6"/>
        <a:stretch>
          <a:fillRect/>
        </a:stretch>
      </xdr:blipFill>
      <xdr:spPr>
        <a:xfrm>
          <a:off x="8785860" y="7673340"/>
          <a:ext cx="2842506" cy="45876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12</xdr:row>
      <xdr:rowOff>47625</xdr:rowOff>
    </xdr:from>
    <xdr:to>
      <xdr:col>40</xdr:col>
      <xdr:colOff>38100</xdr:colOff>
      <xdr:row>15</xdr:row>
      <xdr:rowOff>209550</xdr:rowOff>
    </xdr:to>
    <xdr:sp macro="" textlink="">
      <xdr:nvSpPr>
        <xdr:cNvPr id="6" name="Rechteck 5">
          <a:extLst>
            <a:ext uri="{FF2B5EF4-FFF2-40B4-BE49-F238E27FC236}">
              <a16:creationId xmlns:a16="http://schemas.microsoft.com/office/drawing/2014/main" id="{00000000-0008-0000-1700-000006000000}"/>
            </a:ext>
          </a:extLst>
        </xdr:cNvPr>
        <xdr:cNvSpPr/>
      </xdr:nvSpPr>
      <xdr:spPr>
        <a:xfrm>
          <a:off x="552450" y="32956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5" name="Grafik 4" descr="Kanton_sw_big">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22860</xdr:colOff>
      <xdr:row>29</xdr:row>
      <xdr:rowOff>129540</xdr:rowOff>
    </xdr:from>
    <xdr:to>
      <xdr:col>47</xdr:col>
      <xdr:colOff>266942</xdr:colOff>
      <xdr:row>47</xdr:row>
      <xdr:rowOff>213760</xdr:rowOff>
    </xdr:to>
    <xdr:pic>
      <xdr:nvPicPr>
        <xdr:cNvPr id="2" name="Grafik 1">
          <a:extLst>
            <a:ext uri="{FF2B5EF4-FFF2-40B4-BE49-F238E27FC236}">
              <a16:creationId xmlns:a16="http://schemas.microsoft.com/office/drawing/2014/main" id="{E6380F01-F3C8-CAFA-036B-2F50303879D7}"/>
            </a:ext>
          </a:extLst>
        </xdr:cNvPr>
        <xdr:cNvPicPr>
          <a:picLocks noChangeAspect="1"/>
        </xdr:cNvPicPr>
      </xdr:nvPicPr>
      <xdr:blipFill>
        <a:blip xmlns:r="http://schemas.openxmlformats.org/officeDocument/2006/relationships" r:embed="rId6"/>
        <a:stretch>
          <a:fillRect/>
        </a:stretch>
      </xdr:blipFill>
      <xdr:spPr>
        <a:xfrm>
          <a:off x="8717280" y="7551420"/>
          <a:ext cx="2789162" cy="46105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4.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37</xdr:row>
      <xdr:rowOff>0</xdr:rowOff>
    </xdr:from>
    <xdr:to>
      <xdr:col>45</xdr:col>
      <xdr:colOff>701173</xdr:colOff>
      <xdr:row>58</xdr:row>
      <xdr:rowOff>69039</xdr:rowOff>
    </xdr:to>
    <xdr:pic>
      <xdr:nvPicPr>
        <xdr:cNvPr id="2" name="Grafik 1">
          <a:extLst>
            <a:ext uri="{FF2B5EF4-FFF2-40B4-BE49-F238E27FC236}">
              <a16:creationId xmlns:a16="http://schemas.microsoft.com/office/drawing/2014/main" id="{50DA8066-C784-9BF0-454C-B72BE64620CD}"/>
            </a:ext>
          </a:extLst>
        </xdr:cNvPr>
        <xdr:cNvPicPr>
          <a:picLocks noChangeAspect="1"/>
        </xdr:cNvPicPr>
      </xdr:nvPicPr>
      <xdr:blipFill>
        <a:blip xmlns:r="http://schemas.openxmlformats.org/officeDocument/2006/relationships" r:embed="rId6"/>
        <a:stretch>
          <a:fillRect/>
        </a:stretch>
      </xdr:blipFill>
      <xdr:spPr>
        <a:xfrm>
          <a:off x="8694420" y="9151620"/>
          <a:ext cx="1539373" cy="52963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83820</xdr:colOff>
      <xdr:row>15</xdr:row>
      <xdr:rowOff>99060</xdr:rowOff>
    </xdr:from>
    <xdr:to>
      <xdr:col>45</xdr:col>
      <xdr:colOff>784993</xdr:colOff>
      <xdr:row>31</xdr:row>
      <xdr:rowOff>15581</xdr:rowOff>
    </xdr:to>
    <xdr:pic>
      <xdr:nvPicPr>
        <xdr:cNvPr id="5" name="Grafik 4">
          <a:extLst>
            <a:ext uri="{FF2B5EF4-FFF2-40B4-BE49-F238E27FC236}">
              <a16:creationId xmlns:a16="http://schemas.microsoft.com/office/drawing/2014/main" id="{0D24ACBF-7CC7-1D4A-10D9-C7412F028029}"/>
            </a:ext>
          </a:extLst>
        </xdr:cNvPr>
        <xdr:cNvPicPr>
          <a:picLocks noChangeAspect="1"/>
        </xdr:cNvPicPr>
      </xdr:nvPicPr>
      <xdr:blipFill>
        <a:blip xmlns:r="http://schemas.openxmlformats.org/officeDocument/2006/relationships" r:embed="rId7"/>
        <a:stretch>
          <a:fillRect/>
        </a:stretch>
      </xdr:blipFill>
      <xdr:spPr>
        <a:xfrm>
          <a:off x="8778240" y="3718560"/>
          <a:ext cx="1539373"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7" name="Grafik 6" descr="Kanton_sw_big">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7675" y="76200"/>
          <a:ext cx="21431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76200</xdr:colOff>
      <xdr:row>19</xdr:row>
      <xdr:rowOff>205740</xdr:rowOff>
    </xdr:from>
    <xdr:to>
      <xdr:col>32</xdr:col>
      <xdr:colOff>350762</xdr:colOff>
      <xdr:row>39</xdr:row>
      <xdr:rowOff>145211</xdr:rowOff>
    </xdr:to>
    <xdr:pic>
      <xdr:nvPicPr>
        <xdr:cNvPr id="11" name="Grafik 10">
          <a:extLst>
            <a:ext uri="{FF2B5EF4-FFF2-40B4-BE49-F238E27FC236}">
              <a16:creationId xmlns:a16="http://schemas.microsoft.com/office/drawing/2014/main" id="{750057C1-E949-E29B-9974-37029A7C342C}"/>
            </a:ext>
          </a:extLst>
        </xdr:cNvPr>
        <xdr:cNvPicPr>
          <a:picLocks noChangeAspect="1"/>
        </xdr:cNvPicPr>
      </xdr:nvPicPr>
      <xdr:blipFill>
        <a:blip xmlns:r="http://schemas.openxmlformats.org/officeDocument/2006/relationships" r:embed="rId6"/>
        <a:stretch>
          <a:fillRect/>
        </a:stretch>
      </xdr:blipFill>
      <xdr:spPr>
        <a:xfrm>
          <a:off x="11109960" y="4823460"/>
          <a:ext cx="2789162" cy="496867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38099</xdr:colOff>
      <xdr:row>43</xdr:row>
      <xdr:rowOff>0</xdr:rowOff>
    </xdr:from>
    <xdr:to>
      <xdr:col>33</xdr:col>
      <xdr:colOff>701040</xdr:colOff>
      <xdr:row>61</xdr:row>
      <xdr:rowOff>61358</xdr:rowOff>
    </xdr:to>
    <xdr:pic>
      <xdr:nvPicPr>
        <xdr:cNvPr id="12" name="Grafik 11">
          <a:extLst>
            <a:ext uri="{FF2B5EF4-FFF2-40B4-BE49-F238E27FC236}">
              <a16:creationId xmlns:a16="http://schemas.microsoft.com/office/drawing/2014/main" id="{08BF022B-7DCB-39A3-2044-67D6746FD83D}"/>
            </a:ext>
          </a:extLst>
        </xdr:cNvPr>
        <xdr:cNvPicPr>
          <a:picLocks noChangeAspect="1"/>
        </xdr:cNvPicPr>
      </xdr:nvPicPr>
      <xdr:blipFill rotWithShape="1">
        <a:blip xmlns:r="http://schemas.openxmlformats.org/officeDocument/2006/relationships" r:embed="rId7"/>
        <a:srcRect l="2026" r="929"/>
        <a:stretch>
          <a:fillRect/>
        </a:stretch>
      </xdr:blipFill>
      <xdr:spPr>
        <a:xfrm>
          <a:off x="11071859" y="10652760"/>
          <a:ext cx="4015741" cy="45876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34</xdr:col>
      <xdr:colOff>76200</xdr:colOff>
      <xdr:row>43</xdr:row>
      <xdr:rowOff>0</xdr:rowOff>
    </xdr:from>
    <xdr:to>
      <xdr:col>37</xdr:col>
      <xdr:colOff>312658</xdr:colOff>
      <xdr:row>56</xdr:row>
      <xdr:rowOff>137458</xdr:rowOff>
    </xdr:to>
    <xdr:pic>
      <xdr:nvPicPr>
        <xdr:cNvPr id="13" name="Grafik 12">
          <a:extLst>
            <a:ext uri="{FF2B5EF4-FFF2-40B4-BE49-F238E27FC236}">
              <a16:creationId xmlns:a16="http://schemas.microsoft.com/office/drawing/2014/main" id="{00D36FB6-C600-07E6-3DA6-6F9F6C203984}"/>
            </a:ext>
          </a:extLst>
        </xdr:cNvPr>
        <xdr:cNvPicPr>
          <a:picLocks noChangeAspect="1"/>
        </xdr:cNvPicPr>
      </xdr:nvPicPr>
      <xdr:blipFill rotWithShape="1">
        <a:blip xmlns:r="http://schemas.openxmlformats.org/officeDocument/2006/relationships" r:embed="rId8"/>
        <a:srcRect t="887"/>
        <a:stretch>
          <a:fillRect/>
        </a:stretch>
      </xdr:blipFill>
      <xdr:spPr>
        <a:xfrm>
          <a:off x="15300960" y="10652760"/>
          <a:ext cx="2751058" cy="34064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29</xdr:col>
      <xdr:colOff>45720</xdr:colOff>
      <xdr:row>64</xdr:row>
      <xdr:rowOff>167640</xdr:rowOff>
    </xdr:from>
    <xdr:to>
      <xdr:col>37</xdr:col>
      <xdr:colOff>404472</xdr:colOff>
      <xdr:row>86</xdr:row>
      <xdr:rowOff>53799</xdr:rowOff>
    </xdr:to>
    <xdr:pic>
      <xdr:nvPicPr>
        <xdr:cNvPr id="14" name="Grafik 13">
          <a:extLst>
            <a:ext uri="{FF2B5EF4-FFF2-40B4-BE49-F238E27FC236}">
              <a16:creationId xmlns:a16="http://schemas.microsoft.com/office/drawing/2014/main" id="{C43E8BAA-137A-A410-7B5C-6B8B5F8DCCA5}"/>
            </a:ext>
          </a:extLst>
        </xdr:cNvPr>
        <xdr:cNvPicPr>
          <a:picLocks noChangeAspect="1"/>
        </xdr:cNvPicPr>
      </xdr:nvPicPr>
      <xdr:blipFill>
        <a:blip xmlns:r="http://schemas.openxmlformats.org/officeDocument/2006/relationships" r:embed="rId9"/>
        <a:stretch>
          <a:fillRect/>
        </a:stretch>
      </xdr:blipFill>
      <xdr:spPr>
        <a:xfrm>
          <a:off x="11079480" y="16101060"/>
          <a:ext cx="7064352" cy="52963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33</xdr:col>
      <xdr:colOff>30480</xdr:colOff>
      <xdr:row>19</xdr:row>
      <xdr:rowOff>190500</xdr:rowOff>
    </xdr:from>
    <xdr:to>
      <xdr:col>41</xdr:col>
      <xdr:colOff>578</xdr:colOff>
      <xdr:row>35</xdr:row>
      <xdr:rowOff>107021</xdr:rowOff>
    </xdr:to>
    <xdr:pic>
      <xdr:nvPicPr>
        <xdr:cNvPr id="2" name="Grafik 1">
          <a:extLst>
            <a:ext uri="{FF2B5EF4-FFF2-40B4-BE49-F238E27FC236}">
              <a16:creationId xmlns:a16="http://schemas.microsoft.com/office/drawing/2014/main" id="{18732791-D98E-61CA-AB19-9FED614F55F8}"/>
            </a:ext>
          </a:extLst>
        </xdr:cNvPr>
        <xdr:cNvPicPr>
          <a:picLocks noChangeAspect="1"/>
        </xdr:cNvPicPr>
      </xdr:nvPicPr>
      <xdr:blipFill>
        <a:blip xmlns:r="http://schemas.openxmlformats.org/officeDocument/2006/relationships" r:embed="rId10"/>
        <a:stretch>
          <a:fillRect/>
        </a:stretch>
      </xdr:blipFill>
      <xdr:spPr>
        <a:xfrm>
          <a:off x="14417040" y="4808220"/>
          <a:ext cx="6675698" cy="39398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133350</xdr:colOff>
      <xdr:row>12</xdr:row>
      <xdr:rowOff>47625</xdr:rowOff>
    </xdr:from>
    <xdr:to>
      <xdr:col>40</xdr:col>
      <xdr:colOff>38100</xdr:colOff>
      <xdr:row>15</xdr:row>
      <xdr:rowOff>209550</xdr:rowOff>
    </xdr:to>
    <xdr:sp macro="" textlink="">
      <xdr:nvSpPr>
        <xdr:cNvPr id="6" name="Rechteck 5">
          <a:extLst>
            <a:ext uri="{FF2B5EF4-FFF2-40B4-BE49-F238E27FC236}">
              <a16:creationId xmlns:a16="http://schemas.microsoft.com/office/drawing/2014/main" id="{00000000-0008-0000-1A00-000006000000}"/>
            </a:ext>
          </a:extLst>
        </xdr:cNvPr>
        <xdr:cNvSpPr/>
      </xdr:nvSpPr>
      <xdr:spPr>
        <a:xfrm>
          <a:off x="552450" y="329565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8" name="Grafik 7" descr="Kanton_sw_big">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1" name="irc_mi" descr="Bildergebnis für icon taschenrechner">
          <a:hlinkClick xmlns:r="http://schemas.openxmlformats.org/officeDocument/2006/relationships" r:id="rId4"/>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19</xdr:row>
      <xdr:rowOff>175260</xdr:rowOff>
    </xdr:from>
    <xdr:to>
      <xdr:col>45</xdr:col>
      <xdr:colOff>800236</xdr:colOff>
      <xdr:row>37</xdr:row>
      <xdr:rowOff>221376</xdr:rowOff>
    </xdr:to>
    <xdr:pic>
      <xdr:nvPicPr>
        <xdr:cNvPr id="2" name="Grafik 1">
          <a:extLst>
            <a:ext uri="{FF2B5EF4-FFF2-40B4-BE49-F238E27FC236}">
              <a16:creationId xmlns:a16="http://schemas.microsoft.com/office/drawing/2014/main" id="{BF9E12BD-3DEF-94BD-D107-2EEC370E38CA}"/>
            </a:ext>
          </a:extLst>
        </xdr:cNvPr>
        <xdr:cNvPicPr>
          <a:picLocks noChangeAspect="1"/>
        </xdr:cNvPicPr>
      </xdr:nvPicPr>
      <xdr:blipFill>
        <a:blip xmlns:r="http://schemas.openxmlformats.org/officeDocument/2006/relationships" r:embed="rId6"/>
        <a:stretch>
          <a:fillRect/>
        </a:stretch>
      </xdr:blipFill>
      <xdr:spPr>
        <a:xfrm>
          <a:off x="8763000" y="4800600"/>
          <a:ext cx="1569856" cy="45723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7.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60960</xdr:colOff>
      <xdr:row>19</xdr:row>
      <xdr:rowOff>106680</xdr:rowOff>
    </xdr:from>
    <xdr:to>
      <xdr:col>45</xdr:col>
      <xdr:colOff>724030</xdr:colOff>
      <xdr:row>34</xdr:row>
      <xdr:rowOff>114628</xdr:rowOff>
    </xdr:to>
    <xdr:pic>
      <xdr:nvPicPr>
        <xdr:cNvPr id="3" name="Grafik 2">
          <a:extLst>
            <a:ext uri="{FF2B5EF4-FFF2-40B4-BE49-F238E27FC236}">
              <a16:creationId xmlns:a16="http://schemas.microsoft.com/office/drawing/2014/main" id="{0F32769C-F0E3-D4CD-FF73-FE28C5FE25B7}"/>
            </a:ext>
          </a:extLst>
        </xdr:cNvPr>
        <xdr:cNvPicPr>
          <a:picLocks noChangeAspect="1"/>
        </xdr:cNvPicPr>
      </xdr:nvPicPr>
      <xdr:blipFill>
        <a:blip xmlns:r="http://schemas.openxmlformats.org/officeDocument/2006/relationships" r:embed="rId6"/>
        <a:stretch>
          <a:fillRect/>
        </a:stretch>
      </xdr:blipFill>
      <xdr:spPr>
        <a:xfrm>
          <a:off x="8755380" y="4732020"/>
          <a:ext cx="1501270" cy="377984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8.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60960</xdr:colOff>
      <xdr:row>19</xdr:row>
      <xdr:rowOff>160020</xdr:rowOff>
    </xdr:from>
    <xdr:to>
      <xdr:col>45</xdr:col>
      <xdr:colOff>724030</xdr:colOff>
      <xdr:row>35</xdr:row>
      <xdr:rowOff>107024</xdr:rowOff>
    </xdr:to>
    <xdr:pic>
      <xdr:nvPicPr>
        <xdr:cNvPr id="3" name="Grafik 2">
          <a:extLst>
            <a:ext uri="{FF2B5EF4-FFF2-40B4-BE49-F238E27FC236}">
              <a16:creationId xmlns:a16="http://schemas.microsoft.com/office/drawing/2014/main" id="{DDC896C9-A81B-DAF7-E177-1F4EAF77B4EF}"/>
            </a:ext>
          </a:extLst>
        </xdr:cNvPr>
        <xdr:cNvPicPr>
          <a:picLocks noChangeAspect="1"/>
        </xdr:cNvPicPr>
      </xdr:nvPicPr>
      <xdr:blipFill>
        <a:blip xmlns:r="http://schemas.openxmlformats.org/officeDocument/2006/relationships" r:embed="rId6"/>
        <a:stretch>
          <a:fillRect/>
        </a:stretch>
      </xdr:blipFill>
      <xdr:spPr>
        <a:xfrm>
          <a:off x="8755380" y="4785360"/>
          <a:ext cx="1501270" cy="397036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9.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2" name="Grafik 1" descr="Kanton_sw_big">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28</xdr:row>
      <xdr:rowOff>0</xdr:rowOff>
    </xdr:from>
    <xdr:to>
      <xdr:col>47</xdr:col>
      <xdr:colOff>358389</xdr:colOff>
      <xdr:row>46</xdr:row>
      <xdr:rowOff>107077</xdr:rowOff>
    </xdr:to>
    <xdr:pic>
      <xdr:nvPicPr>
        <xdr:cNvPr id="5" name="Grafik 4">
          <a:extLst>
            <a:ext uri="{FF2B5EF4-FFF2-40B4-BE49-F238E27FC236}">
              <a16:creationId xmlns:a16="http://schemas.microsoft.com/office/drawing/2014/main" id="{E994CE1B-02B4-F4B6-56BB-E1A4780538AF}"/>
            </a:ext>
          </a:extLst>
        </xdr:cNvPr>
        <xdr:cNvPicPr>
          <a:picLocks noChangeAspect="1"/>
        </xdr:cNvPicPr>
      </xdr:nvPicPr>
      <xdr:blipFill>
        <a:blip xmlns:r="http://schemas.openxmlformats.org/officeDocument/2006/relationships" r:embed="rId6"/>
        <a:stretch>
          <a:fillRect/>
        </a:stretch>
      </xdr:blipFill>
      <xdr:spPr>
        <a:xfrm>
          <a:off x="8694420" y="6888480"/>
          <a:ext cx="2872989" cy="45800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47624</xdr:colOff>
      <xdr:row>34</xdr:row>
      <xdr:rowOff>19050</xdr:rowOff>
    </xdr:from>
    <xdr:to>
      <xdr:col>18</xdr:col>
      <xdr:colOff>66675</xdr:colOff>
      <xdr:row>35</xdr:row>
      <xdr:rowOff>238125</xdr:rowOff>
    </xdr:to>
    <xdr:sp macro="" textlink="">
      <xdr:nvSpPr>
        <xdr:cNvPr id="9" name="Abgerundetes Rechteck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695324" y="9963150"/>
          <a:ext cx="3019426" cy="476250"/>
        </a:xfrm>
        <a:prstGeom prst="roundRect">
          <a:avLst>
            <a:gd name="adj" fmla="val 4727"/>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rgbClr val="FF0000"/>
              </a:solidFill>
            </a:rPr>
            <a:t>bei Krankheit</a:t>
          </a:r>
          <a:r>
            <a:rPr lang="de-CH" sz="1100" b="1" baseline="0">
              <a:solidFill>
                <a:srgbClr val="FF0000"/>
              </a:solidFill>
            </a:rPr>
            <a:t>, Unfall, Militär, etc.</a:t>
          </a:r>
          <a:endParaRPr lang="de-CH" sz="1100" b="1">
            <a:solidFill>
              <a:srgbClr val="FF0000"/>
            </a:solidFill>
          </a:endParaRPr>
        </a:p>
      </xdr:txBody>
    </xdr:sp>
    <xdr:clientData/>
  </xdr:twoCellAnchor>
  <xdr:twoCellAnchor>
    <xdr:from>
      <xdr:col>18</xdr:col>
      <xdr:colOff>171449</xdr:colOff>
      <xdr:row>34</xdr:row>
      <xdr:rowOff>19050</xdr:rowOff>
    </xdr:from>
    <xdr:to>
      <xdr:col>33</xdr:col>
      <xdr:colOff>190500</xdr:colOff>
      <xdr:row>35</xdr:row>
      <xdr:rowOff>238125</xdr:rowOff>
    </xdr:to>
    <xdr:sp macro="" textlink="">
      <xdr:nvSpPr>
        <xdr:cNvPr id="10" name="Abgerundetes Rechteck 9">
          <a:hlinkClick xmlns:r="http://schemas.openxmlformats.org/officeDocument/2006/relationships" r:id="rId2"/>
          <a:extLst>
            <a:ext uri="{FF2B5EF4-FFF2-40B4-BE49-F238E27FC236}">
              <a16:creationId xmlns:a16="http://schemas.microsoft.com/office/drawing/2014/main" id="{00000000-0008-0000-0200-00000A000000}"/>
            </a:ext>
          </a:extLst>
        </xdr:cNvPr>
        <xdr:cNvSpPr/>
      </xdr:nvSpPr>
      <xdr:spPr>
        <a:xfrm>
          <a:off x="3819524" y="9963150"/>
          <a:ext cx="3019426" cy="476250"/>
        </a:xfrm>
        <a:prstGeom prst="roundRect">
          <a:avLst>
            <a:gd name="adj" fmla="val 4727"/>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b="1">
              <a:solidFill>
                <a:srgbClr val="FF0000"/>
              </a:solidFill>
            </a:rPr>
            <a:t>bei unbezahlten</a:t>
          </a:r>
          <a:r>
            <a:rPr lang="de-CH" sz="1100" b="1" baseline="0">
              <a:solidFill>
                <a:srgbClr val="FF0000"/>
              </a:solidFill>
            </a:rPr>
            <a:t> Urlaub</a:t>
          </a:r>
          <a:endParaRPr lang="de-CH" sz="1100" b="1">
            <a:solidFill>
              <a:srgbClr val="FF0000"/>
            </a:solidFill>
          </a:endParaRPr>
        </a:p>
      </xdr:txBody>
    </xdr:sp>
    <xdr:clientData/>
  </xdr:twoCellAnchor>
  <xdr:twoCellAnchor>
    <xdr:from>
      <xdr:col>71</xdr:col>
      <xdr:colOff>114300</xdr:colOff>
      <xdr:row>23</xdr:row>
      <xdr:rowOff>142875</xdr:rowOff>
    </xdr:from>
    <xdr:to>
      <xdr:col>73</xdr:col>
      <xdr:colOff>123825</xdr:colOff>
      <xdr:row>23</xdr:row>
      <xdr:rowOff>142875</xdr:rowOff>
    </xdr:to>
    <xdr:cxnSp macro="">
      <xdr:nvCxnSpPr>
        <xdr:cNvPr id="11" name="Gerade Verbindung mit Pfeil 10">
          <a:extLst>
            <a:ext uri="{FF2B5EF4-FFF2-40B4-BE49-F238E27FC236}">
              <a16:creationId xmlns:a16="http://schemas.microsoft.com/office/drawing/2014/main" id="{00000000-0008-0000-0200-00000B000000}"/>
            </a:ext>
          </a:extLst>
        </xdr:cNvPr>
        <xdr:cNvCxnSpPr/>
      </xdr:nvCxnSpPr>
      <xdr:spPr>
        <a:xfrm flipH="1">
          <a:off x="6962775" y="6486525"/>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114300</xdr:colOff>
      <xdr:row>24</xdr:row>
      <xdr:rowOff>123825</xdr:rowOff>
    </xdr:from>
    <xdr:to>
      <xdr:col>73</xdr:col>
      <xdr:colOff>123825</xdr:colOff>
      <xdr:row>24</xdr:row>
      <xdr:rowOff>123825</xdr:rowOff>
    </xdr:to>
    <xdr:cxnSp macro="">
      <xdr:nvCxnSpPr>
        <xdr:cNvPr id="12" name="Gerade Verbindung mit Pfeil 11">
          <a:extLst>
            <a:ext uri="{FF2B5EF4-FFF2-40B4-BE49-F238E27FC236}">
              <a16:creationId xmlns:a16="http://schemas.microsoft.com/office/drawing/2014/main" id="{00000000-0008-0000-0200-00000C000000}"/>
            </a:ext>
          </a:extLst>
        </xdr:cNvPr>
        <xdr:cNvCxnSpPr/>
      </xdr:nvCxnSpPr>
      <xdr:spPr>
        <a:xfrm flipH="1">
          <a:off x="6962775" y="67627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114300</xdr:colOff>
      <xdr:row>25</xdr:row>
      <xdr:rowOff>114300</xdr:rowOff>
    </xdr:from>
    <xdr:to>
      <xdr:col>73</xdr:col>
      <xdr:colOff>123825</xdr:colOff>
      <xdr:row>25</xdr:row>
      <xdr:rowOff>114300</xdr:rowOff>
    </xdr:to>
    <xdr:cxnSp macro="">
      <xdr:nvCxnSpPr>
        <xdr:cNvPr id="13" name="Gerade Verbindung mit Pfeil 12">
          <a:extLst>
            <a:ext uri="{FF2B5EF4-FFF2-40B4-BE49-F238E27FC236}">
              <a16:creationId xmlns:a16="http://schemas.microsoft.com/office/drawing/2014/main" id="{00000000-0008-0000-0200-00000D000000}"/>
            </a:ext>
          </a:extLst>
        </xdr:cNvPr>
        <xdr:cNvCxnSpPr/>
      </xdr:nvCxnSpPr>
      <xdr:spPr>
        <a:xfrm flipH="1">
          <a:off x="6962775" y="704850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104775</xdr:colOff>
      <xdr:row>26</xdr:row>
      <xdr:rowOff>104775</xdr:rowOff>
    </xdr:from>
    <xdr:to>
      <xdr:col>73</xdr:col>
      <xdr:colOff>114300</xdr:colOff>
      <xdr:row>26</xdr:row>
      <xdr:rowOff>104775</xdr:rowOff>
    </xdr:to>
    <xdr:cxnSp macro="">
      <xdr:nvCxnSpPr>
        <xdr:cNvPr id="14" name="Gerade Verbindung mit Pfeil 13">
          <a:extLst>
            <a:ext uri="{FF2B5EF4-FFF2-40B4-BE49-F238E27FC236}">
              <a16:creationId xmlns:a16="http://schemas.microsoft.com/office/drawing/2014/main" id="{00000000-0008-0000-0200-00000E000000}"/>
            </a:ext>
          </a:extLst>
        </xdr:cNvPr>
        <xdr:cNvCxnSpPr/>
      </xdr:nvCxnSpPr>
      <xdr:spPr>
        <a:xfrm flipH="1">
          <a:off x="6953250" y="72961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71</xdr:col>
      <xdr:colOff>104775</xdr:colOff>
      <xdr:row>27</xdr:row>
      <xdr:rowOff>114300</xdr:rowOff>
    </xdr:from>
    <xdr:to>
      <xdr:col>73</xdr:col>
      <xdr:colOff>114300</xdr:colOff>
      <xdr:row>27</xdr:row>
      <xdr:rowOff>114300</xdr:rowOff>
    </xdr:to>
    <xdr:cxnSp macro="">
      <xdr:nvCxnSpPr>
        <xdr:cNvPr id="15" name="Gerade Verbindung mit Pfeil 14">
          <a:extLst>
            <a:ext uri="{FF2B5EF4-FFF2-40B4-BE49-F238E27FC236}">
              <a16:creationId xmlns:a16="http://schemas.microsoft.com/office/drawing/2014/main" id="{00000000-0008-0000-0200-00000F000000}"/>
            </a:ext>
          </a:extLst>
        </xdr:cNvPr>
        <xdr:cNvCxnSpPr/>
      </xdr:nvCxnSpPr>
      <xdr:spPr>
        <a:xfrm flipH="1">
          <a:off x="6953250" y="7562850"/>
          <a:ext cx="39052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editAs="oneCell">
    <xdr:from>
      <xdr:col>0</xdr:col>
      <xdr:colOff>238125</xdr:colOff>
      <xdr:row>0</xdr:row>
      <xdr:rowOff>57150</xdr:rowOff>
    </xdr:from>
    <xdr:to>
      <xdr:col>3</xdr:col>
      <xdr:colOff>59468</xdr:colOff>
      <xdr:row>2</xdr:row>
      <xdr:rowOff>188819</xdr:rowOff>
    </xdr:to>
    <xdr:pic>
      <xdr:nvPicPr>
        <xdr:cNvPr id="16" name="irc_mi" descr="Bildergebnis für icon startseite">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19050</xdr:colOff>
      <xdr:row>0</xdr:row>
      <xdr:rowOff>95250</xdr:rowOff>
    </xdr:from>
    <xdr:to>
      <xdr:col>72</xdr:col>
      <xdr:colOff>150718</xdr:colOff>
      <xdr:row>1</xdr:row>
      <xdr:rowOff>138392</xdr:rowOff>
    </xdr:to>
    <xdr:pic>
      <xdr:nvPicPr>
        <xdr:cNvPr id="17" name="Grafik 16" descr="Kanton_sw_big">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11050" y="95250"/>
          <a:ext cx="2198593" cy="205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361950</xdr:colOff>
      <xdr:row>0</xdr:row>
      <xdr:rowOff>76200</xdr:rowOff>
    </xdr:from>
    <xdr:to>
      <xdr:col>27</xdr:col>
      <xdr:colOff>152400</xdr:colOff>
      <xdr:row>1</xdr:row>
      <xdr:rowOff>114300</xdr:rowOff>
    </xdr:to>
    <xdr:pic>
      <xdr:nvPicPr>
        <xdr:cNvPr id="2" name="Grafik 1" descr="Kanton_sw_big">
          <a:extLst>
            <a:ext uri="{FF2B5EF4-FFF2-40B4-BE49-F238E27FC236}">
              <a16:creationId xmlns:a16="http://schemas.microsoft.com/office/drawing/2014/main" id="{575C1D3A-C2C9-4C07-AB34-B08072E97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76200"/>
          <a:ext cx="2219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147098</xdr:colOff>
      <xdr:row>2</xdr:row>
      <xdr:rowOff>188819</xdr:rowOff>
    </xdr:to>
    <xdr:pic>
      <xdr:nvPicPr>
        <xdr:cNvPr id="3" name="irc_mi" descr="Bildergebnis für icon startseite">
          <a:hlinkClick xmlns:r="http://schemas.openxmlformats.org/officeDocument/2006/relationships" r:id="rId2"/>
          <a:extLst>
            <a:ext uri="{FF2B5EF4-FFF2-40B4-BE49-F238E27FC236}">
              <a16:creationId xmlns:a16="http://schemas.microsoft.com/office/drawing/2014/main" id="{023D98AF-3C04-4062-AC57-46B0777374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0</xdr:row>
      <xdr:rowOff>66675</xdr:rowOff>
    </xdr:from>
    <xdr:to>
      <xdr:col>3</xdr:col>
      <xdr:colOff>716547</xdr:colOff>
      <xdr:row>2</xdr:row>
      <xdr:rowOff>212632</xdr:rowOff>
    </xdr:to>
    <xdr:pic>
      <xdr:nvPicPr>
        <xdr:cNvPr id="4" name="irc_mi" descr="Bildergebnis für icon taschenrechner">
          <a:hlinkClick xmlns:r="http://schemas.openxmlformats.org/officeDocument/2006/relationships" r:id="rId4"/>
          <a:extLst>
            <a:ext uri="{FF2B5EF4-FFF2-40B4-BE49-F238E27FC236}">
              <a16:creationId xmlns:a16="http://schemas.microsoft.com/office/drawing/2014/main" id="{38A73437-5775-4490-9DCF-83A9F39BE217}"/>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21</xdr:col>
      <xdr:colOff>104775</xdr:colOff>
      <xdr:row>0</xdr:row>
      <xdr:rowOff>28575</xdr:rowOff>
    </xdr:from>
    <xdr:to>
      <xdr:col>28</xdr:col>
      <xdr:colOff>209550</xdr:colOff>
      <xdr:row>1</xdr:row>
      <xdr:rowOff>38100</xdr:rowOff>
    </xdr:to>
    <xdr:pic>
      <xdr:nvPicPr>
        <xdr:cNvPr id="2" name="Grafik 1" descr="Kanton_sw_big">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5325" y="28575"/>
          <a:ext cx="1704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15653</xdr:colOff>
      <xdr:row>2</xdr:row>
      <xdr:rowOff>188819</xdr:rowOff>
    </xdr:to>
    <xdr:pic>
      <xdr:nvPicPr>
        <xdr:cNvPr id="4" name="irc_mi" descr="Bildergebnis für icon startseite">
          <a:hlinkClick xmlns:r="http://schemas.openxmlformats.org/officeDocument/2006/relationships" r:id="rId2"/>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123825</xdr:colOff>
      <xdr:row>0</xdr:row>
      <xdr:rowOff>66675</xdr:rowOff>
    </xdr:from>
    <xdr:to>
      <xdr:col>5</xdr:col>
      <xdr:colOff>135522</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11</xdr:col>
      <xdr:colOff>228600</xdr:colOff>
      <xdr:row>0</xdr:row>
      <xdr:rowOff>19050</xdr:rowOff>
    </xdr:from>
    <xdr:to>
      <xdr:col>17</xdr:col>
      <xdr:colOff>209550</xdr:colOff>
      <xdr:row>1</xdr:row>
      <xdr:rowOff>28575</xdr:rowOff>
    </xdr:to>
    <xdr:pic>
      <xdr:nvPicPr>
        <xdr:cNvPr id="6" name="Grafik 5" descr="Kanton_sw_big">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19050"/>
          <a:ext cx="1704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61373</xdr:colOff>
      <xdr:row>2</xdr:row>
      <xdr:rowOff>188819</xdr:rowOff>
    </xdr:to>
    <xdr:pic>
      <xdr:nvPicPr>
        <xdr:cNvPr id="4" name="irc_mi" descr="Bildergebnis für icon startseite">
          <a:hlinkClick xmlns:r="http://schemas.openxmlformats.org/officeDocument/2006/relationships" r:id="rId2"/>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161925</xdr:colOff>
      <xdr:row>0</xdr:row>
      <xdr:rowOff>66675</xdr:rowOff>
    </xdr:from>
    <xdr:to>
      <xdr:col>5</xdr:col>
      <xdr:colOff>21222</xdr:colOff>
      <xdr:row>2</xdr:row>
      <xdr:rowOff>212632</xdr:rowOff>
    </xdr:to>
    <xdr:pic>
      <xdr:nvPicPr>
        <xdr:cNvPr id="5" name="irc_mi" descr="Bildergebnis für icon taschenrechner">
          <a:hlinkClick xmlns:r="http://schemas.openxmlformats.org/officeDocument/2006/relationships" r:id="rId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95663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66942</xdr:colOff>
      <xdr:row>2</xdr:row>
      <xdr:rowOff>208822</xdr:rowOff>
    </xdr:to>
    <xdr:pic>
      <xdr:nvPicPr>
        <xdr:cNvPr id="7" name="irc_mi" descr="Bildergebnis für icon taschenrechner">
          <a:hlinkClick xmlns:r="http://schemas.openxmlformats.org/officeDocument/2006/relationships" r:id="rId4"/>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74295</xdr:colOff>
      <xdr:row>27</xdr:row>
      <xdr:rowOff>91440</xdr:rowOff>
    </xdr:from>
    <xdr:to>
      <xdr:col>49</xdr:col>
      <xdr:colOff>264957</xdr:colOff>
      <xdr:row>42</xdr:row>
      <xdr:rowOff>72685</xdr:rowOff>
    </xdr:to>
    <xdr:pic>
      <xdr:nvPicPr>
        <xdr:cNvPr id="8" name="Grafik 7">
          <a:extLst>
            <a:ext uri="{FF2B5EF4-FFF2-40B4-BE49-F238E27FC236}">
              <a16:creationId xmlns:a16="http://schemas.microsoft.com/office/drawing/2014/main" id="{5B688A0F-E6AA-4E5C-FA08-A8E02D637C1C}"/>
            </a:ext>
          </a:extLst>
        </xdr:cNvPr>
        <xdr:cNvPicPr>
          <a:picLocks noChangeAspect="1"/>
        </xdr:cNvPicPr>
      </xdr:nvPicPr>
      <xdr:blipFill>
        <a:blip xmlns:r="http://schemas.openxmlformats.org/officeDocument/2006/relationships" r:embed="rId6"/>
        <a:stretch>
          <a:fillRect/>
        </a:stretch>
      </xdr:blipFill>
      <xdr:spPr>
        <a:xfrm>
          <a:off x="11351895" y="6644640"/>
          <a:ext cx="1867062" cy="341024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57150</xdr:colOff>
      <xdr:row>27</xdr:row>
      <xdr:rowOff>85725</xdr:rowOff>
    </xdr:from>
    <xdr:to>
      <xdr:col>46</xdr:col>
      <xdr:colOff>266864</xdr:colOff>
      <xdr:row>46</xdr:row>
      <xdr:rowOff>124195</xdr:rowOff>
    </xdr:to>
    <xdr:pic>
      <xdr:nvPicPr>
        <xdr:cNvPr id="9" name="Grafik 8">
          <a:extLst>
            <a:ext uri="{FF2B5EF4-FFF2-40B4-BE49-F238E27FC236}">
              <a16:creationId xmlns:a16="http://schemas.microsoft.com/office/drawing/2014/main" id="{297BE977-7E15-38E5-DD74-2FAF3E4AB9C7}"/>
            </a:ext>
          </a:extLst>
        </xdr:cNvPr>
        <xdr:cNvPicPr>
          <a:picLocks noChangeAspect="1"/>
        </xdr:cNvPicPr>
      </xdr:nvPicPr>
      <xdr:blipFill>
        <a:blip xmlns:r="http://schemas.openxmlformats.org/officeDocument/2006/relationships" r:embed="rId7"/>
        <a:stretch>
          <a:fillRect/>
        </a:stretch>
      </xdr:blipFill>
      <xdr:spPr>
        <a:xfrm>
          <a:off x="8820150" y="6638925"/>
          <a:ext cx="1886114" cy="426757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7" name="Grafik 6" descr="Kanton_sw_bi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5" name="irc_mi" descr="Bildergebnis für icon startseite">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6" name="irc_mi" descr="Bildergebnis für icon taschenrechner">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53340</xdr:colOff>
      <xdr:row>28</xdr:row>
      <xdr:rowOff>182880</xdr:rowOff>
    </xdr:from>
    <xdr:to>
      <xdr:col>51</xdr:col>
      <xdr:colOff>754513</xdr:colOff>
      <xdr:row>52</xdr:row>
      <xdr:rowOff>8077</xdr:rowOff>
    </xdr:to>
    <xdr:pic>
      <xdr:nvPicPr>
        <xdr:cNvPr id="2" name="Grafik 1">
          <a:extLst>
            <a:ext uri="{FF2B5EF4-FFF2-40B4-BE49-F238E27FC236}">
              <a16:creationId xmlns:a16="http://schemas.microsoft.com/office/drawing/2014/main" id="{9E633BCB-1253-3B9A-AAF1-BA8D6CD5D0BA}"/>
            </a:ext>
          </a:extLst>
        </xdr:cNvPr>
        <xdr:cNvPicPr>
          <a:picLocks noChangeAspect="1"/>
        </xdr:cNvPicPr>
      </xdr:nvPicPr>
      <xdr:blipFill>
        <a:blip xmlns:r="http://schemas.openxmlformats.org/officeDocument/2006/relationships" r:embed="rId6"/>
        <a:stretch>
          <a:fillRect/>
        </a:stretch>
      </xdr:blipFill>
      <xdr:spPr>
        <a:xfrm>
          <a:off x="13776960" y="7071360"/>
          <a:ext cx="1539373"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47</xdr:col>
      <xdr:colOff>60960</xdr:colOff>
      <xdr:row>28</xdr:row>
      <xdr:rowOff>198120</xdr:rowOff>
    </xdr:from>
    <xdr:to>
      <xdr:col>48</xdr:col>
      <xdr:colOff>724030</xdr:colOff>
      <xdr:row>52</xdr:row>
      <xdr:rowOff>53800</xdr:rowOff>
    </xdr:to>
    <xdr:pic>
      <xdr:nvPicPr>
        <xdr:cNvPr id="3" name="Grafik 2">
          <a:extLst>
            <a:ext uri="{FF2B5EF4-FFF2-40B4-BE49-F238E27FC236}">
              <a16:creationId xmlns:a16="http://schemas.microsoft.com/office/drawing/2014/main" id="{8C0662DB-A2A5-E9B5-B5E3-D82DEEC1330B}"/>
            </a:ext>
          </a:extLst>
        </xdr:cNvPr>
        <xdr:cNvPicPr>
          <a:picLocks noChangeAspect="1"/>
        </xdr:cNvPicPr>
      </xdr:nvPicPr>
      <xdr:blipFill>
        <a:blip xmlns:r="http://schemas.openxmlformats.org/officeDocument/2006/relationships" r:embed="rId7"/>
        <a:stretch>
          <a:fillRect/>
        </a:stretch>
      </xdr:blipFill>
      <xdr:spPr>
        <a:xfrm>
          <a:off x="11269980" y="7086600"/>
          <a:ext cx="1501270" cy="530398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44</xdr:col>
      <xdr:colOff>76200</xdr:colOff>
      <xdr:row>28</xdr:row>
      <xdr:rowOff>198120</xdr:rowOff>
    </xdr:from>
    <xdr:to>
      <xdr:col>45</xdr:col>
      <xdr:colOff>739270</xdr:colOff>
      <xdr:row>52</xdr:row>
      <xdr:rowOff>30938</xdr:rowOff>
    </xdr:to>
    <xdr:pic>
      <xdr:nvPicPr>
        <xdr:cNvPr id="4" name="Grafik 3">
          <a:extLst>
            <a:ext uri="{FF2B5EF4-FFF2-40B4-BE49-F238E27FC236}">
              <a16:creationId xmlns:a16="http://schemas.microsoft.com/office/drawing/2014/main" id="{36D47708-9B23-97FC-024C-E0108237F824}"/>
            </a:ext>
          </a:extLst>
        </xdr:cNvPr>
        <xdr:cNvPicPr>
          <a:picLocks noChangeAspect="1"/>
        </xdr:cNvPicPr>
      </xdr:nvPicPr>
      <xdr:blipFill>
        <a:blip xmlns:r="http://schemas.openxmlformats.org/officeDocument/2006/relationships" r:embed="rId8"/>
        <a:stretch>
          <a:fillRect/>
        </a:stretch>
      </xdr:blipFill>
      <xdr:spPr>
        <a:xfrm>
          <a:off x="8770620" y="7086600"/>
          <a:ext cx="1501270" cy="5281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171451</xdr:colOff>
      <xdr:row>11</xdr:row>
      <xdr:rowOff>219075</xdr:rowOff>
    </xdr:from>
    <xdr:to>
      <xdr:col>40</xdr:col>
      <xdr:colOff>76201</xdr:colOff>
      <xdr:row>15</xdr:row>
      <xdr:rowOff>123825</xdr:rowOff>
    </xdr:to>
    <xdr:sp macro="" textlink="">
      <xdr:nvSpPr>
        <xdr:cNvPr id="4" name="Rechteck 3">
          <a:extLst>
            <a:ext uri="{FF2B5EF4-FFF2-40B4-BE49-F238E27FC236}">
              <a16:creationId xmlns:a16="http://schemas.microsoft.com/office/drawing/2014/main" id="{00000000-0008-0000-0600-000004000000}"/>
            </a:ext>
          </a:extLst>
        </xdr:cNvPr>
        <xdr:cNvSpPr/>
      </xdr:nvSpPr>
      <xdr:spPr>
        <a:xfrm>
          <a:off x="590551" y="3209925"/>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6" name="Grafik 5" descr="Kanton_sw_bi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24</xdr:row>
      <xdr:rowOff>228600</xdr:rowOff>
    </xdr:from>
    <xdr:to>
      <xdr:col>52</xdr:col>
      <xdr:colOff>130126</xdr:colOff>
      <xdr:row>43</xdr:row>
      <xdr:rowOff>23256</xdr:rowOff>
    </xdr:to>
    <xdr:pic>
      <xdr:nvPicPr>
        <xdr:cNvPr id="3" name="Grafik 2">
          <a:extLst>
            <a:ext uri="{FF2B5EF4-FFF2-40B4-BE49-F238E27FC236}">
              <a16:creationId xmlns:a16="http://schemas.microsoft.com/office/drawing/2014/main" id="{81EDB533-CC54-D3ED-838D-A19122327531}"/>
            </a:ext>
          </a:extLst>
        </xdr:cNvPr>
        <xdr:cNvPicPr>
          <a:picLocks noChangeAspect="1"/>
        </xdr:cNvPicPr>
      </xdr:nvPicPr>
      <xdr:blipFill>
        <a:blip xmlns:r="http://schemas.openxmlformats.org/officeDocument/2006/relationships" r:embed="rId6"/>
        <a:stretch>
          <a:fillRect/>
        </a:stretch>
      </xdr:blipFill>
      <xdr:spPr>
        <a:xfrm>
          <a:off x="8763000" y="6111240"/>
          <a:ext cx="6767146" cy="457239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7.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0</xdr:row>
      <xdr:rowOff>47625</xdr:rowOff>
    </xdr:from>
    <xdr:to>
      <xdr:col>42</xdr:col>
      <xdr:colOff>0</xdr:colOff>
      <xdr:row>1</xdr:row>
      <xdr:rowOff>85725</xdr:rowOff>
    </xdr:to>
    <xdr:pic>
      <xdr:nvPicPr>
        <xdr:cNvPr id="4" name="Grafik 3" descr="Kanton_sw_bi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7" name="irc_mi" descr="Bildergebnis für icon startseite">
          <a:hlinkClick xmlns:r="http://schemas.openxmlformats.org/officeDocument/2006/relationships" r:id="rId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8" name="irc_mi" descr="Bildergebnis für icon taschenrechner">
          <a:hlinkClick xmlns:r="http://schemas.openxmlformats.org/officeDocument/2006/relationships" r:id="rId4"/>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29</xdr:row>
      <xdr:rowOff>83820</xdr:rowOff>
    </xdr:from>
    <xdr:to>
      <xdr:col>45</xdr:col>
      <xdr:colOff>617346</xdr:colOff>
      <xdr:row>53</xdr:row>
      <xdr:rowOff>175717</xdr:rowOff>
    </xdr:to>
    <xdr:pic>
      <xdr:nvPicPr>
        <xdr:cNvPr id="2" name="Grafik 1">
          <a:extLst>
            <a:ext uri="{FF2B5EF4-FFF2-40B4-BE49-F238E27FC236}">
              <a16:creationId xmlns:a16="http://schemas.microsoft.com/office/drawing/2014/main" id="{B729495C-6E0C-B15A-B95F-062340C17F9A}"/>
            </a:ext>
          </a:extLst>
        </xdr:cNvPr>
        <xdr:cNvPicPr>
          <a:picLocks noChangeAspect="1"/>
        </xdr:cNvPicPr>
      </xdr:nvPicPr>
      <xdr:blipFill>
        <a:blip xmlns:r="http://schemas.openxmlformats.org/officeDocument/2006/relationships" r:embed="rId6"/>
        <a:stretch>
          <a:fillRect/>
        </a:stretch>
      </xdr:blipFill>
      <xdr:spPr>
        <a:xfrm>
          <a:off x="8694420" y="7223760"/>
          <a:ext cx="1455546"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46</xdr:col>
      <xdr:colOff>266700</xdr:colOff>
      <xdr:row>29</xdr:row>
      <xdr:rowOff>83820</xdr:rowOff>
    </xdr:from>
    <xdr:to>
      <xdr:col>50</xdr:col>
      <xdr:colOff>762333</xdr:colOff>
      <xdr:row>41</xdr:row>
      <xdr:rowOff>129778</xdr:rowOff>
    </xdr:to>
    <xdr:pic>
      <xdr:nvPicPr>
        <xdr:cNvPr id="3" name="Grafik 2">
          <a:extLst>
            <a:ext uri="{FF2B5EF4-FFF2-40B4-BE49-F238E27FC236}">
              <a16:creationId xmlns:a16="http://schemas.microsoft.com/office/drawing/2014/main" id="{D8C84904-6B6B-7EE3-F358-7FDE2D3AE80D}"/>
            </a:ext>
          </a:extLst>
        </xdr:cNvPr>
        <xdr:cNvPicPr>
          <a:picLocks noChangeAspect="1"/>
        </xdr:cNvPicPr>
      </xdr:nvPicPr>
      <xdr:blipFill>
        <a:blip xmlns:r="http://schemas.openxmlformats.org/officeDocument/2006/relationships" r:embed="rId7"/>
        <a:stretch>
          <a:fillRect/>
        </a:stretch>
      </xdr:blipFill>
      <xdr:spPr>
        <a:xfrm>
          <a:off x="10637520" y="7223760"/>
          <a:ext cx="3848433" cy="27434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123825</xdr:colOff>
      <xdr:row>11</xdr:row>
      <xdr:rowOff>247650</xdr:rowOff>
    </xdr:from>
    <xdr:to>
      <xdr:col>40</xdr:col>
      <xdr:colOff>28575</xdr:colOff>
      <xdr:row>15</xdr:row>
      <xdr:rowOff>152400</xdr:rowOff>
    </xdr:to>
    <xdr:sp macro="" textlink="">
      <xdr:nvSpPr>
        <xdr:cNvPr id="5" name="Rechteck 4">
          <a:extLst>
            <a:ext uri="{FF2B5EF4-FFF2-40B4-BE49-F238E27FC236}">
              <a16:creationId xmlns:a16="http://schemas.microsoft.com/office/drawing/2014/main" id="{00000000-0008-0000-0900-000005000000}"/>
            </a:ext>
          </a:extLst>
        </xdr:cNvPr>
        <xdr:cNvSpPr/>
      </xdr:nvSpPr>
      <xdr:spPr>
        <a:xfrm>
          <a:off x="542925" y="3238500"/>
          <a:ext cx="7505700" cy="9334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CH" sz="1000" b="1">
              <a:solidFill>
                <a:sysClr val="windowText" lastClr="000000"/>
              </a:solidFill>
              <a:effectLst/>
              <a:latin typeface="+mn-lt"/>
              <a:ea typeface="+mn-ea"/>
              <a:cs typeface="+mn-cs"/>
            </a:rPr>
            <a:t>* </a:t>
          </a:r>
          <a:r>
            <a:rPr lang="de-CH" sz="1000" b="1" i="1">
              <a:solidFill>
                <a:sysClr val="windowText" lastClr="000000"/>
              </a:solidFill>
              <a:effectLst/>
              <a:latin typeface="+mn-lt"/>
              <a:ea typeface="+mn-ea"/>
              <a:cs typeface="+mn-cs"/>
            </a:rPr>
            <a:t>§ 121. Maximal jährliche Urlaubsdauer</a:t>
          </a:r>
          <a:endParaRPr lang="de-CH" sz="1000" b="1">
            <a:solidFill>
              <a:sysClr val="windowText" lastClr="000000"/>
            </a:solidFill>
            <a:effectLst/>
            <a:latin typeface="+mn-lt"/>
            <a:ea typeface="+mn-ea"/>
            <a:cs typeface="+mn-cs"/>
          </a:endParaRPr>
        </a:p>
        <a:p>
          <a:pPr algn="l"/>
          <a:r>
            <a:rPr lang="de-CH" sz="1000" b="1" i="1">
              <a:solidFill>
                <a:sysClr val="windowText" lastClr="000000"/>
              </a:solidFill>
              <a:effectLst/>
              <a:latin typeface="+mn-lt"/>
              <a:ea typeface="+mn-ea"/>
              <a:cs typeface="+mn-cs"/>
            </a:rPr>
            <a:t>Je Kalenderjahr dürfen höchstens 20 besoldete Urlaubstage (einschliesslich Urlaube zur Ausübung öffentlicher Ämter) gewährt werden. Die Urlaube aus persönlichen oder familiären Gründen (§ 114 GAV) und der Mutterschaftsurlaub (§ 190 ff. GAV) bleiben für die Berechnung der maximalen Urlaubsdauer unberücksichtigt.</a:t>
          </a:r>
          <a:endParaRPr lang="de-CH" sz="1000" b="1">
            <a:solidFill>
              <a:sysClr val="windowText" lastClr="000000"/>
            </a:solidFill>
            <a:effectLst/>
            <a:latin typeface="+mn-lt"/>
            <a:ea typeface="+mn-ea"/>
            <a:cs typeface="+mn-cs"/>
          </a:endParaRPr>
        </a:p>
      </xdr:txBody>
    </xdr:sp>
    <xdr:clientData/>
  </xdr:twoCellAnchor>
  <xdr:twoCellAnchor>
    <xdr:from>
      <xdr:col>31</xdr:col>
      <xdr:colOff>47625</xdr:colOff>
      <xdr:row>0</xdr:row>
      <xdr:rowOff>47625</xdr:rowOff>
    </xdr:from>
    <xdr:to>
      <xdr:col>42</xdr:col>
      <xdr:colOff>0</xdr:colOff>
      <xdr:row>1</xdr:row>
      <xdr:rowOff>85725</xdr:rowOff>
    </xdr:to>
    <xdr:pic>
      <xdr:nvPicPr>
        <xdr:cNvPr id="6" name="Grafik 5" descr="Kanton_sw_bi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7450" y="47625"/>
          <a:ext cx="2133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57150</xdr:rowOff>
    </xdr:from>
    <xdr:to>
      <xdr:col>3</xdr:col>
      <xdr:colOff>99473</xdr:colOff>
      <xdr:row>2</xdr:row>
      <xdr:rowOff>188819</xdr:rowOff>
    </xdr:to>
    <xdr:pic>
      <xdr:nvPicPr>
        <xdr:cNvPr id="9" name="irc_mi" descr="Bildergebnis für icon startseite">
          <a:hlinkClick xmlns:r="http://schemas.openxmlformats.org/officeDocument/2006/relationships" r:id="rId2"/>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57150"/>
          <a:ext cx="480473" cy="455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66675</xdr:rowOff>
    </xdr:from>
    <xdr:to>
      <xdr:col>6</xdr:col>
      <xdr:colOff>68847</xdr:colOff>
      <xdr:row>2</xdr:row>
      <xdr:rowOff>212632</xdr:rowOff>
    </xdr:to>
    <xdr:pic>
      <xdr:nvPicPr>
        <xdr:cNvPr id="10" name="irc_mi" descr="Bildergebnis für icon taschenrechner">
          <a:hlinkClick xmlns:r="http://schemas.openxmlformats.org/officeDocument/2006/relationships" r:id="rId4"/>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19150" y="66675"/>
          <a:ext cx="468897" cy="46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68580</xdr:colOff>
      <xdr:row>29</xdr:row>
      <xdr:rowOff>129540</xdr:rowOff>
    </xdr:from>
    <xdr:to>
      <xdr:col>47</xdr:col>
      <xdr:colOff>465075</xdr:colOff>
      <xdr:row>50</xdr:row>
      <xdr:rowOff>122377</xdr:rowOff>
    </xdr:to>
    <xdr:pic>
      <xdr:nvPicPr>
        <xdr:cNvPr id="2" name="Grafik 1">
          <a:extLst>
            <a:ext uri="{FF2B5EF4-FFF2-40B4-BE49-F238E27FC236}">
              <a16:creationId xmlns:a16="http://schemas.microsoft.com/office/drawing/2014/main" id="{473A5535-7629-B5F3-1BC1-5C1B5B3D07AA}"/>
            </a:ext>
          </a:extLst>
        </xdr:cNvPr>
        <xdr:cNvPicPr>
          <a:picLocks noChangeAspect="1"/>
        </xdr:cNvPicPr>
      </xdr:nvPicPr>
      <xdr:blipFill>
        <a:blip xmlns:r="http://schemas.openxmlformats.org/officeDocument/2006/relationships" r:embed="rId6"/>
        <a:stretch>
          <a:fillRect/>
        </a:stretch>
      </xdr:blipFill>
      <xdr:spPr>
        <a:xfrm>
          <a:off x="8763000" y="7269480"/>
          <a:ext cx="2941575" cy="527349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ISolothurn">
      <a:majorFont>
        <a:latin typeface="Frutiger LT Com 55 Roman"/>
        <a:ea typeface=""/>
        <a:cs typeface=""/>
      </a:majorFont>
      <a:minorFont>
        <a:latin typeface="Frutiger LT Com 55 Roman"/>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3" Type="http://schemas.openxmlformats.org/officeDocument/2006/relationships/hyperlink" Target="https://so.ch/fileadmin/internet/fd/fd-pa/Personalamt/20_MA-informieren_und_beraten/20_SOpin_E_Mail_Newsletter/2023/23-23_SO_pin_GAV_Anpassungen.pdf" TargetMode="External"/><Relationship Id="rId2" Type="http://schemas.openxmlformats.org/officeDocument/2006/relationships/hyperlink" Target="https://so.ch/fileadmin/internet/fd/fd-pa/Personalamt/20_MA-informieren_und_beraten/20_SOpin_E_Mail_Newsletter/2023/23-23_SO_pin_GAV_Anpassungen.pdf" TargetMode="External"/><Relationship Id="rId1" Type="http://schemas.openxmlformats.org/officeDocument/2006/relationships/hyperlink" Target="https://so.ch/fileadmin/internet/fd/fd-pa/Personalamt/20_MA-informieren_und_beraten/20_SOpin_E_Mail_Newsletter/2023/23-23_SO_pin_GAV_Anpassungen.pdf"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BM42"/>
  <sheetViews>
    <sheetView showGridLines="0" showRowColHeaders="0" tabSelected="1" zoomScaleNormal="100" workbookViewId="0"/>
  </sheetViews>
  <sheetFormatPr baseColWidth="10" defaultColWidth="11" defaultRowHeight="12.75" x14ac:dyDescent="0.2"/>
  <cols>
    <col min="1" max="1" width="2.625" style="91" customWidth="1"/>
    <col min="2" max="2" width="0.875" style="91" customWidth="1"/>
    <col min="3" max="24" width="1" style="91" customWidth="1"/>
    <col min="25" max="26" width="6" style="91" customWidth="1"/>
    <col min="27" max="27" width="6.625" style="91" customWidth="1"/>
    <col min="28" max="34" width="6" style="91" customWidth="1"/>
    <col min="35" max="35" width="2.625" style="91" customWidth="1"/>
    <col min="36" max="42" width="6" style="91" customWidth="1"/>
    <col min="43" max="44" width="2.5" style="91" customWidth="1"/>
    <col min="45" max="45" width="2.625" style="91" customWidth="1"/>
    <col min="46" max="16384" width="11" style="91"/>
  </cols>
  <sheetData>
    <row r="1" spans="2:65" x14ac:dyDescent="0.2">
      <c r="B1" s="214"/>
      <c r="C1" s="215"/>
      <c r="D1" s="215"/>
      <c r="E1" s="215"/>
      <c r="F1" s="215"/>
      <c r="G1" s="215"/>
      <c r="H1" s="215"/>
      <c r="I1" s="216"/>
      <c r="J1" s="218"/>
      <c r="K1" s="219"/>
      <c r="L1" s="219"/>
      <c r="M1" s="219"/>
      <c r="N1" s="219"/>
      <c r="O1" s="219"/>
      <c r="P1" s="220"/>
    </row>
    <row r="2" spans="2:65" ht="12.75" customHeight="1" x14ac:dyDescent="0.3">
      <c r="B2" s="207"/>
      <c r="C2" s="196"/>
      <c r="D2" s="195"/>
      <c r="E2" s="195"/>
      <c r="F2" s="195"/>
      <c r="G2" s="195"/>
      <c r="H2" s="195"/>
      <c r="I2" s="208"/>
      <c r="J2" s="197"/>
      <c r="K2" s="197"/>
      <c r="L2" s="197"/>
      <c r="M2" s="197"/>
      <c r="N2" s="197"/>
      <c r="O2" s="197"/>
      <c r="P2" s="217"/>
      <c r="Y2" s="198"/>
    </row>
    <row r="3" spans="2:65" ht="21.75" customHeight="1" x14ac:dyDescent="0.3">
      <c r="B3" s="207"/>
      <c r="C3" s="199"/>
      <c r="D3" s="195"/>
      <c r="E3" s="195"/>
      <c r="F3" s="195"/>
      <c r="G3" s="195"/>
      <c r="H3" s="195"/>
      <c r="I3" s="208"/>
      <c r="J3" s="197"/>
      <c r="K3" s="197"/>
      <c r="L3" s="197"/>
      <c r="M3" s="197"/>
      <c r="N3" s="197"/>
      <c r="O3" s="197"/>
      <c r="P3" s="217"/>
      <c r="Q3" s="221"/>
      <c r="R3" s="222"/>
      <c r="S3" s="222"/>
      <c r="T3" s="222"/>
      <c r="U3" s="222"/>
      <c r="V3" s="222"/>
      <c r="W3" s="222"/>
      <c r="X3" s="222"/>
      <c r="Y3" s="222"/>
      <c r="Z3" s="222"/>
      <c r="AA3" s="222"/>
      <c r="AB3" s="222"/>
      <c r="AC3" s="222"/>
      <c r="AD3" s="222"/>
      <c r="AE3" s="222"/>
      <c r="AF3" s="222"/>
      <c r="AG3" s="222"/>
      <c r="AH3" s="223"/>
      <c r="AI3" s="222"/>
      <c r="AJ3" s="278" t="s">
        <v>452</v>
      </c>
      <c r="AK3" s="222"/>
      <c r="AL3" s="222"/>
      <c r="AM3" s="222"/>
      <c r="AN3" s="222"/>
      <c r="AO3" s="222"/>
      <c r="AP3" s="222"/>
      <c r="AQ3" s="222"/>
      <c r="AR3" s="222"/>
    </row>
    <row r="4" spans="2:65" ht="39" customHeight="1" x14ac:dyDescent="0.2">
      <c r="B4" s="207"/>
      <c r="C4" s="195"/>
      <c r="D4" s="195"/>
      <c r="E4" s="195"/>
      <c r="F4" s="195"/>
      <c r="G4" s="195"/>
      <c r="H4" s="195"/>
      <c r="I4" s="208"/>
      <c r="J4" s="318"/>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20"/>
    </row>
    <row r="5" spans="2:65" ht="20.25" customHeight="1" x14ac:dyDescent="0.3">
      <c r="B5" s="207"/>
      <c r="C5" s="195"/>
      <c r="D5" s="200"/>
      <c r="E5" s="195"/>
      <c r="F5" s="195"/>
      <c r="G5" s="195"/>
      <c r="H5" s="195"/>
      <c r="I5" s="208"/>
      <c r="J5" s="321"/>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3"/>
    </row>
    <row r="6" spans="2:65" ht="20.25" customHeight="1" x14ac:dyDescent="0.2">
      <c r="B6" s="207"/>
      <c r="C6" s="195"/>
      <c r="D6" s="195"/>
      <c r="E6" s="195"/>
      <c r="F6" s="195"/>
      <c r="G6" s="195"/>
      <c r="H6" s="195"/>
      <c r="I6" s="208"/>
      <c r="J6" s="321"/>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3"/>
    </row>
    <row r="7" spans="2:65" ht="10.5" customHeight="1" x14ac:dyDescent="0.25">
      <c r="B7" s="207"/>
      <c r="C7" s="195"/>
      <c r="D7" s="201"/>
      <c r="E7" s="202"/>
      <c r="F7" s="195"/>
      <c r="G7" s="195"/>
      <c r="H7" s="195"/>
      <c r="I7" s="208"/>
      <c r="J7" s="324"/>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6"/>
    </row>
    <row r="8" spans="2:65" ht="50.25" customHeight="1" x14ac:dyDescent="0.2">
      <c r="B8" s="207"/>
      <c r="C8" s="327" t="s">
        <v>255</v>
      </c>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8"/>
      <c r="AS8" s="97"/>
    </row>
    <row r="9" spans="2:65" ht="17.25" customHeight="1" x14ac:dyDescent="0.2">
      <c r="B9" s="207"/>
      <c r="C9" s="329" t="s">
        <v>256</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30"/>
    </row>
    <row r="10" spans="2:65" ht="20.25" customHeight="1" x14ac:dyDescent="0.25">
      <c r="B10" s="207"/>
      <c r="C10" s="195"/>
      <c r="D10" s="201"/>
      <c r="E10" s="313" t="s">
        <v>102</v>
      </c>
      <c r="F10" s="314"/>
      <c r="G10" s="314"/>
      <c r="H10" s="314"/>
      <c r="I10" s="314"/>
      <c r="J10" s="314"/>
      <c r="K10" s="314"/>
      <c r="L10" s="314"/>
      <c r="M10" s="314"/>
      <c r="N10" s="314"/>
      <c r="O10" s="314"/>
      <c r="P10" s="314"/>
      <c r="Q10" s="314"/>
      <c r="R10" s="314"/>
      <c r="S10" s="314"/>
      <c r="T10" s="314"/>
      <c r="U10" s="314"/>
      <c r="V10" s="314"/>
      <c r="W10" s="314"/>
      <c r="X10" s="314"/>
      <c r="Y10" s="314"/>
      <c r="Z10" s="314"/>
      <c r="AA10" s="315"/>
      <c r="AB10" s="203"/>
      <c r="AC10" s="313" t="s">
        <v>2</v>
      </c>
      <c r="AD10" s="314"/>
      <c r="AE10" s="314"/>
      <c r="AF10" s="314"/>
      <c r="AG10" s="314"/>
      <c r="AH10" s="314"/>
      <c r="AI10" s="315"/>
      <c r="AJ10" s="195"/>
      <c r="AK10" s="313" t="s">
        <v>19</v>
      </c>
      <c r="AL10" s="314"/>
      <c r="AM10" s="314"/>
      <c r="AN10" s="314"/>
      <c r="AO10" s="314"/>
      <c r="AP10" s="314"/>
      <c r="AQ10" s="315"/>
      <c r="AR10" s="208"/>
      <c r="BF10" s="92"/>
    </row>
    <row r="11" spans="2:65" ht="5.25" customHeight="1" x14ac:dyDescent="0.2">
      <c r="B11" s="207"/>
      <c r="C11" s="195"/>
      <c r="D11" s="195"/>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5"/>
      <c r="AC11" s="195"/>
      <c r="AD11" s="195"/>
      <c r="AE11" s="195"/>
      <c r="AF11" s="195"/>
      <c r="AG11" s="195"/>
      <c r="AH11" s="195"/>
      <c r="AI11" s="195"/>
      <c r="AJ11" s="195"/>
      <c r="AK11" s="195"/>
      <c r="AL11" s="195"/>
      <c r="AM11" s="195"/>
      <c r="AN11" s="195"/>
      <c r="AO11" s="195"/>
      <c r="AP11" s="195"/>
      <c r="AQ11" s="195"/>
      <c r="AR11" s="208"/>
      <c r="BF11" s="232"/>
      <c r="BG11" s="233"/>
      <c r="BH11" s="233"/>
      <c r="BI11" s="233"/>
      <c r="BJ11" s="233"/>
      <c r="BK11" s="233"/>
      <c r="BL11" s="233"/>
      <c r="BM11" s="233"/>
    </row>
    <row r="12" spans="2:65" ht="20.25" customHeight="1" x14ac:dyDescent="0.25">
      <c r="B12" s="207"/>
      <c r="C12" s="195"/>
      <c r="D12" s="201"/>
      <c r="E12" s="313" t="s">
        <v>20</v>
      </c>
      <c r="F12" s="314"/>
      <c r="G12" s="314"/>
      <c r="H12" s="314"/>
      <c r="I12" s="314"/>
      <c r="J12" s="314"/>
      <c r="K12" s="314"/>
      <c r="L12" s="314"/>
      <c r="M12" s="314"/>
      <c r="N12" s="314"/>
      <c r="O12" s="314"/>
      <c r="P12" s="314"/>
      <c r="Q12" s="314"/>
      <c r="R12" s="314"/>
      <c r="S12" s="314"/>
      <c r="T12" s="314"/>
      <c r="U12" s="314"/>
      <c r="V12" s="314"/>
      <c r="W12" s="314"/>
      <c r="X12" s="314"/>
      <c r="Y12" s="314"/>
      <c r="Z12" s="314"/>
      <c r="AA12" s="315"/>
      <c r="AB12" s="203"/>
      <c r="AC12" s="313" t="s">
        <v>97</v>
      </c>
      <c r="AD12" s="314"/>
      <c r="AE12" s="314"/>
      <c r="AF12" s="314"/>
      <c r="AG12" s="314"/>
      <c r="AH12" s="314"/>
      <c r="AI12" s="315"/>
      <c r="AJ12" s="195"/>
      <c r="AK12" s="313" t="s">
        <v>14</v>
      </c>
      <c r="AL12" s="314"/>
      <c r="AM12" s="314"/>
      <c r="AN12" s="314"/>
      <c r="AO12" s="314"/>
      <c r="AP12" s="314"/>
      <c r="AQ12" s="315"/>
      <c r="AR12" s="208"/>
      <c r="BF12" s="92"/>
    </row>
    <row r="13" spans="2:65" ht="5.25" customHeight="1" x14ac:dyDescent="0.2">
      <c r="B13" s="207"/>
      <c r="C13" s="195"/>
      <c r="D13" s="195"/>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5"/>
      <c r="AC13" s="204"/>
      <c r="AD13" s="204"/>
      <c r="AE13" s="204"/>
      <c r="AF13" s="204"/>
      <c r="AG13" s="204"/>
      <c r="AH13" s="204"/>
      <c r="AI13" s="204"/>
      <c r="AJ13" s="195"/>
      <c r="AK13" s="195"/>
      <c r="AL13" s="195"/>
      <c r="AM13" s="195"/>
      <c r="AN13" s="195"/>
      <c r="AO13" s="195"/>
      <c r="AP13" s="195"/>
      <c r="AQ13" s="195"/>
      <c r="AR13" s="208"/>
      <c r="BF13" s="232"/>
      <c r="BG13" s="233"/>
      <c r="BH13" s="233"/>
      <c r="BI13" s="233"/>
      <c r="BJ13" s="233"/>
      <c r="BK13" s="233"/>
      <c r="BL13" s="233"/>
      <c r="BM13" s="233"/>
    </row>
    <row r="14" spans="2:65" ht="20.25" customHeight="1" x14ac:dyDescent="0.25">
      <c r="B14" s="207"/>
      <c r="C14" s="195"/>
      <c r="D14" s="201"/>
      <c r="E14" s="313" t="s">
        <v>318</v>
      </c>
      <c r="F14" s="314"/>
      <c r="G14" s="314"/>
      <c r="H14" s="314"/>
      <c r="I14" s="314"/>
      <c r="J14" s="314"/>
      <c r="K14" s="314"/>
      <c r="L14" s="314"/>
      <c r="M14" s="314"/>
      <c r="N14" s="314"/>
      <c r="O14" s="314"/>
      <c r="P14" s="314"/>
      <c r="Q14" s="314"/>
      <c r="R14" s="314"/>
      <c r="S14" s="314"/>
      <c r="T14" s="314"/>
      <c r="U14" s="314"/>
      <c r="V14" s="314"/>
      <c r="W14" s="314"/>
      <c r="X14" s="314"/>
      <c r="Y14" s="314"/>
      <c r="Z14" s="314"/>
      <c r="AA14" s="315"/>
      <c r="AB14" s="203"/>
      <c r="AC14" s="313" t="s">
        <v>96</v>
      </c>
      <c r="AD14" s="314"/>
      <c r="AE14" s="314"/>
      <c r="AF14" s="314"/>
      <c r="AG14" s="314"/>
      <c r="AH14" s="314"/>
      <c r="AI14" s="315"/>
      <c r="AJ14" s="195"/>
      <c r="AK14" s="313" t="s">
        <v>17</v>
      </c>
      <c r="AL14" s="314"/>
      <c r="AM14" s="314"/>
      <c r="AN14" s="314"/>
      <c r="AO14" s="314"/>
      <c r="AP14" s="314"/>
      <c r="AQ14" s="315"/>
      <c r="AR14" s="208"/>
      <c r="BF14" s="92"/>
    </row>
    <row r="15" spans="2:65" ht="5.25" customHeight="1" x14ac:dyDescent="0.2">
      <c r="B15" s="207"/>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205"/>
      <c r="AC15" s="204"/>
      <c r="AD15" s="204"/>
      <c r="AE15" s="204"/>
      <c r="AF15" s="204"/>
      <c r="AG15" s="204"/>
      <c r="AH15" s="204"/>
      <c r="AI15" s="204"/>
      <c r="AJ15" s="195"/>
      <c r="AK15" s="204"/>
      <c r="AL15" s="204"/>
      <c r="AM15" s="204"/>
      <c r="AN15" s="204"/>
      <c r="AO15" s="204"/>
      <c r="AP15" s="204"/>
      <c r="AQ15" s="204"/>
      <c r="AR15" s="208"/>
      <c r="BF15" s="232"/>
    </row>
    <row r="16" spans="2:65" ht="20.25" customHeight="1" x14ac:dyDescent="0.25">
      <c r="B16" s="207"/>
      <c r="C16" s="195"/>
      <c r="D16" s="201"/>
      <c r="E16" s="313" t="s">
        <v>398</v>
      </c>
      <c r="F16" s="314"/>
      <c r="G16" s="314"/>
      <c r="H16" s="314"/>
      <c r="I16" s="314"/>
      <c r="J16" s="314"/>
      <c r="K16" s="314"/>
      <c r="L16" s="314"/>
      <c r="M16" s="314"/>
      <c r="N16" s="314"/>
      <c r="O16" s="314"/>
      <c r="P16" s="314"/>
      <c r="Q16" s="314"/>
      <c r="R16" s="314"/>
      <c r="S16" s="314"/>
      <c r="T16" s="314"/>
      <c r="U16" s="314"/>
      <c r="V16" s="314"/>
      <c r="W16" s="314"/>
      <c r="X16" s="314"/>
      <c r="Y16" s="314"/>
      <c r="Z16" s="314"/>
      <c r="AA16" s="315"/>
      <c r="AB16" s="203"/>
      <c r="AC16" s="313" t="s">
        <v>18</v>
      </c>
      <c r="AD16" s="314"/>
      <c r="AE16" s="314"/>
      <c r="AF16" s="314"/>
      <c r="AG16" s="314"/>
      <c r="AH16" s="314"/>
      <c r="AI16" s="315"/>
      <c r="AJ16" s="195"/>
      <c r="AK16" s="313" t="s">
        <v>11</v>
      </c>
      <c r="AL16" s="314"/>
      <c r="AM16" s="314"/>
      <c r="AN16" s="314"/>
      <c r="AO16" s="314"/>
      <c r="AP16" s="314"/>
      <c r="AQ16" s="315"/>
      <c r="AR16" s="208"/>
      <c r="BF16" s="92"/>
    </row>
    <row r="17" spans="2:65" ht="5.25" customHeight="1" x14ac:dyDescent="0.2">
      <c r="B17" s="207"/>
      <c r="C17" s="195"/>
      <c r="D17" s="195"/>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5"/>
      <c r="AC17" s="204"/>
      <c r="AD17" s="204"/>
      <c r="AE17" s="204"/>
      <c r="AF17" s="204"/>
      <c r="AG17" s="204"/>
      <c r="AH17" s="204"/>
      <c r="AI17" s="204"/>
      <c r="AJ17" s="195"/>
      <c r="AK17" s="204"/>
      <c r="AL17" s="204"/>
      <c r="AM17" s="204"/>
      <c r="AN17" s="204"/>
      <c r="AO17" s="204"/>
      <c r="AP17" s="204"/>
      <c r="AQ17" s="204"/>
      <c r="AR17" s="208"/>
      <c r="BF17" s="232"/>
    </row>
    <row r="18" spans="2:65" ht="20.25" customHeight="1" x14ac:dyDescent="0.25">
      <c r="B18" s="207"/>
      <c r="C18" s="195"/>
      <c r="D18" s="201"/>
      <c r="E18" s="313" t="s">
        <v>103</v>
      </c>
      <c r="F18" s="314"/>
      <c r="G18" s="314"/>
      <c r="H18" s="314"/>
      <c r="I18" s="314"/>
      <c r="J18" s="314"/>
      <c r="K18" s="314"/>
      <c r="L18" s="314"/>
      <c r="M18" s="314"/>
      <c r="N18" s="314"/>
      <c r="O18" s="314"/>
      <c r="P18" s="314"/>
      <c r="Q18" s="314"/>
      <c r="R18" s="314"/>
      <c r="S18" s="314"/>
      <c r="T18" s="314"/>
      <c r="U18" s="314"/>
      <c r="V18" s="314"/>
      <c r="W18" s="314"/>
      <c r="X18" s="314"/>
      <c r="Y18" s="314"/>
      <c r="Z18" s="314"/>
      <c r="AA18" s="315"/>
      <c r="AB18" s="203"/>
      <c r="AC18" s="313" t="s">
        <v>6</v>
      </c>
      <c r="AD18" s="314"/>
      <c r="AE18" s="314"/>
      <c r="AF18" s="314"/>
      <c r="AG18" s="314"/>
      <c r="AH18" s="314"/>
      <c r="AI18" s="315"/>
      <c r="AJ18" s="195"/>
      <c r="AK18" s="313" t="s">
        <v>99</v>
      </c>
      <c r="AL18" s="314"/>
      <c r="AM18" s="314"/>
      <c r="AN18" s="314"/>
      <c r="AO18" s="314"/>
      <c r="AP18" s="314"/>
      <c r="AQ18" s="315"/>
      <c r="AR18" s="208"/>
      <c r="BF18" s="92"/>
    </row>
    <row r="19" spans="2:65" ht="5.25" customHeight="1" x14ac:dyDescent="0.2">
      <c r="B19" s="207"/>
      <c r="C19" s="195"/>
      <c r="D19" s="195"/>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5"/>
      <c r="AC19" s="204"/>
      <c r="AD19" s="204"/>
      <c r="AE19" s="204"/>
      <c r="AF19" s="204"/>
      <c r="AG19" s="204"/>
      <c r="AH19" s="204"/>
      <c r="AI19" s="204"/>
      <c r="AJ19" s="195"/>
      <c r="AK19" s="204"/>
      <c r="AL19" s="204"/>
      <c r="AM19" s="204"/>
      <c r="AN19" s="204"/>
      <c r="AO19" s="204"/>
      <c r="AP19" s="204"/>
      <c r="AQ19" s="204"/>
      <c r="AR19" s="208"/>
      <c r="BF19" s="232"/>
    </row>
    <row r="20" spans="2:65" ht="20.25" customHeight="1" x14ac:dyDescent="0.25">
      <c r="B20" s="207"/>
      <c r="C20" s="195"/>
      <c r="D20" s="201"/>
      <c r="E20" s="313" t="s">
        <v>95</v>
      </c>
      <c r="F20" s="314"/>
      <c r="G20" s="314"/>
      <c r="H20" s="314"/>
      <c r="I20" s="314"/>
      <c r="J20" s="314"/>
      <c r="K20" s="314"/>
      <c r="L20" s="314"/>
      <c r="M20" s="314"/>
      <c r="N20" s="314"/>
      <c r="O20" s="314"/>
      <c r="P20" s="314"/>
      <c r="Q20" s="314"/>
      <c r="R20" s="314"/>
      <c r="S20" s="314"/>
      <c r="T20" s="314"/>
      <c r="U20" s="314"/>
      <c r="V20" s="314"/>
      <c r="W20" s="314"/>
      <c r="X20" s="314"/>
      <c r="Y20" s="314"/>
      <c r="Z20" s="314"/>
      <c r="AA20" s="315"/>
      <c r="AB20" s="203"/>
      <c r="AC20" s="313" t="s">
        <v>8</v>
      </c>
      <c r="AD20" s="314"/>
      <c r="AE20" s="314"/>
      <c r="AF20" s="314"/>
      <c r="AG20" s="314"/>
      <c r="AH20" s="314"/>
      <c r="AI20" s="315"/>
      <c r="AJ20" s="195"/>
      <c r="AK20" s="313" t="s">
        <v>332</v>
      </c>
      <c r="AL20" s="314"/>
      <c r="AM20" s="314"/>
      <c r="AN20" s="314"/>
      <c r="AO20" s="314"/>
      <c r="AP20" s="314"/>
      <c r="AQ20" s="315"/>
      <c r="AR20" s="208"/>
      <c r="BF20" s="92"/>
    </row>
    <row r="21" spans="2:65" ht="5.25" customHeight="1" x14ac:dyDescent="0.2">
      <c r="B21" s="207"/>
      <c r="C21" s="195"/>
      <c r="D21" s="195"/>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5"/>
      <c r="AC21" s="204"/>
      <c r="AD21" s="204"/>
      <c r="AE21" s="204"/>
      <c r="AF21" s="204"/>
      <c r="AG21" s="204"/>
      <c r="AH21" s="204"/>
      <c r="AI21" s="204"/>
      <c r="AJ21" s="195"/>
      <c r="AK21" s="204"/>
      <c r="AL21" s="204"/>
      <c r="AM21" s="204"/>
      <c r="AN21" s="204"/>
      <c r="AO21" s="204"/>
      <c r="AP21" s="204"/>
      <c r="AQ21" s="204"/>
      <c r="AR21" s="208"/>
      <c r="BF21" s="232"/>
    </row>
    <row r="22" spans="2:65" ht="20.25" customHeight="1" x14ac:dyDescent="0.25">
      <c r="B22" s="207"/>
      <c r="C22" s="195"/>
      <c r="D22" s="201"/>
      <c r="E22" s="313" t="s">
        <v>10</v>
      </c>
      <c r="F22" s="314"/>
      <c r="G22" s="314"/>
      <c r="H22" s="314"/>
      <c r="I22" s="314"/>
      <c r="J22" s="314"/>
      <c r="K22" s="314"/>
      <c r="L22" s="314"/>
      <c r="M22" s="314"/>
      <c r="N22" s="314"/>
      <c r="O22" s="314"/>
      <c r="P22" s="314"/>
      <c r="Q22" s="314"/>
      <c r="R22" s="314"/>
      <c r="S22" s="314"/>
      <c r="T22" s="314"/>
      <c r="U22" s="314"/>
      <c r="V22" s="314"/>
      <c r="W22" s="314"/>
      <c r="X22" s="314"/>
      <c r="Y22" s="314"/>
      <c r="Z22" s="314"/>
      <c r="AA22" s="315"/>
      <c r="AB22" s="203"/>
      <c r="AC22" s="313" t="s">
        <v>98</v>
      </c>
      <c r="AD22" s="314"/>
      <c r="AE22" s="314"/>
      <c r="AF22" s="314"/>
      <c r="AG22" s="314"/>
      <c r="AH22" s="314"/>
      <c r="AI22" s="315"/>
      <c r="AJ22" s="195"/>
      <c r="AK22" s="313" t="s">
        <v>15</v>
      </c>
      <c r="AL22" s="314"/>
      <c r="AM22" s="314"/>
      <c r="AN22" s="314"/>
      <c r="AO22" s="314"/>
      <c r="AP22" s="314"/>
      <c r="AQ22" s="315"/>
      <c r="AR22" s="208"/>
      <c r="BF22" s="92"/>
    </row>
    <row r="23" spans="2:65" ht="5.25" customHeight="1" x14ac:dyDescent="0.2">
      <c r="B23" s="207"/>
      <c r="C23" s="195"/>
      <c r="D23" s="195"/>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5"/>
      <c r="AC23" s="204"/>
      <c r="AD23" s="204"/>
      <c r="AE23" s="204"/>
      <c r="AF23" s="204"/>
      <c r="AG23" s="204"/>
      <c r="AH23" s="204"/>
      <c r="AI23" s="204"/>
      <c r="AJ23" s="195"/>
      <c r="AK23" s="204"/>
      <c r="AL23" s="204"/>
      <c r="AM23" s="204"/>
      <c r="AN23" s="204"/>
      <c r="AO23" s="204"/>
      <c r="AP23" s="204"/>
      <c r="AQ23" s="204"/>
      <c r="AR23" s="208"/>
      <c r="BF23" s="232"/>
    </row>
    <row r="24" spans="2:65" ht="20.25" customHeight="1" x14ac:dyDescent="0.25">
      <c r="B24" s="207"/>
      <c r="C24" s="195"/>
      <c r="D24" s="201"/>
      <c r="E24" s="313" t="s">
        <v>16</v>
      </c>
      <c r="F24" s="314"/>
      <c r="G24" s="314"/>
      <c r="H24" s="314"/>
      <c r="I24" s="314"/>
      <c r="J24" s="314"/>
      <c r="K24" s="314"/>
      <c r="L24" s="314"/>
      <c r="M24" s="314"/>
      <c r="N24" s="314"/>
      <c r="O24" s="314"/>
      <c r="P24" s="314"/>
      <c r="Q24" s="314"/>
      <c r="R24" s="314"/>
      <c r="S24" s="314"/>
      <c r="T24" s="314"/>
      <c r="U24" s="314"/>
      <c r="V24" s="314"/>
      <c r="W24" s="314"/>
      <c r="X24" s="314"/>
      <c r="Y24" s="314"/>
      <c r="Z24" s="314"/>
      <c r="AA24" s="315"/>
      <c r="AB24" s="203"/>
      <c r="AC24" s="313" t="s">
        <v>104</v>
      </c>
      <c r="AD24" s="314"/>
      <c r="AE24" s="314"/>
      <c r="AF24" s="314"/>
      <c r="AG24" s="314"/>
      <c r="AH24" s="314"/>
      <c r="AI24" s="315"/>
      <c r="AJ24" s="195"/>
      <c r="AK24" s="313" t="s">
        <v>13</v>
      </c>
      <c r="AL24" s="314"/>
      <c r="AM24" s="314"/>
      <c r="AN24" s="314"/>
      <c r="AO24" s="314"/>
      <c r="AP24" s="314"/>
      <c r="AQ24" s="315"/>
      <c r="AR24" s="208"/>
      <c r="BF24" s="92"/>
    </row>
    <row r="25" spans="2:65" ht="5.25" customHeight="1" x14ac:dyDescent="0.2">
      <c r="B25" s="207"/>
      <c r="C25" s="195"/>
      <c r="D25" s="195"/>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5"/>
      <c r="AC25" s="204"/>
      <c r="AD25" s="204"/>
      <c r="AE25" s="204"/>
      <c r="AF25" s="204"/>
      <c r="AG25" s="204"/>
      <c r="AH25" s="204"/>
      <c r="AI25" s="204"/>
      <c r="AJ25" s="195"/>
      <c r="AK25" s="195"/>
      <c r="AL25" s="195"/>
      <c r="AM25" s="195"/>
      <c r="AN25" s="195"/>
      <c r="AO25" s="195"/>
      <c r="AP25" s="195"/>
      <c r="AQ25" s="195"/>
      <c r="AR25" s="208"/>
      <c r="AY25" s="233"/>
      <c r="AZ25" s="233"/>
      <c r="BA25" s="233"/>
      <c r="BB25" s="233"/>
      <c r="BC25" s="233"/>
      <c r="BD25" s="233"/>
      <c r="BE25" s="233"/>
      <c r="BF25" s="232"/>
      <c r="BG25" s="234"/>
      <c r="BH25" s="233"/>
      <c r="BI25" s="233"/>
      <c r="BJ25" s="233"/>
      <c r="BK25" s="233"/>
      <c r="BL25" s="233"/>
      <c r="BM25" s="233"/>
    </row>
    <row r="26" spans="2:65" ht="20.25" customHeight="1" x14ac:dyDescent="0.25">
      <c r="B26" s="207"/>
      <c r="C26" s="195"/>
      <c r="D26" s="201"/>
      <c r="E26" s="313" t="s">
        <v>9</v>
      </c>
      <c r="F26" s="314"/>
      <c r="G26" s="314"/>
      <c r="H26" s="314"/>
      <c r="I26" s="314"/>
      <c r="J26" s="314"/>
      <c r="K26" s="314"/>
      <c r="L26" s="314"/>
      <c r="M26" s="314"/>
      <c r="N26" s="314"/>
      <c r="O26" s="314"/>
      <c r="P26" s="314"/>
      <c r="Q26" s="314"/>
      <c r="R26" s="314"/>
      <c r="S26" s="314"/>
      <c r="T26" s="314"/>
      <c r="U26" s="314"/>
      <c r="V26" s="314"/>
      <c r="W26" s="314"/>
      <c r="X26" s="314"/>
      <c r="Y26" s="314"/>
      <c r="Z26" s="314"/>
      <c r="AA26" s="315"/>
      <c r="AB26" s="203"/>
      <c r="AC26" s="313" t="s">
        <v>100</v>
      </c>
      <c r="AD26" s="314"/>
      <c r="AE26" s="314"/>
      <c r="AF26" s="314"/>
      <c r="AG26" s="314"/>
      <c r="AH26" s="314"/>
      <c r="AI26" s="315"/>
      <c r="AJ26" s="195"/>
      <c r="AK26" s="313" t="s">
        <v>12</v>
      </c>
      <c r="AL26" s="314"/>
      <c r="AM26" s="314"/>
      <c r="AN26" s="314"/>
      <c r="AO26" s="314"/>
      <c r="AP26" s="314"/>
      <c r="AQ26" s="315"/>
      <c r="AR26" s="208"/>
      <c r="BF26" s="92"/>
      <c r="BG26" s="317"/>
      <c r="BH26" s="317"/>
      <c r="BI26" s="317"/>
      <c r="BJ26" s="317"/>
      <c r="BK26" s="317"/>
      <c r="BL26" s="317"/>
      <c r="BM26" s="317"/>
    </row>
    <row r="27" spans="2:65" ht="5.25" customHeight="1" x14ac:dyDescent="0.2">
      <c r="B27" s="207"/>
      <c r="C27" s="195"/>
      <c r="D27" s="195"/>
      <c r="E27" s="206"/>
      <c r="F27" s="204"/>
      <c r="G27" s="204"/>
      <c r="H27" s="204"/>
      <c r="I27" s="204"/>
      <c r="J27" s="204"/>
      <c r="K27" s="204"/>
      <c r="L27" s="204"/>
      <c r="M27" s="204"/>
      <c r="N27" s="204"/>
      <c r="O27" s="204"/>
      <c r="P27" s="204"/>
      <c r="Q27" s="204"/>
      <c r="R27" s="204"/>
      <c r="S27" s="204"/>
      <c r="T27" s="204"/>
      <c r="U27" s="204"/>
      <c r="V27" s="204"/>
      <c r="W27" s="204"/>
      <c r="X27" s="204"/>
      <c r="Y27" s="204"/>
      <c r="Z27" s="204"/>
      <c r="AA27" s="204"/>
      <c r="AB27" s="205"/>
      <c r="AC27" s="206"/>
      <c r="AD27" s="204"/>
      <c r="AE27" s="204"/>
      <c r="AF27" s="204"/>
      <c r="AG27" s="204"/>
      <c r="AH27" s="204"/>
      <c r="AI27" s="204"/>
      <c r="AJ27" s="205"/>
      <c r="AK27" s="206"/>
      <c r="AL27" s="204"/>
      <c r="AM27" s="204"/>
      <c r="AN27" s="204"/>
      <c r="AO27" s="204"/>
      <c r="AP27" s="204"/>
      <c r="AQ27" s="204"/>
      <c r="AR27" s="208"/>
    </row>
    <row r="28" spans="2:65" ht="15" customHeight="1" x14ac:dyDescent="0.2">
      <c r="B28" s="209"/>
      <c r="C28" s="210"/>
      <c r="D28" s="210"/>
      <c r="E28" s="210"/>
      <c r="F28" s="210"/>
      <c r="G28" s="210"/>
      <c r="H28" s="210"/>
      <c r="I28" s="210"/>
      <c r="J28" s="210"/>
      <c r="K28" s="210"/>
      <c r="L28" s="210"/>
      <c r="M28" s="210"/>
      <c r="N28" s="210"/>
      <c r="O28" s="210"/>
      <c r="P28" s="210"/>
      <c r="Q28" s="210"/>
      <c r="R28" s="210"/>
      <c r="S28" s="211"/>
      <c r="T28" s="211"/>
      <c r="U28" s="211"/>
      <c r="V28" s="211"/>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3"/>
    </row>
    <row r="29" spans="2:65" ht="15.75" customHeight="1" x14ac:dyDescent="0.2">
      <c r="AM29" s="316" t="s">
        <v>458</v>
      </c>
      <c r="AN29" s="316"/>
      <c r="AO29" s="316"/>
      <c r="AP29" s="316"/>
      <c r="AQ29" s="316"/>
      <c r="AR29" s="316"/>
    </row>
    <row r="30" spans="2:65" ht="15.75" customHeight="1" x14ac:dyDescent="0.2"/>
    <row r="31" spans="2:65" ht="15.75" customHeight="1" x14ac:dyDescent="0.2">
      <c r="F31" s="235"/>
      <c r="G31" s="235"/>
      <c r="H31" s="235"/>
      <c r="I31" s="235"/>
      <c r="J31" s="235"/>
      <c r="K31" s="235"/>
      <c r="L31" s="235"/>
      <c r="M31" s="235"/>
      <c r="N31" s="235"/>
      <c r="O31" s="235"/>
      <c r="P31" s="235"/>
      <c r="Q31" s="235"/>
      <c r="R31" s="235"/>
      <c r="S31" s="235"/>
      <c r="T31" s="235"/>
      <c r="U31" s="235"/>
      <c r="V31" s="235"/>
      <c r="W31" s="235"/>
      <c r="X31" s="235"/>
      <c r="Y31" s="235"/>
      <c r="Z31" s="235"/>
      <c r="AA31" s="235"/>
    </row>
    <row r="32" spans="2:65" ht="15.75" customHeight="1" x14ac:dyDescent="0.2"/>
    <row r="33" spans="5:27" ht="15.75" customHeight="1" x14ac:dyDescent="0.2"/>
    <row r="34" spans="5:27" ht="15.75" customHeight="1" x14ac:dyDescent="0.2"/>
    <row r="35" spans="5:27" ht="15.75" customHeight="1" x14ac:dyDescent="0.2"/>
    <row r="42" spans="5:27" x14ac:dyDescent="0.2">
      <c r="E42" s="233"/>
      <c r="F42" s="233"/>
      <c r="G42" s="233"/>
      <c r="H42" s="233"/>
      <c r="I42" s="233"/>
      <c r="J42" s="233"/>
      <c r="K42" s="233"/>
      <c r="L42" s="233"/>
      <c r="M42" s="233"/>
      <c r="N42" s="233"/>
      <c r="O42" s="233"/>
      <c r="P42" s="233"/>
      <c r="Q42" s="233"/>
      <c r="R42" s="233"/>
      <c r="S42" s="233"/>
      <c r="T42" s="233"/>
      <c r="U42" s="233"/>
      <c r="V42" s="233"/>
      <c r="W42" s="233"/>
      <c r="X42" s="233"/>
      <c r="Y42" s="233"/>
      <c r="Z42" s="233"/>
      <c r="AA42" s="233"/>
    </row>
  </sheetData>
  <sheetProtection selectLockedCells="1"/>
  <mergeCells count="33">
    <mergeCell ref="J4:AR4"/>
    <mergeCell ref="J5:AR7"/>
    <mergeCell ref="E10:AA10"/>
    <mergeCell ref="C8:AR8"/>
    <mergeCell ref="C9:AR9"/>
    <mergeCell ref="AM29:AR29"/>
    <mergeCell ref="BG26:BM26"/>
    <mergeCell ref="AC26:AI26"/>
    <mergeCell ref="AK10:AQ10"/>
    <mergeCell ref="AK26:AQ26"/>
    <mergeCell ref="AC20:AI20"/>
    <mergeCell ref="AC12:AI12"/>
    <mergeCell ref="AK12:AQ12"/>
    <mergeCell ref="AC24:AI24"/>
    <mergeCell ref="AK24:AQ24"/>
    <mergeCell ref="AK20:AQ20"/>
    <mergeCell ref="AC14:AI14"/>
    <mergeCell ref="AC16:AI16"/>
    <mergeCell ref="AC18:AI18"/>
    <mergeCell ref="AK22:AQ22"/>
    <mergeCell ref="AC22:AI22"/>
    <mergeCell ref="AK18:AQ18"/>
    <mergeCell ref="AK16:AQ16"/>
    <mergeCell ref="AK14:AQ14"/>
    <mergeCell ref="AC10:AI10"/>
    <mergeCell ref="E26:AA26"/>
    <mergeCell ref="E24:AA24"/>
    <mergeCell ref="E22:AA22"/>
    <mergeCell ref="E18:AA18"/>
    <mergeCell ref="E14:AA14"/>
    <mergeCell ref="E20:AA20"/>
    <mergeCell ref="E12:AA12"/>
    <mergeCell ref="E16:AA16"/>
  </mergeCells>
  <hyperlinks>
    <hyperlink ref="E10" location="'1'!A1" display="Arzt- und Zahnarztbesuche" xr:uid="{00000000-0004-0000-0000-000000000000}"/>
    <hyperlink ref="E12" location="'2'!A1" display="Aus- und Weiterbildung" xr:uid="{00000000-0004-0000-0000-000001000000}"/>
    <hyperlink ref="E18" location="'3'!A1" display="Bürgerpflichten erfüllen" xr:uid="{00000000-0004-0000-0000-000002000000}"/>
    <hyperlink ref="E20" location="'4'!A1" display="Dienstaltersgeschenk (Treueprämie)" xr:uid="{00000000-0004-0000-0000-000003000000}"/>
    <hyperlink ref="E22" location="'5'!A1" display="Dienstlich abwesend" xr:uid="{00000000-0004-0000-0000-000004000000}"/>
    <hyperlink ref="E24" location="'6'!A1" display="Expertentätigkeit" xr:uid="{00000000-0004-0000-0000-000005000000}"/>
    <hyperlink ref="E26" location="'7'!A1" display="Feiertag" xr:uid="{00000000-0004-0000-0000-000006000000}"/>
    <hyperlink ref="AC10" location="'8'!A1" display="Ferien" xr:uid="{00000000-0004-0000-0000-000007000000}"/>
    <hyperlink ref="AK20" location="'9'!A1" display="Geburt" xr:uid="{00000000-0004-0000-0000-000008000000}"/>
    <hyperlink ref="AC12" location="'10'!A1" display="Hochzeit (eigene)" xr:uid="{00000000-0004-0000-0000-000009000000}"/>
    <hyperlink ref="AC14" location="'11'!A1" display="Hochzeit (in der Familie)" xr:uid="{00000000-0004-0000-0000-00000A000000}"/>
    <hyperlink ref="AC16" location="'12'!A1" display="Jugend + Sport" xr:uid="{00000000-0004-0000-0000-00000B000000}"/>
    <hyperlink ref="AC18" location="'13'!A1" display="Kompensation Gleitzeitsaldo" xr:uid="{00000000-0004-0000-0000-00000C000000}"/>
    <hyperlink ref="AC20" location="'14'!A1" display="Kompensation Zeitzuschlag" xr:uid="{00000000-0004-0000-0000-00000D000000}"/>
    <hyperlink ref="AC22" location="'15'!A1" display="Krankheit (inkl. Krankheit aus Schwangerschaft)" xr:uid="{00000000-0004-0000-0000-00000E000000}"/>
    <hyperlink ref="AC24" location="'16'!A1" display="Krankheit in der Familie" xr:uid="{00000000-0004-0000-0000-00000F000000}"/>
    <hyperlink ref="AC26" location="'17'!A1" display="Militär, Zivil- und Zivilschutzdienst" xr:uid="{00000000-0004-0000-0000-000010000000}"/>
    <hyperlink ref="AK10" location="'18'!A1" display="Mutterschaftsurlaub" xr:uid="{00000000-0004-0000-0000-000011000000}"/>
    <hyperlink ref="AK12" location="'19'!A1" display="Öffentliche Ämter" xr:uid="{00000000-0004-0000-0000-000012000000}"/>
    <hyperlink ref="AK14" location="'20'!A1" display="Tätigkeit Personalverbände" xr:uid="{00000000-0004-0000-0000-000013000000}"/>
    <hyperlink ref="AK16" location="'21'!A1" display="Todesfall" xr:uid="{00000000-0004-0000-0000-000014000000}"/>
    <hyperlink ref="AK18" location="'22'!A1" display="Unfall (Betriebs- und Nichtbetriebsunfall)" xr:uid="{00000000-0004-0000-0000-000015000000}"/>
    <hyperlink ref="AK22" location="'23'!A1" display="Vorsprache bei Behörden" xr:uid="{00000000-0004-0000-0000-000016000000}"/>
    <hyperlink ref="AK24" location="'24'!A1" display="Vorstellungsgespräche" xr:uid="{00000000-0004-0000-0000-000017000000}"/>
    <hyperlink ref="AK26" location="'25'!A1" display="Wohnungswechsel" xr:uid="{00000000-0004-0000-0000-000018000000}"/>
    <hyperlink ref="E14" location="'19'!A1" display="Öffentliche Ämter" xr:uid="{00000000-0004-0000-0000-000019000000}"/>
    <hyperlink ref="E14:K14" location="'26'!A1" display="Sozialberatung" xr:uid="{00000000-0004-0000-0000-00001A000000}"/>
    <hyperlink ref="AK20:AQ20" location="'9'!A1" display="Vaterschaftsurlaub" xr:uid="{00000000-0004-0000-0000-00001B000000}"/>
    <hyperlink ref="AM29:AR29" location="Änderungsnachweis!Druckbereich" display="Version: 01.01.2021" xr:uid="{00000000-0004-0000-0000-00001C000000}"/>
    <hyperlink ref="E16:AA16" location="'27'!A1" display="Betreuungsurlaub" xr:uid="{2CC7A6D0-CCA8-43B1-8AD9-D8DA954AF648}"/>
  </hyperlinks>
  <pageMargins left="0.78740157480314965" right="0.78740157480314965" top="0.78740157480314965" bottom="0.78740157480314965" header="0.51181102362204722" footer="0.51181102362204722"/>
  <pageSetup paperSize="9" scale="85" orientation="landscape" r:id="rId1"/>
  <headerFooter scaleWithDoc="0">
    <oddHeader xml:space="preserve">&amp;R
</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S147"/>
  <sheetViews>
    <sheetView showGridLines="0" showRowColHeaders="0" workbookViewId="0">
      <pane ySplit="3" topLeftCell="A4" activePane="bottomLeft" state="frozen"/>
      <selection activeCell="AC24" sqref="AC24:AI24"/>
      <selection pane="bottomLeft" activeCell="AW15" sqref="AW15"/>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2:42" s="91" customFormat="1" ht="12.75" x14ac:dyDescent="0.2"/>
    <row r="2" spans="2:42" s="91" customFormat="1" ht="12.75" customHeight="1" x14ac:dyDescent="0.3">
      <c r="B2" s="95"/>
    </row>
    <row r="3" spans="2:42" s="91" customFormat="1" ht="21.75" customHeight="1" x14ac:dyDescent="0.3">
      <c r="B3" s="96"/>
    </row>
    <row r="4" spans="2:42" ht="20.25" customHeight="1" x14ac:dyDescent="0.25">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2" ht="20.25" customHeight="1" x14ac:dyDescent="0.3">
      <c r="B5" s="11"/>
      <c r="C5" s="34" t="str">
        <f>Startseite!E24</f>
        <v>Expertentätigkeit</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118</v>
      </c>
      <c r="AI5" s="423"/>
      <c r="AJ5" s="423"/>
      <c r="AK5" s="423"/>
      <c r="AL5" s="423"/>
      <c r="AM5" s="423"/>
      <c r="AN5" s="423"/>
      <c r="AO5" s="423"/>
      <c r="AP5" s="13"/>
    </row>
    <row r="6" spans="2:42"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Effektiv</v>
      </c>
      <c r="AI6" s="423"/>
      <c r="AJ6" s="423"/>
      <c r="AK6" s="423"/>
      <c r="AL6" s="423"/>
      <c r="AM6" s="423"/>
      <c r="AN6" s="423"/>
      <c r="AO6" s="423"/>
      <c r="AP6" s="13"/>
    </row>
    <row r="7" spans="2: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2" ht="20.25" customHeight="1" x14ac:dyDescent="0.25">
      <c r="B8" s="11"/>
      <c r="C8" s="417" t="str">
        <f>VLOOKUP(C5,Grundlagen!B4:D31,2,FALSE)</f>
        <v>Experte Lehrabschlussprüfungen o. ä. max. 10 Tage im Kalenderjahr. (z.B. 50% Pensum = 10 Tage à 4:16 h bzw. max. 42:40 h im Kalenderjahr).</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2" ht="20.25" customHeight="1" x14ac:dyDescent="0.25">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2" ht="20.25" customHeight="1" x14ac:dyDescent="0.25">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2" ht="20.25" customHeight="1" x14ac:dyDescent="0.25">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2" ht="20.25" customHeight="1" x14ac:dyDescent="0.25">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2" ht="20.25" customHeight="1" x14ac:dyDescent="0.25">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2:42" ht="20.25" customHeight="1" x14ac:dyDescent="0.25">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2" ht="20.25" customHeight="1" x14ac:dyDescent="0.2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2:42" ht="20.25" customHeight="1" x14ac:dyDescent="0.25">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45" ht="20.2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2:45" ht="20.25" customHeight="1" x14ac:dyDescent="0.25">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row>
    <row r="19" spans="2:45" ht="20.25" customHeight="1" x14ac:dyDescent="0.25">
      <c r="B19" s="11"/>
      <c r="C19" s="32"/>
      <c r="D19" s="32"/>
      <c r="E19" s="5"/>
      <c r="F19" s="5"/>
      <c r="G19" s="5"/>
      <c r="H19" s="5"/>
      <c r="I19" s="5" t="s">
        <v>37</v>
      </c>
      <c r="J19" s="5"/>
      <c r="K19" s="18"/>
      <c r="L19" s="18"/>
      <c r="M19" s="18"/>
      <c r="N19" s="18"/>
      <c r="O19" s="18"/>
      <c r="P19" s="18"/>
      <c r="Q19" s="18"/>
      <c r="R19" s="5" t="s">
        <v>173</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row>
    <row r="20" spans="2:45" ht="20.25" customHeight="1" x14ac:dyDescent="0.25">
      <c r="B20" s="11"/>
      <c r="C20" s="32" t="s">
        <v>33</v>
      </c>
      <c r="D20" s="33"/>
      <c r="E20" s="5"/>
      <c r="F20" s="5"/>
      <c r="G20" s="5"/>
      <c r="H20" s="422">
        <v>1</v>
      </c>
      <c r="I20" s="422"/>
      <c r="J20" s="422"/>
      <c r="K20" s="422"/>
      <c r="L20" s="422"/>
      <c r="M20" s="18"/>
      <c r="N20" s="18"/>
      <c r="O20" s="18"/>
      <c r="P20" s="18"/>
      <c r="Q20" s="18"/>
      <c r="R20" s="18" t="s">
        <v>169</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row>
    <row r="21" spans="2:45" ht="20.25" customHeight="1" x14ac:dyDescent="0.25">
      <c r="B21" s="11"/>
      <c r="C21" s="32" t="s">
        <v>34</v>
      </c>
      <c r="D21" s="32"/>
      <c r="E21" s="5"/>
      <c r="F21" s="5"/>
      <c r="G21" s="5"/>
      <c r="H21" s="422">
        <v>0.8</v>
      </c>
      <c r="I21" s="422"/>
      <c r="J21" s="422"/>
      <c r="K21" s="422"/>
      <c r="L21" s="422"/>
      <c r="M21" s="18"/>
      <c r="N21" s="18"/>
      <c r="O21" s="18"/>
      <c r="P21" s="18"/>
      <c r="Q21" s="18"/>
      <c r="R21" s="18" t="s">
        <v>165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row>
    <row r="22" spans="2:45" ht="20.25" customHeight="1" x14ac:dyDescent="0.25">
      <c r="B22" s="11"/>
      <c r="C22" s="32" t="s">
        <v>35</v>
      </c>
      <c r="D22" s="32"/>
      <c r="E22" s="5"/>
      <c r="F22" s="5"/>
      <c r="G22" s="5"/>
      <c r="H22" s="422">
        <v>0.7</v>
      </c>
      <c r="I22" s="422"/>
      <c r="J22" s="422"/>
      <c r="K22" s="422"/>
      <c r="L22" s="422"/>
      <c r="M22" s="18"/>
      <c r="N22" s="18"/>
      <c r="O22" s="18"/>
      <c r="P22" s="18"/>
      <c r="Q22" s="18"/>
      <c r="R22" s="18" t="s">
        <v>166</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row>
    <row r="23" spans="2:45" ht="20.25" customHeight="1" x14ac:dyDescent="0.25">
      <c r="B23" s="11"/>
      <c r="C23" s="32" t="s">
        <v>36</v>
      </c>
      <c r="D23" s="33"/>
      <c r="E23" s="5"/>
      <c r="F23" s="5"/>
      <c r="G23" s="5"/>
      <c r="H23" s="422">
        <v>0.6</v>
      </c>
      <c r="I23" s="422"/>
      <c r="J23" s="422"/>
      <c r="K23" s="422"/>
      <c r="L23" s="422"/>
      <c r="M23" s="18"/>
      <c r="N23" s="18"/>
      <c r="O23" s="18"/>
      <c r="P23" s="18"/>
      <c r="Q23" s="18"/>
      <c r="R23" s="18" t="s">
        <v>167</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row>
    <row r="24" spans="2:45" ht="20.25" customHeight="1" x14ac:dyDescent="0.25">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row>
    <row r="25" spans="2:45" ht="20.25" customHeight="1" x14ac:dyDescent="0.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row>
    <row r="26" spans="2:45" ht="20.2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row>
    <row r="27" spans="2:45" ht="20.25" customHeight="1" x14ac:dyDescent="0.25">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s="312" t="s">
        <v>408</v>
      </c>
    </row>
    <row r="28" spans="2:45" ht="20.25" customHeight="1" x14ac:dyDescent="0.25">
      <c r="B28" s="11"/>
      <c r="C28" s="5">
        <v>1</v>
      </c>
      <c r="D28" s="36"/>
      <c r="E28" s="36"/>
      <c r="F28" s="36"/>
      <c r="G28" s="36"/>
      <c r="H28" s="36"/>
      <c r="I28" s="36"/>
      <c r="J28" s="36"/>
      <c r="K28" s="36"/>
      <c r="L28" s="36"/>
      <c r="M28" s="36"/>
      <c r="N28" s="36"/>
      <c r="O28" s="36"/>
      <c r="P28" s="36"/>
      <c r="Q28" s="36"/>
      <c r="R28" s="36"/>
      <c r="S28" s="36"/>
      <c r="T28" s="36"/>
      <c r="U28" s="36"/>
      <c r="V28" s="37"/>
      <c r="W28" s="37"/>
      <c r="X28" s="37"/>
      <c r="Y28" s="37"/>
      <c r="Z28" s="37"/>
      <c r="AA28" s="37"/>
      <c r="AB28" s="37"/>
      <c r="AC28" s="37"/>
      <c r="AD28" s="37"/>
      <c r="AE28" s="37"/>
      <c r="AF28" s="37"/>
      <c r="AG28" s="37"/>
      <c r="AH28" s="37"/>
      <c r="AI28" s="37"/>
      <c r="AJ28" s="37"/>
      <c r="AK28" s="37"/>
      <c r="AL28" s="37"/>
      <c r="AM28" s="37"/>
      <c r="AN28" s="37"/>
      <c r="AO28" s="51"/>
      <c r="AP28" s="13"/>
    </row>
    <row r="29" spans="2:45" ht="20.25" customHeight="1" x14ac:dyDescent="0.25">
      <c r="B29" s="11"/>
      <c r="C29" s="420" t="s">
        <v>170</v>
      </c>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S29" s="91" t="s">
        <v>438</v>
      </c>
    </row>
    <row r="30" spans="2:45" ht="20.25" customHeight="1" x14ac:dyDescent="0.25">
      <c r="B30" s="11"/>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13"/>
    </row>
    <row r="31" spans="2:45" ht="20.25" customHeight="1" x14ac:dyDescent="0.25">
      <c r="B31" s="11"/>
      <c r="C31" s="5"/>
      <c r="D31" s="6"/>
      <c r="E31" s="29" t="s">
        <v>155</v>
      </c>
      <c r="F31" s="5"/>
      <c r="G31" s="5"/>
      <c r="H31" s="5"/>
      <c r="I31" s="5"/>
      <c r="J31" s="5"/>
      <c r="K31" s="18"/>
      <c r="L31" s="18"/>
      <c r="M31" s="18"/>
      <c r="N31" s="25"/>
      <c r="O31" s="25"/>
      <c r="P31" s="25"/>
      <c r="Q31" s="25"/>
      <c r="R31" s="411" t="s">
        <v>171</v>
      </c>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90"/>
      <c r="AP31" s="13"/>
    </row>
    <row r="32" spans="2:45" ht="20.25" customHeight="1" x14ac:dyDescent="0.25">
      <c r="B32" s="11"/>
      <c r="C32" s="5"/>
      <c r="D32" s="5"/>
      <c r="E32" s="5"/>
      <c r="F32" s="5"/>
      <c r="G32" s="5"/>
      <c r="H32" s="5"/>
      <c r="I32" s="5"/>
      <c r="J32" s="5"/>
      <c r="K32" s="5"/>
      <c r="L32" s="5"/>
      <c r="M32" s="5"/>
      <c r="N32" s="5"/>
      <c r="O32" s="5"/>
      <c r="P32" s="5"/>
      <c r="Q32" s="5"/>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90"/>
      <c r="AP32" s="13"/>
    </row>
    <row r="33" spans="2:42" ht="20.25" customHeight="1" x14ac:dyDescent="0.25">
      <c r="B33" s="11"/>
      <c r="C33" s="5"/>
      <c r="D33" s="5"/>
      <c r="E33" s="5"/>
      <c r="F33" s="5"/>
      <c r="G33" s="5"/>
      <c r="H33" s="5"/>
      <c r="I33" s="5"/>
      <c r="J33" s="5"/>
      <c r="K33" s="5"/>
      <c r="L33" s="5"/>
      <c r="M33" s="5"/>
      <c r="N33" s="5"/>
      <c r="O33" s="5"/>
      <c r="P33" s="5"/>
      <c r="Q33" s="5"/>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90"/>
      <c r="AP33" s="13"/>
    </row>
    <row r="34" spans="2:42" ht="20.25" customHeight="1" x14ac:dyDescent="0.25">
      <c r="B34" s="11"/>
      <c r="C34" s="32"/>
      <c r="D34" s="33"/>
      <c r="E34" s="5"/>
      <c r="F34" s="5"/>
      <c r="G34" s="5"/>
      <c r="H34" s="98"/>
      <c r="I34" s="98"/>
      <c r="J34" s="98"/>
      <c r="K34" s="98"/>
      <c r="L34" s="98"/>
      <c r="M34" s="18"/>
      <c r="N34" s="18"/>
      <c r="O34" s="18"/>
      <c r="P34" s="18"/>
      <c r="Q34" s="18"/>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90"/>
      <c r="AP34" s="13"/>
    </row>
    <row r="35" spans="2:42" ht="20.25" customHeight="1" x14ac:dyDescent="0.25">
      <c r="B35" s="11"/>
      <c r="C35" s="5">
        <v>2</v>
      </c>
      <c r="D35" s="36"/>
      <c r="E35" s="36"/>
      <c r="F35" s="36"/>
      <c r="G35" s="36"/>
      <c r="H35" s="36"/>
      <c r="I35" s="36"/>
      <c r="J35" s="36"/>
      <c r="K35" s="36"/>
      <c r="L35" s="36"/>
      <c r="M35" s="36"/>
      <c r="N35" s="36"/>
      <c r="O35" s="36"/>
      <c r="P35" s="36"/>
      <c r="Q35" s="36"/>
      <c r="R35" s="36"/>
      <c r="S35" s="36"/>
      <c r="T35" s="36"/>
      <c r="U35" s="36"/>
      <c r="V35" s="37"/>
      <c r="W35" s="37"/>
      <c r="X35" s="37"/>
      <c r="Y35" s="37"/>
      <c r="Z35" s="37"/>
      <c r="AA35" s="37"/>
      <c r="AB35" s="37"/>
      <c r="AC35" s="37"/>
      <c r="AD35" s="37"/>
      <c r="AE35" s="37"/>
      <c r="AF35" s="37"/>
      <c r="AG35" s="37"/>
      <c r="AH35" s="37"/>
      <c r="AI35" s="37"/>
      <c r="AJ35" s="37"/>
      <c r="AK35" s="37"/>
      <c r="AL35" s="37"/>
      <c r="AM35" s="37"/>
      <c r="AN35" s="37"/>
      <c r="AO35" s="51"/>
      <c r="AP35" s="13"/>
    </row>
    <row r="36" spans="2:42" ht="20.25" customHeight="1" x14ac:dyDescent="0.25">
      <c r="B36" s="11"/>
      <c r="C36" s="420" t="s">
        <v>293</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13"/>
    </row>
    <row r="37" spans="2:42" ht="20.25" customHeight="1" x14ac:dyDescent="0.25">
      <c r="B37" s="11"/>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13"/>
    </row>
    <row r="38" spans="2:42" ht="20.25" customHeight="1" x14ac:dyDescent="0.25">
      <c r="B38" s="11"/>
      <c r="C38" s="5"/>
      <c r="D38" s="6"/>
      <c r="E38" s="5" t="s">
        <v>39</v>
      </c>
      <c r="F38" s="5"/>
      <c r="G38" s="5"/>
      <c r="H38" s="5"/>
      <c r="I38" s="5"/>
      <c r="J38" s="5"/>
      <c r="K38" s="18"/>
      <c r="L38" s="18"/>
      <c r="M38" s="18"/>
      <c r="N38" s="25"/>
      <c r="O38" s="25"/>
      <c r="P38" s="25"/>
      <c r="Q38" s="25"/>
      <c r="R38" s="415">
        <v>0.20833333333333334</v>
      </c>
      <c r="S38" s="415"/>
      <c r="T38" s="415"/>
      <c r="U38" s="415"/>
      <c r="V38" s="25"/>
      <c r="W38" s="18"/>
      <c r="X38" s="18"/>
      <c r="Y38" s="18"/>
      <c r="Z38" s="25"/>
      <c r="AA38" s="25"/>
      <c r="AB38" s="25"/>
      <c r="AC38" s="25"/>
      <c r="AD38" s="18"/>
      <c r="AE38" s="25"/>
      <c r="AF38" s="25"/>
      <c r="AG38" s="25"/>
      <c r="AH38" s="25"/>
      <c r="AI38" s="25"/>
      <c r="AJ38" s="25"/>
      <c r="AK38" s="25"/>
      <c r="AL38" s="25"/>
      <c r="AM38" s="25"/>
      <c r="AN38" s="51"/>
      <c r="AO38" s="51"/>
      <c r="AP38" s="13"/>
    </row>
    <row r="39" spans="2:42" ht="20.25" customHeight="1" x14ac:dyDescent="0.25">
      <c r="B39" s="11"/>
      <c r="C39" s="5"/>
      <c r="D39" s="5"/>
      <c r="E39" s="5" t="s">
        <v>40</v>
      </c>
      <c r="F39" s="5"/>
      <c r="G39" s="5"/>
      <c r="H39" s="5"/>
      <c r="I39" s="5"/>
      <c r="J39" s="5"/>
      <c r="K39" s="18"/>
      <c r="L39" s="18"/>
      <c r="M39" s="18"/>
      <c r="N39" s="25"/>
      <c r="O39" s="25"/>
      <c r="P39" s="35"/>
      <c r="Q39" s="35"/>
      <c r="R39" s="415">
        <v>0.10416666666666667</v>
      </c>
      <c r="S39" s="415"/>
      <c r="T39" s="415"/>
      <c r="U39" s="415"/>
      <c r="V39" s="25"/>
      <c r="W39" s="18"/>
      <c r="X39" s="18"/>
      <c r="Y39" s="18"/>
      <c r="Z39" s="25"/>
      <c r="AA39" s="25"/>
      <c r="AB39" s="25"/>
      <c r="AC39" s="25"/>
      <c r="AD39" s="18"/>
      <c r="AE39" s="25"/>
      <c r="AF39" s="25"/>
      <c r="AG39" s="25"/>
      <c r="AH39" s="25"/>
      <c r="AI39" s="25"/>
      <c r="AJ39" s="25"/>
      <c r="AK39" s="25"/>
      <c r="AL39" s="25"/>
      <c r="AM39" s="25"/>
      <c r="AN39" s="51"/>
      <c r="AO39" s="51"/>
      <c r="AP39" s="13"/>
    </row>
    <row r="40" spans="2:42" ht="20.25" customHeight="1" x14ac:dyDescent="0.25">
      <c r="B40" s="11"/>
      <c r="C40" s="5"/>
      <c r="D40" s="5"/>
      <c r="E40" s="5" t="s">
        <v>41</v>
      </c>
      <c r="F40" s="5"/>
      <c r="G40" s="5"/>
      <c r="H40" s="5"/>
      <c r="I40" s="5"/>
      <c r="J40" s="5"/>
      <c r="K40" s="18"/>
      <c r="L40" s="18"/>
      <c r="M40" s="18"/>
      <c r="N40" s="25"/>
      <c r="O40" s="25"/>
      <c r="P40" s="25"/>
      <c r="Q40" s="25"/>
      <c r="R40" s="415">
        <v>0.3125</v>
      </c>
      <c r="S40" s="415"/>
      <c r="T40" s="415"/>
      <c r="U40" s="415"/>
      <c r="V40" s="25"/>
      <c r="W40" s="18"/>
      <c r="X40" s="18"/>
      <c r="Y40" s="18"/>
      <c r="Z40" s="25"/>
      <c r="AA40" s="25"/>
      <c r="AB40" s="25"/>
      <c r="AC40" s="25"/>
      <c r="AD40" s="18"/>
      <c r="AE40" s="25"/>
      <c r="AF40" s="25"/>
      <c r="AG40" s="25"/>
      <c r="AH40" s="25"/>
      <c r="AI40" s="25"/>
      <c r="AJ40" s="25"/>
      <c r="AK40" s="25"/>
      <c r="AL40" s="25"/>
      <c r="AM40" s="25"/>
      <c r="AN40" s="51"/>
      <c r="AO40" s="51"/>
      <c r="AP40" s="13"/>
    </row>
    <row r="41" spans="2:42" ht="20.25" customHeight="1" x14ac:dyDescent="0.25">
      <c r="B41" s="11"/>
      <c r="C41" s="5"/>
      <c r="D41" s="3"/>
      <c r="E41" s="29" t="s">
        <v>155</v>
      </c>
      <c r="F41" s="5"/>
      <c r="G41" s="5"/>
      <c r="H41" s="5"/>
      <c r="I41" s="5"/>
      <c r="J41" s="5"/>
      <c r="K41" s="18"/>
      <c r="L41" s="18"/>
      <c r="M41" s="18"/>
      <c r="N41" s="26"/>
      <c r="O41" s="26"/>
      <c r="P41" s="26"/>
      <c r="Q41" s="26"/>
      <c r="R41" s="416">
        <v>4.3055555555555562E-2</v>
      </c>
      <c r="S41" s="416"/>
      <c r="T41" s="416"/>
      <c r="U41" s="416"/>
      <c r="V41" s="25"/>
      <c r="W41" s="18"/>
      <c r="X41" s="18"/>
      <c r="Y41" s="18"/>
      <c r="Z41" s="27"/>
      <c r="AA41" s="27"/>
      <c r="AB41" s="27"/>
      <c r="AC41" s="27"/>
      <c r="AD41" s="18"/>
      <c r="AE41" s="27"/>
      <c r="AF41" s="27"/>
      <c r="AG41" s="27"/>
      <c r="AH41" s="27"/>
      <c r="AI41" s="27"/>
      <c r="AJ41" s="27"/>
      <c r="AK41" s="27"/>
      <c r="AL41" s="27"/>
      <c r="AM41" s="27"/>
      <c r="AN41" s="51"/>
      <c r="AO41" s="51"/>
      <c r="AP41" s="13"/>
    </row>
    <row r="42" spans="2:42" ht="20.25" customHeight="1" x14ac:dyDescent="0.25">
      <c r="B42" s="11"/>
      <c r="C42" s="5"/>
      <c r="D42" s="3"/>
      <c r="E42" s="5" t="s">
        <v>191</v>
      </c>
      <c r="F42" s="5"/>
      <c r="G42" s="5"/>
      <c r="H42" s="5"/>
      <c r="I42" s="5"/>
      <c r="J42" s="5"/>
      <c r="K42" s="18"/>
      <c r="L42" s="18"/>
      <c r="M42" s="18"/>
      <c r="N42" s="21"/>
      <c r="O42" s="21"/>
      <c r="P42" s="21"/>
      <c r="Q42" s="21"/>
      <c r="R42" s="415">
        <v>0.35555555555555557</v>
      </c>
      <c r="S42" s="415"/>
      <c r="T42" s="415"/>
      <c r="U42" s="415"/>
      <c r="V42" s="20"/>
      <c r="W42" s="18"/>
      <c r="X42" s="18"/>
      <c r="Y42" s="18"/>
      <c r="Z42" s="22"/>
      <c r="AA42" s="22"/>
      <c r="AB42" s="22"/>
      <c r="AC42" s="22"/>
      <c r="AD42" s="18"/>
      <c r="AE42" s="28"/>
      <c r="AF42" s="28"/>
      <c r="AG42" s="28"/>
      <c r="AH42" s="28"/>
      <c r="AI42" s="28"/>
      <c r="AJ42" s="28"/>
      <c r="AK42" s="28"/>
      <c r="AL42" s="28"/>
      <c r="AM42" s="28"/>
      <c r="AN42" s="51"/>
      <c r="AO42" s="51"/>
      <c r="AP42" s="13"/>
    </row>
    <row r="43" spans="2:42" ht="20.25" customHeight="1" x14ac:dyDescent="0.25">
      <c r="B43" s="11"/>
      <c r="C43" s="32"/>
      <c r="D43" s="5"/>
      <c r="E43" s="5" t="s">
        <v>42</v>
      </c>
      <c r="F43" s="5"/>
      <c r="G43" s="5"/>
      <c r="H43" s="5"/>
      <c r="I43" s="5"/>
      <c r="J43" s="5"/>
      <c r="K43" s="18"/>
      <c r="L43" s="18"/>
      <c r="M43" s="18"/>
      <c r="N43" s="18"/>
      <c r="O43" s="18"/>
      <c r="P43" s="18"/>
      <c r="Q43" s="18"/>
      <c r="R43" s="18" t="s">
        <v>172</v>
      </c>
      <c r="S43" s="18"/>
      <c r="T43" s="18"/>
      <c r="U43" s="18"/>
      <c r="V43" s="18"/>
      <c r="W43" s="18"/>
      <c r="X43" s="18"/>
      <c r="Y43" s="18"/>
      <c r="Z43" s="18"/>
      <c r="AA43" s="18"/>
      <c r="AB43" s="18"/>
      <c r="AC43" s="18"/>
      <c r="AD43" s="18"/>
      <c r="AE43" s="18"/>
      <c r="AF43" s="18"/>
      <c r="AG43" s="18"/>
      <c r="AH43" s="18"/>
      <c r="AI43" s="18"/>
      <c r="AJ43" s="18"/>
      <c r="AK43" s="18"/>
      <c r="AL43" s="18"/>
      <c r="AM43" s="18"/>
      <c r="AN43" s="27"/>
      <c r="AO43" s="27"/>
      <c r="AP43" s="13"/>
    </row>
    <row r="44" spans="2:42" ht="20.25" customHeight="1" x14ac:dyDescent="0.25">
      <c r="B44" s="11"/>
      <c r="C44" s="5"/>
      <c r="D44" s="5"/>
      <c r="E44" s="5"/>
      <c r="F44" s="5"/>
      <c r="G44" s="5"/>
      <c r="H44" s="5"/>
      <c r="I44" s="5"/>
      <c r="J44" s="5"/>
      <c r="K44" s="5"/>
      <c r="L44" s="5"/>
      <c r="M44" s="5"/>
      <c r="N44" s="5"/>
      <c r="O44" s="5"/>
      <c r="P44" s="5"/>
      <c r="Q44" s="5"/>
      <c r="R44" s="5"/>
      <c r="S44" s="5"/>
      <c r="T44" s="5"/>
      <c r="U44" s="5"/>
      <c r="V44" s="51"/>
      <c r="W44" s="51"/>
      <c r="X44" s="51"/>
      <c r="Y44" s="51"/>
      <c r="Z44" s="51"/>
      <c r="AA44" s="51"/>
      <c r="AB44" s="51"/>
      <c r="AC44" s="51"/>
      <c r="AD44" s="51"/>
      <c r="AE44" s="51"/>
      <c r="AF44" s="51"/>
      <c r="AG44" s="51"/>
      <c r="AH44" s="51"/>
      <c r="AI44" s="51"/>
      <c r="AJ44" s="51"/>
      <c r="AK44" s="51"/>
      <c r="AL44" s="51"/>
      <c r="AM44" s="51"/>
      <c r="AN44" s="51"/>
      <c r="AO44" s="51"/>
      <c r="AP44" s="13"/>
    </row>
    <row r="45" spans="2:42" ht="20.25" customHeight="1" x14ac:dyDescent="0.25">
      <c r="B45" s="11"/>
      <c r="C45" s="5"/>
      <c r="D45" s="5"/>
      <c r="E45" s="5"/>
      <c r="F45" s="5"/>
      <c r="G45" s="5"/>
      <c r="H45" s="5"/>
      <c r="I45" s="5"/>
      <c r="J45" s="5"/>
      <c r="K45" s="5"/>
      <c r="L45" s="5"/>
      <c r="M45" s="5"/>
      <c r="N45" s="5"/>
      <c r="O45" s="5"/>
      <c r="P45" s="5"/>
      <c r="Q45" s="5"/>
      <c r="R45" s="5"/>
      <c r="S45" s="5"/>
      <c r="T45" s="5"/>
      <c r="U45" s="5"/>
      <c r="V45" s="51"/>
      <c r="W45" s="51"/>
      <c r="X45" s="51"/>
      <c r="Y45" s="51"/>
      <c r="Z45" s="51"/>
      <c r="AA45" s="51"/>
      <c r="AB45" s="51"/>
      <c r="AC45" s="51"/>
      <c r="AD45" s="51"/>
      <c r="AE45" s="51"/>
      <c r="AF45" s="51"/>
      <c r="AG45" s="51"/>
      <c r="AH45" s="51"/>
      <c r="AI45" s="51"/>
      <c r="AJ45" s="51"/>
      <c r="AK45" s="51"/>
      <c r="AL45" s="51"/>
      <c r="AM45" s="51"/>
      <c r="AN45" s="51"/>
      <c r="AO45" s="51"/>
      <c r="AP45" s="13"/>
    </row>
    <row r="46" spans="2:42" ht="20.25" customHeight="1" x14ac:dyDescent="0.25">
      <c r="B46" s="11"/>
      <c r="C46" s="5"/>
      <c r="D46" s="5"/>
      <c r="E46" s="5"/>
      <c r="F46" s="5"/>
      <c r="G46" s="5"/>
      <c r="H46" s="5"/>
      <c r="I46" s="5"/>
      <c r="J46" s="5"/>
      <c r="K46" s="5"/>
      <c r="L46" s="5"/>
      <c r="M46" s="5"/>
      <c r="N46" s="5"/>
      <c r="O46" s="5"/>
      <c r="P46" s="5"/>
      <c r="Q46" s="5"/>
      <c r="R46" s="5"/>
      <c r="S46" s="5"/>
      <c r="T46" s="5"/>
      <c r="U46" s="5"/>
      <c r="V46" s="51"/>
      <c r="W46" s="51"/>
      <c r="X46" s="51"/>
      <c r="Y46" s="51"/>
      <c r="Z46" s="51"/>
      <c r="AA46" s="51"/>
      <c r="AB46" s="51"/>
      <c r="AC46" s="51"/>
      <c r="AD46" s="51"/>
      <c r="AE46" s="51"/>
      <c r="AF46" s="51"/>
      <c r="AG46" s="51"/>
      <c r="AH46" s="51"/>
      <c r="AI46" s="51"/>
      <c r="AJ46" s="51"/>
      <c r="AK46" s="51"/>
      <c r="AL46" s="51"/>
      <c r="AM46" s="51"/>
      <c r="AN46" s="51"/>
      <c r="AO46" s="51"/>
      <c r="AP46" s="13"/>
    </row>
    <row r="47" spans="2:42" ht="20.25" customHeight="1" x14ac:dyDescent="0.25">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row>
    <row r="48" spans="2:42" ht="20.25" customHeight="1" x14ac:dyDescent="0.25">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row>
    <row r="49" spans="2:42" ht="20.25" customHeight="1" x14ac:dyDescent="0.25">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row>
    <row r="50" spans="2:42" ht="20.25" customHeight="1" x14ac:dyDescent="0.25">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row>
    <row r="51" spans="2:42" ht="20.25" customHeight="1" x14ac:dyDescent="0.25">
      <c r="B51" s="14"/>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6"/>
    </row>
    <row r="52" spans="2:42" ht="20.25" customHeight="1" x14ac:dyDescent="0.25"/>
    <row r="53" spans="2:42" ht="20.25" customHeight="1" x14ac:dyDescent="0.25"/>
    <row r="54" spans="2:42" ht="20.25" customHeight="1" x14ac:dyDescent="0.25"/>
    <row r="55" spans="2:42" ht="20.25" customHeight="1" x14ac:dyDescent="0.25"/>
    <row r="56" spans="2:42" ht="20.25" customHeight="1" x14ac:dyDescent="0.25"/>
    <row r="57" spans="2:42" ht="20.25" customHeight="1" x14ac:dyDescent="0.25"/>
    <row r="58" spans="2:42" ht="20.25" customHeight="1" x14ac:dyDescent="0.25"/>
    <row r="59" spans="2:42" ht="20.25" customHeight="1" x14ac:dyDescent="0.25"/>
    <row r="60" spans="2:42" ht="20.25" customHeight="1" x14ac:dyDescent="0.25"/>
    <row r="61" spans="2:42" ht="20.25" customHeight="1" x14ac:dyDescent="0.25"/>
    <row r="62" spans="2:42" ht="20.25" customHeight="1" x14ac:dyDescent="0.25"/>
    <row r="63" spans="2:42" ht="20.25" customHeight="1" x14ac:dyDescent="0.25"/>
    <row r="64" spans="2:42" ht="20.25" customHeight="1" x14ac:dyDescent="0.25"/>
    <row r="65" ht="20.25" customHeight="1" x14ac:dyDescent="0.25"/>
    <row r="66" ht="20.25" customHeight="1" x14ac:dyDescent="0.25"/>
    <row r="67" ht="20.25" customHeight="1" x14ac:dyDescent="0.25"/>
    <row r="68" ht="20.25" customHeight="1" x14ac:dyDescent="0.25"/>
    <row r="69" ht="20.25" customHeight="1" x14ac:dyDescent="0.25"/>
    <row r="70" ht="20.25" customHeight="1" x14ac:dyDescent="0.25"/>
    <row r="71" ht="20.25" customHeight="1" x14ac:dyDescent="0.25"/>
    <row r="72" ht="20.25" customHeight="1" x14ac:dyDescent="0.25"/>
    <row r="73" ht="20.25" customHeight="1" x14ac:dyDescent="0.25"/>
    <row r="74" ht="20.25" customHeight="1" x14ac:dyDescent="0.25"/>
    <row r="75" ht="20.25" customHeight="1" x14ac:dyDescent="0.25"/>
    <row r="76" ht="20.25" customHeight="1" x14ac:dyDescent="0.25"/>
    <row r="77" ht="20.25" customHeight="1" x14ac:dyDescent="0.25"/>
    <row r="78" ht="20.25" customHeight="1" x14ac:dyDescent="0.25"/>
    <row r="79" ht="20.25" customHeight="1" x14ac:dyDescent="0.25"/>
    <row r="80" ht="20.25" customHeight="1" x14ac:dyDescent="0.25"/>
    <row r="81" ht="20.25" customHeight="1" x14ac:dyDescent="0.25"/>
    <row r="82" ht="20.25" customHeight="1" x14ac:dyDescent="0.25"/>
    <row r="83" ht="20.25" customHeight="1" x14ac:dyDescent="0.25"/>
    <row r="84" ht="20.25" customHeight="1" x14ac:dyDescent="0.25"/>
    <row r="85" ht="20.25" customHeight="1" x14ac:dyDescent="0.25"/>
    <row r="86" ht="20.25" customHeight="1" x14ac:dyDescent="0.25"/>
    <row r="87" ht="20.25" customHeight="1" x14ac:dyDescent="0.25"/>
    <row r="88" ht="20.25" customHeight="1" x14ac:dyDescent="0.25"/>
    <row r="89" ht="20.25" customHeight="1" x14ac:dyDescent="0.25"/>
    <row r="90" ht="20.25" customHeight="1" x14ac:dyDescent="0.25"/>
    <row r="91" ht="20.25" customHeight="1" x14ac:dyDescent="0.25"/>
    <row r="92" ht="20.25" customHeight="1" x14ac:dyDescent="0.25"/>
    <row r="93" ht="20.25" customHeight="1" x14ac:dyDescent="0.25"/>
    <row r="94" ht="20.25" customHeight="1" x14ac:dyDescent="0.25"/>
    <row r="95" ht="20.25" customHeight="1" x14ac:dyDescent="0.25"/>
    <row r="96" ht="20.25" customHeight="1" x14ac:dyDescent="0.25"/>
    <row r="97" ht="20.25" customHeight="1" x14ac:dyDescent="0.25"/>
    <row r="98" ht="20.25" customHeight="1" x14ac:dyDescent="0.25"/>
    <row r="99" ht="20.25" customHeight="1" x14ac:dyDescent="0.25"/>
    <row r="100" ht="20.25" customHeight="1" x14ac:dyDescent="0.25"/>
    <row r="101" ht="20.25" customHeight="1" x14ac:dyDescent="0.25"/>
    <row r="102" ht="20.25" customHeight="1" x14ac:dyDescent="0.25"/>
    <row r="103" ht="20.25" customHeight="1" x14ac:dyDescent="0.25"/>
    <row r="104" ht="20.25" customHeight="1" x14ac:dyDescent="0.25"/>
    <row r="105" ht="20.25" customHeight="1" x14ac:dyDescent="0.25"/>
    <row r="106" ht="20.25" customHeight="1" x14ac:dyDescent="0.25"/>
    <row r="107" ht="20.25" customHeight="1" x14ac:dyDescent="0.25"/>
    <row r="108" ht="20.25" customHeight="1" x14ac:dyDescent="0.25"/>
    <row r="109" ht="20.25" customHeight="1" x14ac:dyDescent="0.25"/>
    <row r="110" ht="20.25" customHeight="1" x14ac:dyDescent="0.25"/>
    <row r="111" ht="20.25" customHeight="1" x14ac:dyDescent="0.25"/>
    <row r="112" ht="20.25" customHeight="1" x14ac:dyDescent="0.25"/>
    <row r="113" ht="20.25" customHeight="1" x14ac:dyDescent="0.25"/>
    <row r="114" ht="20.25" customHeight="1" x14ac:dyDescent="0.25"/>
    <row r="115" ht="20.25" customHeight="1" x14ac:dyDescent="0.25"/>
    <row r="116" ht="20.25" customHeight="1" x14ac:dyDescent="0.25"/>
    <row r="117" ht="20.25" customHeight="1" x14ac:dyDescent="0.25"/>
    <row r="118" ht="20.25" customHeight="1" x14ac:dyDescent="0.25"/>
    <row r="119" ht="20.25" customHeight="1" x14ac:dyDescent="0.25"/>
    <row r="120" ht="20.25" customHeight="1" x14ac:dyDescent="0.25"/>
    <row r="121" ht="20.25" customHeight="1" x14ac:dyDescent="0.25"/>
    <row r="122" ht="20.25" customHeight="1" x14ac:dyDescent="0.25"/>
    <row r="123" ht="20.25" customHeight="1" x14ac:dyDescent="0.25"/>
    <row r="124" ht="20.25" customHeight="1" x14ac:dyDescent="0.25"/>
    <row r="125" ht="20.25" customHeight="1" x14ac:dyDescent="0.25"/>
    <row r="126" ht="20.25" customHeight="1" x14ac:dyDescent="0.25"/>
    <row r="127" ht="20.25" customHeight="1" x14ac:dyDescent="0.25"/>
    <row r="128" ht="20.25" customHeight="1" x14ac:dyDescent="0.25"/>
    <row r="129" ht="20.25" customHeight="1" x14ac:dyDescent="0.25"/>
    <row r="130" ht="20.25" customHeight="1" x14ac:dyDescent="0.25"/>
    <row r="131" ht="20.25" customHeight="1" x14ac:dyDescent="0.25"/>
    <row r="132" ht="20.25" customHeight="1" x14ac:dyDescent="0.25"/>
    <row r="133" ht="20.25" customHeight="1" x14ac:dyDescent="0.25"/>
    <row r="134" ht="20.25" customHeight="1" x14ac:dyDescent="0.25"/>
    <row r="135" ht="20.25" customHeight="1" x14ac:dyDescent="0.25"/>
    <row r="136" ht="20.25" customHeight="1" x14ac:dyDescent="0.25"/>
    <row r="137" ht="20.25" customHeight="1" x14ac:dyDescent="0.25"/>
    <row r="138" ht="20.25" customHeight="1" x14ac:dyDescent="0.25"/>
    <row r="139" ht="20.25" customHeight="1" x14ac:dyDescent="0.25"/>
    <row r="140" ht="20.25" customHeight="1" x14ac:dyDescent="0.25"/>
    <row r="141" ht="20.25" customHeight="1" x14ac:dyDescent="0.25"/>
    <row r="142" ht="20.25" customHeight="1" x14ac:dyDescent="0.25"/>
    <row r="143" ht="20.25" customHeight="1" x14ac:dyDescent="0.25"/>
    <row r="144" ht="20.25" customHeight="1" x14ac:dyDescent="0.25"/>
    <row r="145" ht="20.25" customHeight="1" x14ac:dyDescent="0.25"/>
    <row r="146" ht="20.25" customHeight="1" x14ac:dyDescent="0.25"/>
    <row r="147" ht="20.25" customHeight="1" x14ac:dyDescent="0.25"/>
  </sheetData>
  <sheetProtection sheet="1" objects="1" scenarios="1"/>
  <mergeCells count="15">
    <mergeCell ref="AH5:AO5"/>
    <mergeCell ref="H23:L23"/>
    <mergeCell ref="AH6:AO6"/>
    <mergeCell ref="C8:AO16"/>
    <mergeCell ref="H20:L20"/>
    <mergeCell ref="H21:L21"/>
    <mergeCell ref="H22:L22"/>
    <mergeCell ref="R41:U41"/>
    <mergeCell ref="R42:U42"/>
    <mergeCell ref="C29:AO30"/>
    <mergeCell ref="R31:AN34"/>
    <mergeCell ref="C36:AO37"/>
    <mergeCell ref="R38:U38"/>
    <mergeCell ref="R39:U39"/>
    <mergeCell ref="R40:U40"/>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223"/>
  <sheetViews>
    <sheetView showGridLines="0" showRowColHeaders="0" workbookViewId="0">
      <pane ySplit="3" topLeftCell="A4" activePane="bottomLeft" state="frozen"/>
      <selection activeCell="AC24" sqref="AC24:AI24"/>
      <selection pane="bottomLeft" activeCell="AY1" sqref="AY1"/>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Startseite!E26</f>
        <v>Feiertag</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88</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Es gelten die für den jeweiligen Arbeitsort gemäss Anstellungsvertrag relevanten Patroziniumsfeste. z.B. Urs und Viktor (30.9.) in Solothurn.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45" ht="20.25" customHeight="1" x14ac:dyDescent="0.25">
      <c r="A20"/>
      <c r="B20" s="11"/>
      <c r="C20" s="32" t="s">
        <v>33</v>
      </c>
      <c r="D20" s="33"/>
      <c r="E20" s="5"/>
      <c r="F20" s="5"/>
      <c r="G20" s="5"/>
      <c r="H20" s="422">
        <v>1</v>
      </c>
      <c r="I20" s="422"/>
      <c r="J20" s="422"/>
      <c r="K20" s="422"/>
      <c r="L20" s="422"/>
      <c r="M20" s="18"/>
      <c r="N20" s="18"/>
      <c r="O20" s="18"/>
      <c r="P20" s="18"/>
      <c r="Q20" s="18"/>
      <c r="R20" s="18" t="s">
        <v>132</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133</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134</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135</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3"/>
      <c r="AS24"/>
    </row>
    <row r="25" spans="1:45" ht="20.25" customHeight="1" x14ac:dyDescent="0.25">
      <c r="A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c r="AS25"/>
    </row>
    <row r="26" spans="1:45" ht="20.25" customHeight="1" x14ac:dyDescent="0.25">
      <c r="A26"/>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row>
    <row r="27" spans="1:45" ht="20.25" customHeight="1" x14ac:dyDescent="0.25">
      <c r="A27"/>
      <c r="B27" s="11"/>
      <c r="C27" s="5"/>
      <c r="D27" s="5" t="s">
        <v>122</v>
      </c>
      <c r="E27" s="5"/>
      <c r="F27" s="5"/>
      <c r="G27" s="5"/>
      <c r="H27" s="5"/>
      <c r="I27" s="5"/>
      <c r="J27" s="5"/>
      <c r="K27" s="5"/>
      <c r="L27" s="5"/>
      <c r="M27" s="5"/>
      <c r="N27" s="5"/>
      <c r="O27" s="5"/>
      <c r="P27" s="5"/>
      <c r="Q27" s="5"/>
      <c r="R27" s="5"/>
      <c r="S27" s="5"/>
      <c r="T27" s="5"/>
      <c r="U27" s="5"/>
      <c r="V27" s="51"/>
      <c r="W27" s="51"/>
      <c r="X27" s="51"/>
      <c r="Y27" s="51"/>
      <c r="Z27" s="51"/>
      <c r="AA27" s="51"/>
      <c r="AB27" s="51"/>
      <c r="AC27" s="51"/>
      <c r="AD27" s="51"/>
      <c r="AE27" s="51"/>
      <c r="AF27" s="51"/>
      <c r="AG27" s="51"/>
      <c r="AH27" s="51"/>
      <c r="AI27" s="51"/>
      <c r="AJ27" s="51"/>
      <c r="AK27" s="51"/>
      <c r="AL27" s="51"/>
      <c r="AM27" s="51"/>
      <c r="AN27" s="51"/>
      <c r="AO27" s="51"/>
      <c r="AP27" s="13"/>
      <c r="AS27"/>
    </row>
    <row r="28" spans="1:45" ht="20.25" customHeight="1" x14ac:dyDescent="0.25">
      <c r="A28"/>
      <c r="B28" s="11"/>
      <c r="C28" s="32"/>
      <c r="D28" s="5"/>
      <c r="E28" s="5"/>
      <c r="F28" s="5"/>
      <c r="G28" s="5"/>
      <c r="H28" s="5"/>
      <c r="I28" s="5"/>
      <c r="J28" s="5"/>
      <c r="K28" s="18"/>
      <c r="L28" s="18"/>
      <c r="M28" s="18"/>
      <c r="N28" s="25"/>
      <c r="O28" s="25"/>
      <c r="P28" s="25"/>
      <c r="Q28" s="25"/>
      <c r="R28" s="18"/>
      <c r="S28" s="25"/>
      <c r="T28" s="25"/>
      <c r="U28" s="25"/>
      <c r="V28" s="25"/>
      <c r="W28" s="18"/>
      <c r="X28" s="18"/>
      <c r="Y28" s="18"/>
      <c r="Z28" s="25"/>
      <c r="AA28" s="25"/>
      <c r="AB28" s="25"/>
      <c r="AC28" s="25"/>
      <c r="AD28" s="18"/>
      <c r="AE28" s="25"/>
      <c r="AF28" s="25"/>
      <c r="AG28" s="25"/>
      <c r="AH28" s="25"/>
      <c r="AI28" s="25"/>
      <c r="AJ28" s="25"/>
      <c r="AK28" s="25"/>
      <c r="AL28" s="25"/>
      <c r="AM28" s="25"/>
      <c r="AN28" s="25"/>
      <c r="AO28" s="25"/>
      <c r="AP28" s="13"/>
      <c r="AS28"/>
    </row>
    <row r="29" spans="1:45"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5"/>
      <c r="D30" s="6"/>
      <c r="E30" s="5"/>
      <c r="F30" s="5"/>
      <c r="G30" s="5"/>
      <c r="H30" s="5"/>
      <c r="I30" s="5"/>
      <c r="J30" s="5"/>
      <c r="K30" s="18"/>
      <c r="L30" s="18"/>
      <c r="M30" s="18"/>
      <c r="N30" s="25"/>
      <c r="O30" s="25"/>
      <c r="P30" s="25"/>
      <c r="Q30" s="25"/>
      <c r="R30" s="415"/>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5"/>
      <c r="E31" s="5"/>
      <c r="F31" s="5"/>
      <c r="G31" s="5"/>
      <c r="H31" s="5"/>
      <c r="I31" s="5"/>
      <c r="J31" s="5"/>
      <c r="K31" s="18"/>
      <c r="L31" s="18"/>
      <c r="M31" s="18"/>
      <c r="N31" s="25"/>
      <c r="O31" s="25"/>
      <c r="P31" s="35"/>
      <c r="Q31" s="3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Q31"/>
      <c r="AR31"/>
      <c r="AS31"/>
    </row>
    <row r="32" spans="1:45" ht="20.25" customHeight="1" x14ac:dyDescent="0.25">
      <c r="A32"/>
      <c r="B32" s="11"/>
      <c r="C32" s="5"/>
      <c r="D32" s="5"/>
      <c r="E32" s="5"/>
      <c r="F32" s="5"/>
      <c r="G32" s="5"/>
      <c r="H32" s="5"/>
      <c r="I32" s="5"/>
      <c r="J32" s="5"/>
      <c r="K32" s="18"/>
      <c r="L32" s="18"/>
      <c r="M32" s="18"/>
      <c r="N32" s="25"/>
      <c r="O32" s="25"/>
      <c r="P32" s="25"/>
      <c r="Q32" s="2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3"/>
      <c r="E33" s="29"/>
      <c r="F33" s="5"/>
      <c r="G33" s="5"/>
      <c r="H33" s="5"/>
      <c r="I33" s="5"/>
      <c r="J33" s="5"/>
      <c r="K33" s="18"/>
      <c r="L33" s="18"/>
      <c r="M33" s="18"/>
      <c r="N33" s="26"/>
      <c r="O33" s="26"/>
      <c r="P33" s="26"/>
      <c r="Q33" s="26"/>
      <c r="R33" s="416"/>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13"/>
      <c r="AQ33"/>
      <c r="AR33"/>
      <c r="AS33"/>
    </row>
    <row r="34" spans="1:45" ht="20.25" customHeight="1" x14ac:dyDescent="0.25">
      <c r="A34"/>
      <c r="B34" s="11"/>
      <c r="C34" s="5"/>
      <c r="D34" s="3"/>
      <c r="E34" s="5"/>
      <c r="F34" s="5"/>
      <c r="G34" s="5"/>
      <c r="H34" s="5"/>
      <c r="I34" s="5"/>
      <c r="J34" s="5"/>
      <c r="K34" s="18"/>
      <c r="L34" s="18"/>
      <c r="M34" s="18"/>
      <c r="N34" s="21"/>
      <c r="O34" s="21"/>
      <c r="P34" s="21"/>
      <c r="Q34" s="21"/>
      <c r="R34" s="415"/>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c r="AQ34"/>
      <c r="AR34"/>
      <c r="AS34"/>
    </row>
    <row r="35" spans="1:45" ht="20.25" customHeight="1" x14ac:dyDescent="0.25">
      <c r="A35"/>
      <c r="B35" s="11"/>
      <c r="C35" s="5"/>
      <c r="D35" s="5"/>
      <c r="E35" s="5"/>
      <c r="F35" s="5"/>
      <c r="G35" s="5"/>
      <c r="H35" s="5"/>
      <c r="I35" s="5"/>
      <c r="J35" s="5"/>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c r="AQ35"/>
      <c r="AR35"/>
      <c r="AS35"/>
    </row>
    <row r="36" spans="1:45" ht="20.25" customHeight="1" x14ac:dyDescent="0.25">
      <c r="A36"/>
      <c r="B36" s="11"/>
      <c r="C36" s="5"/>
      <c r="D36" s="5"/>
      <c r="E36" s="5"/>
      <c r="F36" s="5"/>
      <c r="G36" s="5"/>
      <c r="H36" s="5"/>
      <c r="I36" s="5"/>
      <c r="J36" s="5"/>
      <c r="K36" s="5"/>
      <c r="L36" s="5"/>
      <c r="M36" s="5"/>
      <c r="N36" s="5"/>
      <c r="O36" s="5"/>
      <c r="P36" s="5"/>
      <c r="Q36" s="5"/>
      <c r="R36" s="5"/>
      <c r="S36" s="5"/>
      <c r="T36" s="5"/>
      <c r="U36" s="5"/>
      <c r="V36" s="51"/>
      <c r="W36" s="51"/>
      <c r="X36" s="51"/>
      <c r="Y36" s="51"/>
      <c r="Z36" s="51"/>
      <c r="AA36" s="51"/>
      <c r="AB36" s="51"/>
      <c r="AC36" s="51"/>
      <c r="AD36" s="51"/>
      <c r="AE36" s="51"/>
      <c r="AF36" s="51"/>
      <c r="AG36" s="51"/>
      <c r="AH36" s="51"/>
      <c r="AI36" s="51"/>
      <c r="AJ36" s="51"/>
      <c r="AK36" s="51"/>
      <c r="AL36" s="51"/>
      <c r="AM36" s="51"/>
      <c r="AN36" s="51"/>
      <c r="AO36" s="51"/>
      <c r="AP36" s="13"/>
      <c r="AQ36"/>
      <c r="AR36"/>
      <c r="AS36"/>
    </row>
    <row r="37" spans="1:45" ht="20.25" customHeight="1" x14ac:dyDescent="0.25">
      <c r="A37"/>
      <c r="B37" s="11"/>
      <c r="C37" s="32"/>
      <c r="D37" s="5"/>
      <c r="E37" s="5"/>
      <c r="F37" s="5"/>
      <c r="G37" s="5"/>
      <c r="H37" s="5"/>
      <c r="I37" s="5"/>
      <c r="J37" s="5"/>
      <c r="K37" s="18"/>
      <c r="L37" s="18"/>
      <c r="M37" s="18"/>
      <c r="N37" s="25"/>
      <c r="O37" s="25"/>
      <c r="P37" s="25"/>
      <c r="Q37" s="25"/>
      <c r="R37" s="18"/>
      <c r="S37" s="25"/>
      <c r="T37" s="25"/>
      <c r="U37" s="25"/>
      <c r="V37" s="25"/>
      <c r="W37" s="18"/>
      <c r="X37" s="18"/>
      <c r="Y37" s="18"/>
      <c r="Z37" s="25"/>
      <c r="AA37" s="25"/>
      <c r="AB37" s="25"/>
      <c r="AC37" s="25"/>
      <c r="AD37" s="18"/>
      <c r="AE37" s="25"/>
      <c r="AF37" s="25"/>
      <c r="AG37" s="25"/>
      <c r="AH37" s="25"/>
      <c r="AI37" s="25"/>
      <c r="AJ37" s="25"/>
      <c r="AK37" s="25"/>
      <c r="AL37" s="25"/>
      <c r="AM37" s="25"/>
      <c r="AN37" s="25"/>
      <c r="AO37" s="25"/>
      <c r="AP37" s="13"/>
      <c r="AQ37"/>
      <c r="AR37"/>
      <c r="AS37"/>
    </row>
    <row r="38" spans="1:45" ht="20.25" customHeight="1" x14ac:dyDescent="0.25">
      <c r="A38"/>
      <c r="B38" s="11"/>
      <c r="C38" s="5"/>
      <c r="D38" s="6"/>
      <c r="E38" s="29"/>
      <c r="F38" s="5"/>
      <c r="G38" s="5"/>
      <c r="H38" s="5"/>
      <c r="I38" s="5"/>
      <c r="J38" s="5"/>
      <c r="K38" s="18"/>
      <c r="L38" s="18"/>
      <c r="M38" s="18"/>
      <c r="N38" s="25"/>
      <c r="O38" s="25"/>
      <c r="P38" s="25"/>
      <c r="Q38" s="25"/>
      <c r="R38" s="18"/>
      <c r="S38" s="18"/>
      <c r="T38" s="18"/>
      <c r="U38" s="18"/>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5"/>
      <c r="E39" s="5"/>
      <c r="F39" s="5"/>
      <c r="G39" s="5"/>
      <c r="H39" s="5"/>
      <c r="I39" s="5"/>
      <c r="J39" s="5"/>
      <c r="K39" s="5"/>
      <c r="L39" s="5"/>
      <c r="M39" s="5"/>
      <c r="N39" s="5"/>
      <c r="O39" s="5"/>
      <c r="P39" s="5"/>
      <c r="Q39" s="5"/>
      <c r="R39" s="5"/>
      <c r="S39" s="5"/>
      <c r="T39" s="5"/>
      <c r="U39" s="5"/>
      <c r="V39" s="51"/>
      <c r="W39" s="51"/>
      <c r="X39" s="51"/>
      <c r="Y39" s="51"/>
      <c r="Z39" s="51"/>
      <c r="AA39" s="51"/>
      <c r="AB39" s="51"/>
      <c r="AC39" s="51"/>
      <c r="AD39" s="51"/>
      <c r="AE39" s="51"/>
      <c r="AF39" s="51"/>
      <c r="AG39" s="51"/>
      <c r="AH39" s="51"/>
      <c r="AI39" s="51"/>
      <c r="AJ39" s="51"/>
      <c r="AK39" s="51"/>
      <c r="AL39" s="51"/>
      <c r="AM39" s="51"/>
      <c r="AN39" s="51"/>
      <c r="AO39" s="51"/>
      <c r="AP39" s="13"/>
      <c r="AQ39"/>
      <c r="AR39"/>
      <c r="AS39"/>
    </row>
    <row r="40" spans="1:45" ht="20.25" customHeight="1" x14ac:dyDescent="0.25">
      <c r="A40"/>
      <c r="B40" s="11"/>
      <c r="C40" s="32"/>
      <c r="D40" s="5"/>
      <c r="E40" s="29"/>
      <c r="F40" s="5"/>
      <c r="G40" s="5"/>
      <c r="H40" s="5"/>
      <c r="I40" s="5"/>
      <c r="J40" s="5"/>
      <c r="K40" s="18"/>
      <c r="L40" s="18"/>
      <c r="M40" s="18"/>
      <c r="N40" s="26"/>
      <c r="O40" s="26"/>
      <c r="P40" s="26"/>
      <c r="Q40" s="26"/>
      <c r="R40" s="38"/>
      <c r="S40" s="38"/>
      <c r="T40" s="38"/>
      <c r="U40" s="38"/>
      <c r="V40" s="25"/>
      <c r="W40" s="18"/>
      <c r="X40" s="18"/>
      <c r="Y40" s="18"/>
      <c r="Z40" s="27"/>
      <c r="AA40" s="27"/>
      <c r="AB40" s="27"/>
      <c r="AC40" s="27"/>
      <c r="AD40" s="18"/>
      <c r="AE40" s="27"/>
      <c r="AF40" s="27"/>
      <c r="AG40" s="27"/>
      <c r="AH40" s="27"/>
      <c r="AI40" s="27"/>
      <c r="AJ40" s="27"/>
      <c r="AK40" s="27"/>
      <c r="AL40" s="27"/>
      <c r="AM40" s="27"/>
      <c r="AN40" s="27"/>
      <c r="AO40" s="27"/>
      <c r="AP40" s="13"/>
      <c r="AQ40"/>
      <c r="AR40"/>
      <c r="AS40"/>
    </row>
    <row r="41" spans="1:45" ht="20.25" customHeight="1" x14ac:dyDescent="0.25">
      <c r="A41"/>
      <c r="B41" s="11"/>
      <c r="C41" s="33"/>
      <c r="D41" s="5"/>
      <c r="E41" s="5"/>
      <c r="F41" s="5"/>
      <c r="G41" s="5"/>
      <c r="H41" s="5"/>
      <c r="I41" s="5"/>
      <c r="J41" s="5"/>
      <c r="K41" s="18"/>
      <c r="L41" s="18"/>
      <c r="M41" s="18"/>
      <c r="N41" s="21"/>
      <c r="O41" s="21"/>
      <c r="P41" s="21"/>
      <c r="Q41" s="21"/>
      <c r="R41" s="39"/>
      <c r="S41" s="39"/>
      <c r="T41" s="39"/>
      <c r="U41" s="39"/>
      <c r="V41" s="20"/>
      <c r="W41" s="18"/>
      <c r="X41" s="18"/>
      <c r="Y41" s="18"/>
      <c r="Z41" s="22"/>
      <c r="AA41" s="22"/>
      <c r="AB41" s="22"/>
      <c r="AC41" s="22"/>
      <c r="AD41" s="18"/>
      <c r="AE41" s="28"/>
      <c r="AF41" s="28"/>
      <c r="AG41" s="28"/>
      <c r="AH41" s="28"/>
      <c r="AI41" s="28"/>
      <c r="AJ41" s="28"/>
      <c r="AK41" s="28"/>
      <c r="AL41" s="28"/>
      <c r="AM41" s="28"/>
      <c r="AN41" s="28"/>
      <c r="AO41" s="28"/>
      <c r="AP41" s="13"/>
      <c r="AQ41"/>
      <c r="AR41"/>
      <c r="AS41"/>
    </row>
    <row r="42" spans="1:45" ht="20.25" customHeight="1" x14ac:dyDescent="0.25">
      <c r="A42"/>
      <c r="B42" s="11"/>
      <c r="C42" s="5"/>
      <c r="D42" s="5"/>
      <c r="E42" s="5"/>
      <c r="F42" s="5"/>
      <c r="G42" s="5"/>
      <c r="H42" s="5"/>
      <c r="I42" s="5"/>
      <c r="J42" s="5"/>
      <c r="K42" s="18"/>
      <c r="L42" s="18"/>
      <c r="M42" s="18"/>
      <c r="N42" s="18"/>
      <c r="O42" s="18"/>
      <c r="P42" s="18"/>
      <c r="Q42" s="18"/>
      <c r="R42" s="415"/>
      <c r="S42" s="415"/>
      <c r="T42" s="415"/>
      <c r="U42" s="415"/>
      <c r="V42" s="18"/>
      <c r="W42" s="18"/>
      <c r="X42" s="18"/>
      <c r="Y42" s="18"/>
      <c r="Z42" s="18"/>
      <c r="AA42" s="18"/>
      <c r="AB42" s="18"/>
      <c r="AC42" s="18"/>
      <c r="AD42" s="18"/>
      <c r="AE42" s="18"/>
      <c r="AF42" s="18"/>
      <c r="AG42" s="18"/>
      <c r="AH42" s="18"/>
      <c r="AI42" s="18"/>
      <c r="AJ42" s="18"/>
      <c r="AK42" s="18"/>
      <c r="AL42" s="18"/>
      <c r="AM42" s="18"/>
      <c r="AN42" s="18"/>
      <c r="AO42" s="18"/>
      <c r="AP42" s="13"/>
      <c r="AQ42"/>
      <c r="AR42"/>
      <c r="AS42"/>
    </row>
    <row r="43" spans="1:45" ht="20.25" customHeight="1" x14ac:dyDescent="0.25">
      <c r="A43"/>
      <c r="B43" s="11"/>
      <c r="C43" s="5"/>
      <c r="D43" s="5"/>
      <c r="E43" s="5"/>
      <c r="F43" s="5"/>
      <c r="G43" s="5"/>
      <c r="H43" s="5"/>
      <c r="I43" s="5"/>
      <c r="J43" s="5"/>
      <c r="K43" s="5"/>
      <c r="L43" s="5"/>
      <c r="M43" s="5"/>
      <c r="N43" s="5"/>
      <c r="O43" s="5"/>
      <c r="P43" s="5"/>
      <c r="Q43" s="5"/>
      <c r="R43" s="415"/>
      <c r="S43" s="415"/>
      <c r="T43" s="415"/>
      <c r="U43" s="415"/>
      <c r="V43" s="51"/>
      <c r="W43" s="51"/>
      <c r="X43" s="51"/>
      <c r="Y43" s="51"/>
      <c r="Z43" s="51"/>
      <c r="AA43" s="51"/>
      <c r="AB43" s="51"/>
      <c r="AC43" s="51"/>
      <c r="AD43" s="51"/>
      <c r="AE43" s="51"/>
      <c r="AF43" s="51"/>
      <c r="AG43" s="51"/>
      <c r="AH43" s="51"/>
      <c r="AI43" s="51"/>
      <c r="AJ43" s="51"/>
      <c r="AK43" s="51"/>
      <c r="AL43" s="51"/>
      <c r="AM43" s="51"/>
      <c r="AN43" s="51"/>
      <c r="AO43" s="51"/>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29"/>
      <c r="F45" s="5"/>
      <c r="G45" s="5"/>
      <c r="H45" s="5"/>
      <c r="I45" s="5"/>
      <c r="J45" s="5"/>
      <c r="K45" s="5"/>
      <c r="L45" s="5"/>
      <c r="M45" s="5"/>
      <c r="N45" s="5"/>
      <c r="O45" s="5"/>
      <c r="P45" s="5"/>
      <c r="Q45" s="5"/>
      <c r="R45" s="416"/>
      <c r="S45" s="416"/>
      <c r="T45" s="416"/>
      <c r="U45" s="416"/>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5"/>
      <c r="F46" s="5"/>
      <c r="G46" s="5"/>
      <c r="H46" s="5"/>
      <c r="I46" s="5"/>
      <c r="J46" s="5"/>
      <c r="K46" s="5"/>
      <c r="L46" s="5"/>
      <c r="M46" s="5"/>
      <c r="N46" s="5"/>
      <c r="O46" s="5"/>
      <c r="P46" s="5"/>
      <c r="Q46" s="5"/>
      <c r="R46" s="415"/>
      <c r="S46" s="415"/>
      <c r="T46" s="415"/>
      <c r="U46" s="415"/>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32"/>
      <c r="D49" s="5"/>
      <c r="E49" s="29"/>
      <c r="F49" s="5"/>
      <c r="G49" s="5"/>
      <c r="H49" s="5"/>
      <c r="I49" s="5"/>
      <c r="J49" s="5"/>
      <c r="K49" s="18"/>
      <c r="L49" s="18"/>
      <c r="M49" s="18"/>
      <c r="N49" s="26"/>
      <c r="O49" s="26"/>
      <c r="P49" s="26"/>
      <c r="Q49" s="26"/>
      <c r="R49" s="38"/>
      <c r="S49" s="38"/>
      <c r="T49" s="38"/>
      <c r="U49" s="38"/>
      <c r="V49" s="25"/>
      <c r="W49" s="18"/>
      <c r="X49" s="18"/>
      <c r="Y49" s="18"/>
      <c r="Z49" s="27"/>
      <c r="AA49" s="27"/>
      <c r="AB49" s="27"/>
      <c r="AC49" s="27"/>
      <c r="AD49" s="18"/>
      <c r="AE49" s="27"/>
      <c r="AF49" s="27"/>
      <c r="AG49" s="27"/>
      <c r="AH49" s="27"/>
      <c r="AI49" s="27"/>
      <c r="AJ49" s="27"/>
      <c r="AK49" s="27"/>
      <c r="AL49" s="27"/>
      <c r="AM49" s="27"/>
      <c r="AN49" s="27"/>
      <c r="AO49" s="27"/>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1"/>
      <c r="C53" s="5"/>
      <c r="D53" s="5"/>
      <c r="E53" s="5"/>
      <c r="F53" s="5"/>
      <c r="G53" s="5"/>
      <c r="H53" s="5"/>
      <c r="I53" s="5"/>
      <c r="J53" s="5"/>
      <c r="K53" s="5"/>
      <c r="L53" s="5"/>
      <c r="M53" s="5"/>
      <c r="N53" s="5"/>
      <c r="O53" s="5"/>
      <c r="P53" s="5"/>
      <c r="Q53" s="5"/>
      <c r="R53" s="5"/>
      <c r="S53" s="5"/>
      <c r="T53" s="5"/>
      <c r="U53" s="5"/>
      <c r="V53" s="51"/>
      <c r="W53" s="51"/>
      <c r="X53" s="51"/>
      <c r="Y53" s="51"/>
      <c r="Z53" s="51"/>
      <c r="AA53" s="51"/>
      <c r="AB53" s="51"/>
      <c r="AC53" s="51"/>
      <c r="AD53" s="51"/>
      <c r="AE53" s="51"/>
      <c r="AF53" s="51"/>
      <c r="AG53" s="51"/>
      <c r="AH53" s="51"/>
      <c r="AI53" s="51"/>
      <c r="AJ53" s="51"/>
      <c r="AK53" s="51"/>
      <c r="AL53" s="51"/>
      <c r="AM53" s="51"/>
      <c r="AN53" s="51"/>
      <c r="AO53" s="51"/>
      <c r="AP53" s="13"/>
      <c r="AQ53"/>
      <c r="AR53"/>
      <c r="AS53"/>
    </row>
    <row r="54" spans="1:45" ht="20.25" customHeight="1" x14ac:dyDescent="0.25">
      <c r="A54"/>
      <c r="B54" s="11"/>
      <c r="C54" s="5"/>
      <c r="D54" s="5"/>
      <c r="E54" s="5"/>
      <c r="F54" s="5"/>
      <c r="G54" s="5"/>
      <c r="H54" s="5"/>
      <c r="I54" s="5"/>
      <c r="J54" s="5"/>
      <c r="K54" s="5"/>
      <c r="L54" s="5"/>
      <c r="M54" s="5"/>
      <c r="N54" s="5"/>
      <c r="O54" s="5"/>
      <c r="P54" s="5"/>
      <c r="Q54" s="5"/>
      <c r="R54" s="5"/>
      <c r="S54" s="5"/>
      <c r="T54" s="5"/>
      <c r="U54" s="5"/>
      <c r="V54" s="51"/>
      <c r="W54" s="51"/>
      <c r="X54" s="51"/>
      <c r="Y54" s="51"/>
      <c r="Z54" s="51"/>
      <c r="AA54" s="51"/>
      <c r="AB54" s="51"/>
      <c r="AC54" s="51"/>
      <c r="AD54" s="51"/>
      <c r="AE54" s="51"/>
      <c r="AF54" s="51"/>
      <c r="AG54" s="51"/>
      <c r="AH54" s="51"/>
      <c r="AI54" s="51"/>
      <c r="AJ54" s="51"/>
      <c r="AK54" s="51"/>
      <c r="AL54" s="51"/>
      <c r="AM54" s="51"/>
      <c r="AN54" s="51"/>
      <c r="AO54" s="51"/>
      <c r="AP54" s="13"/>
      <c r="AQ54"/>
      <c r="AR54"/>
      <c r="AS54"/>
    </row>
    <row r="55" spans="1:45" ht="20.25" customHeight="1" x14ac:dyDescent="0.25">
      <c r="A55"/>
      <c r="B55" s="11"/>
      <c r="C55" s="5"/>
      <c r="D55" s="5"/>
      <c r="E55" s="5"/>
      <c r="F55" s="5"/>
      <c r="G55" s="5"/>
      <c r="H55" s="5"/>
      <c r="I55" s="5"/>
      <c r="J55" s="5"/>
      <c r="K55" s="5"/>
      <c r="L55" s="5"/>
      <c r="M55" s="5"/>
      <c r="N55" s="5"/>
      <c r="O55" s="5"/>
      <c r="P55" s="5"/>
      <c r="Q55" s="5"/>
      <c r="R55" s="5"/>
      <c r="S55" s="5"/>
      <c r="T55" s="5"/>
      <c r="U55" s="5"/>
      <c r="V55" s="51"/>
      <c r="W55" s="51"/>
      <c r="X55" s="51"/>
      <c r="Y55" s="51"/>
      <c r="Z55" s="51"/>
      <c r="AA55" s="51"/>
      <c r="AB55" s="51"/>
      <c r="AC55" s="51"/>
      <c r="AD55" s="51"/>
      <c r="AE55" s="51"/>
      <c r="AF55" s="51"/>
      <c r="AG55" s="51"/>
      <c r="AH55" s="51"/>
      <c r="AI55" s="51"/>
      <c r="AJ55" s="51"/>
      <c r="AK55" s="51"/>
      <c r="AL55" s="51"/>
      <c r="AM55" s="51"/>
      <c r="AN55" s="51"/>
      <c r="AO55" s="51"/>
      <c r="AP55" s="13"/>
      <c r="AQ55"/>
      <c r="AR55"/>
      <c r="AS55"/>
    </row>
    <row r="56" spans="1:45" ht="20.25" customHeight="1" x14ac:dyDescent="0.25">
      <c r="A56"/>
      <c r="B56" s="11"/>
      <c r="C56" s="5"/>
      <c r="D56" s="5"/>
      <c r="E56" s="5"/>
      <c r="F56" s="5"/>
      <c r="G56" s="5"/>
      <c r="H56" s="5"/>
      <c r="I56" s="5"/>
      <c r="J56" s="5"/>
      <c r="K56" s="5"/>
      <c r="L56" s="5"/>
      <c r="M56" s="5"/>
      <c r="N56" s="5"/>
      <c r="O56" s="5"/>
      <c r="P56" s="5"/>
      <c r="Q56" s="5"/>
      <c r="R56" s="5"/>
      <c r="S56" s="5"/>
      <c r="T56" s="5"/>
      <c r="U56" s="5"/>
      <c r="V56" s="51"/>
      <c r="W56" s="51"/>
      <c r="X56" s="51"/>
      <c r="Y56" s="51"/>
      <c r="Z56" s="51"/>
      <c r="AA56" s="51"/>
      <c r="AB56" s="51"/>
      <c r="AC56" s="51"/>
      <c r="AD56" s="51"/>
      <c r="AE56" s="51"/>
      <c r="AF56" s="51"/>
      <c r="AG56" s="51"/>
      <c r="AH56" s="51"/>
      <c r="AI56" s="51"/>
      <c r="AJ56" s="51"/>
      <c r="AK56" s="51"/>
      <c r="AL56" s="51"/>
      <c r="AM56" s="51"/>
      <c r="AN56" s="51"/>
      <c r="AO56" s="51"/>
      <c r="AP56" s="13"/>
      <c r="AQ56"/>
      <c r="AR56"/>
      <c r="AS56"/>
    </row>
    <row r="57" spans="1:45" ht="20.25" customHeight="1" x14ac:dyDescent="0.25">
      <c r="A57"/>
      <c r="B57" s="14"/>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6"/>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ht="20.25" customHeight="1" x14ac:dyDescent="0.25">
      <c r="A150"/>
      <c r="AQ150"/>
      <c r="AR150"/>
      <c r="AS150"/>
    </row>
    <row r="151" spans="1:45" ht="20.25" customHeight="1" x14ac:dyDescent="0.25">
      <c r="A151"/>
      <c r="AQ151"/>
      <c r="AR151"/>
      <c r="AS151"/>
    </row>
    <row r="152" spans="1:45" ht="20.25" customHeight="1" x14ac:dyDescent="0.25">
      <c r="A152"/>
      <c r="AQ152"/>
      <c r="AR152"/>
      <c r="AS152"/>
    </row>
    <row r="153" spans="1:45" ht="20.25" customHeight="1"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row r="220" spans="1:45" x14ac:dyDescent="0.25">
      <c r="A220"/>
      <c r="AQ220"/>
      <c r="AR220"/>
      <c r="AS220"/>
    </row>
    <row r="221" spans="1:45" x14ac:dyDescent="0.25">
      <c r="A221"/>
      <c r="AQ221"/>
      <c r="AR221"/>
      <c r="AS221"/>
    </row>
    <row r="222" spans="1:45" x14ac:dyDescent="0.25">
      <c r="A222"/>
      <c r="AQ222"/>
      <c r="AR222"/>
      <c r="AS222"/>
    </row>
    <row r="223" spans="1:45" x14ac:dyDescent="0.25">
      <c r="A223"/>
      <c r="AQ223"/>
      <c r="AR223"/>
      <c r="AS223"/>
    </row>
  </sheetData>
  <sheetProtection sheet="1" objects="1" scenarios="1"/>
  <mergeCells count="17">
    <mergeCell ref="H23:L23"/>
    <mergeCell ref="R30:U30"/>
    <mergeCell ref="AH5:AO5"/>
    <mergeCell ref="R44:U44"/>
    <mergeCell ref="R45:U45"/>
    <mergeCell ref="R46:U46"/>
    <mergeCell ref="AH6:AO6"/>
    <mergeCell ref="R31:U31"/>
    <mergeCell ref="R32:U32"/>
    <mergeCell ref="R33:U33"/>
    <mergeCell ref="R34:U34"/>
    <mergeCell ref="R42:U42"/>
    <mergeCell ref="R43:U43"/>
    <mergeCell ref="C8:AO16"/>
    <mergeCell ref="H20:L20"/>
    <mergeCell ref="H21:L21"/>
    <mergeCell ref="H22:L22"/>
  </mergeCells>
  <pageMargins left="0.70866141732283472" right="0.70866141732283472" top="0.78740157480314965" bottom="0.78740157480314965" header="0.31496062992125984" footer="0.31496062992125984"/>
  <pageSetup paperSize="9" scale="67"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24"/>
  <sheetViews>
    <sheetView showGridLines="0" showRowColHeaders="0" workbookViewId="0">
      <pane ySplit="3" topLeftCell="A4" activePane="bottomLeft" state="frozen"/>
      <selection activeCell="AC24" sqref="AC24:AI24"/>
      <selection pane="bottomLeft" activeCell="AA52" sqref="AA52"/>
    </sheetView>
  </sheetViews>
  <sheetFormatPr baseColWidth="10" defaultRowHeight="15" x14ac:dyDescent="0.25"/>
  <cols>
    <col min="1" max="1" width="3.125" style="91" customWidth="1"/>
    <col min="2" max="2" width="2.125" style="91" customWidth="1"/>
    <col min="3" max="3" width="11" style="91"/>
    <col min="4" max="4" width="9.625" style="91" bestFit="1" customWidth="1"/>
    <col min="5" max="9" width="5" style="91" bestFit="1" customWidth="1"/>
    <col min="10" max="11" width="4.375" style="91" bestFit="1" customWidth="1"/>
    <col min="12" max="16" width="5" style="91" bestFit="1" customWidth="1"/>
    <col min="17" max="18" width="4.375" style="91" bestFit="1" customWidth="1"/>
    <col min="19" max="23" width="5" style="91" bestFit="1" customWidth="1"/>
    <col min="24" max="25" width="4.375" style="91" bestFit="1" customWidth="1"/>
    <col min="26" max="26" width="2.375" style="91" customWidth="1"/>
    <col min="27" max="79" width="11" style="91"/>
  </cols>
  <sheetData>
    <row r="1" spans="2:26" customFormat="1" ht="12.75" customHeight="1" x14ac:dyDescent="0.25"/>
    <row r="2" spans="2:26" customFormat="1" ht="12.75" customHeight="1" x14ac:dyDescent="0.25"/>
    <row r="3" spans="2:26" customFormat="1" ht="21.75" customHeight="1" x14ac:dyDescent="0.25"/>
    <row r="4" spans="2:26" customFormat="1" ht="20.25" customHeight="1" x14ac:dyDescent="0.25">
      <c r="B4" s="8"/>
      <c r="C4" s="9"/>
      <c r="D4" s="9"/>
      <c r="E4" s="9"/>
      <c r="F4" s="9"/>
      <c r="G4" s="9"/>
      <c r="H4" s="9"/>
      <c r="I4" s="9"/>
      <c r="J4" s="9"/>
      <c r="K4" s="9"/>
      <c r="L4" s="9"/>
      <c r="M4" s="9"/>
      <c r="N4" s="9"/>
      <c r="O4" s="9"/>
      <c r="P4" s="9"/>
      <c r="Q4" s="9"/>
      <c r="R4" s="9"/>
      <c r="S4" s="9"/>
      <c r="T4" s="9"/>
      <c r="U4" s="9"/>
      <c r="V4" s="9"/>
      <c r="W4" s="9"/>
      <c r="X4" s="9"/>
      <c r="Y4" s="9"/>
      <c r="Z4" s="10"/>
    </row>
    <row r="5" spans="2:26" customFormat="1" ht="20.25" customHeight="1" x14ac:dyDescent="0.3">
      <c r="B5" s="11"/>
      <c r="C5" s="34" t="str">
        <f>Startseite!AC10</f>
        <v>Ferien</v>
      </c>
      <c r="D5" s="12"/>
      <c r="E5" s="12"/>
      <c r="F5" s="12"/>
      <c r="G5" s="12"/>
      <c r="H5" s="12"/>
      <c r="I5" s="12"/>
      <c r="J5" s="12"/>
      <c r="K5" s="12"/>
      <c r="L5" s="12"/>
      <c r="M5" s="12"/>
      <c r="N5" s="12"/>
      <c r="O5" s="12"/>
      <c r="P5" s="12"/>
      <c r="Q5" s="12"/>
      <c r="R5" s="170" t="s">
        <v>253</v>
      </c>
      <c r="S5" s="172"/>
      <c r="T5" s="172"/>
      <c r="U5" s="423">
        <f>VLOOKUP(C5,Grundlagen!B:E,3,FALSE)</f>
        <v>100</v>
      </c>
      <c r="V5" s="423"/>
      <c r="W5" s="423"/>
      <c r="X5" s="423"/>
      <c r="Y5" s="423"/>
      <c r="Z5" s="13"/>
    </row>
    <row r="6" spans="2:26" s="91" customFormat="1" ht="20.25" customHeight="1" x14ac:dyDescent="0.2">
      <c r="B6" s="11"/>
      <c r="C6" s="12"/>
      <c r="D6" s="12"/>
      <c r="E6" s="12"/>
      <c r="F6" s="12"/>
      <c r="G6" s="12"/>
      <c r="H6" s="12"/>
      <c r="I6" s="12"/>
      <c r="J6" s="12"/>
      <c r="K6" s="12"/>
      <c r="L6" s="12"/>
      <c r="M6" s="12"/>
      <c r="N6" s="89"/>
      <c r="O6" s="89"/>
      <c r="P6" s="89"/>
      <c r="Q6" s="89"/>
      <c r="R6" s="170" t="s">
        <v>123</v>
      </c>
      <c r="S6" s="89"/>
      <c r="T6" s="89"/>
      <c r="U6" s="423" t="str">
        <f>VLOOKUP(C5,Grundlagen!B:E,4,FALSE)</f>
        <v>Linear</v>
      </c>
      <c r="V6" s="423"/>
      <c r="W6" s="423"/>
      <c r="X6" s="423"/>
      <c r="Y6" s="423"/>
      <c r="Z6" s="87"/>
    </row>
    <row r="7" spans="2:26" customFormat="1"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13"/>
    </row>
    <row r="8" spans="2:26" customFormat="1" ht="20.25" customHeight="1" x14ac:dyDescent="0.25">
      <c r="B8" s="11"/>
      <c r="C8" s="417" t="str">
        <f>VLOOKUP(C5,Grundlagen!B4:E31,2,FALSE)</f>
        <v>1 Woche Ferien entsprechen 5 Tage Ferien, auch bei reduziertem Pensum.</v>
      </c>
      <c r="D8" s="417"/>
      <c r="E8" s="417"/>
      <c r="F8" s="417"/>
      <c r="G8" s="417"/>
      <c r="H8" s="417"/>
      <c r="I8" s="417"/>
      <c r="J8" s="417"/>
      <c r="K8" s="417"/>
      <c r="L8" s="417"/>
      <c r="M8" s="417"/>
      <c r="N8" s="417"/>
      <c r="O8" s="417"/>
      <c r="P8" s="417"/>
      <c r="Q8" s="417"/>
      <c r="R8" s="417"/>
      <c r="S8" s="417"/>
      <c r="T8" s="417"/>
      <c r="U8" s="417"/>
      <c r="V8" s="417"/>
      <c r="W8" s="417"/>
      <c r="X8" s="417"/>
      <c r="Y8" s="417"/>
      <c r="Z8" s="88"/>
    </row>
    <row r="9" spans="2:26" customFormat="1" ht="20.25" customHeight="1" x14ac:dyDescent="0.25">
      <c r="B9" s="11"/>
      <c r="C9" s="417"/>
      <c r="D9" s="417"/>
      <c r="E9" s="417"/>
      <c r="F9" s="417"/>
      <c r="G9" s="417"/>
      <c r="H9" s="417"/>
      <c r="I9" s="417"/>
      <c r="J9" s="417"/>
      <c r="K9" s="417"/>
      <c r="L9" s="417"/>
      <c r="M9" s="417"/>
      <c r="N9" s="417"/>
      <c r="O9" s="417"/>
      <c r="P9" s="417"/>
      <c r="Q9" s="417"/>
      <c r="R9" s="417"/>
      <c r="S9" s="417"/>
      <c r="T9" s="417"/>
      <c r="U9" s="417"/>
      <c r="V9" s="417"/>
      <c r="W9" s="417"/>
      <c r="X9" s="417"/>
      <c r="Y9" s="417"/>
      <c r="Z9" s="88"/>
    </row>
    <row r="10" spans="2:26" customFormat="1" ht="20.25" customHeight="1" x14ac:dyDescent="0.25">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88"/>
    </row>
    <row r="11" spans="2:26" customFormat="1" ht="20.25" customHeight="1" x14ac:dyDescent="0.25">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88"/>
    </row>
    <row r="12" spans="2:26" customFormat="1" ht="20.25" customHeight="1" x14ac:dyDescent="0.25">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88"/>
    </row>
    <row r="13" spans="2:26" customFormat="1" ht="20.25" customHeight="1" x14ac:dyDescent="0.25">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88"/>
    </row>
    <row r="14" spans="2:26" customFormat="1" ht="20.25" customHeight="1" x14ac:dyDescent="0.25">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88"/>
    </row>
    <row r="15" spans="2:26" customFormat="1" ht="20.25" customHeight="1" x14ac:dyDescent="0.2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88"/>
    </row>
    <row r="16" spans="2:26" customFormat="1" ht="20.25" customHeight="1" x14ac:dyDescent="0.25">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88"/>
    </row>
    <row r="17" spans="2:32" customFormat="1" ht="20.25" customHeight="1" x14ac:dyDescent="0.25">
      <c r="B17" s="14"/>
      <c r="C17" s="15"/>
      <c r="D17" s="15"/>
      <c r="E17" s="15"/>
      <c r="F17" s="15"/>
      <c r="G17" s="15"/>
      <c r="H17" s="15"/>
      <c r="I17" s="15"/>
      <c r="J17" s="15"/>
      <c r="K17" s="15"/>
      <c r="L17" s="15"/>
      <c r="M17" s="15"/>
      <c r="N17" s="15"/>
      <c r="O17" s="15"/>
      <c r="P17" s="15"/>
      <c r="Q17" s="15"/>
      <c r="R17" s="15"/>
      <c r="S17" s="15"/>
      <c r="T17" s="15"/>
      <c r="U17" s="15"/>
      <c r="V17" s="15"/>
      <c r="W17" s="15"/>
      <c r="X17" s="15"/>
      <c r="Y17" s="15"/>
      <c r="Z17" s="16"/>
    </row>
    <row r="18" spans="2:32" customFormat="1" ht="20.25" customHeight="1" x14ac:dyDescent="0.25">
      <c r="B18" s="99" t="s">
        <v>32</v>
      </c>
      <c r="C18" s="100"/>
      <c r="D18" s="83"/>
      <c r="E18" s="83"/>
      <c r="F18" s="83"/>
      <c r="G18" s="83"/>
      <c r="H18" s="83"/>
      <c r="I18" s="83"/>
      <c r="J18" s="101"/>
      <c r="K18" s="101"/>
      <c r="L18" s="101"/>
      <c r="M18" s="101"/>
      <c r="N18" s="101"/>
      <c r="O18" s="101"/>
      <c r="P18" s="101"/>
      <c r="Q18" s="101"/>
      <c r="R18" s="101"/>
      <c r="S18" s="101"/>
      <c r="T18" s="101"/>
      <c r="U18" s="101"/>
      <c r="V18" s="101"/>
      <c r="W18" s="101"/>
      <c r="X18" s="101"/>
      <c r="Y18" s="101"/>
      <c r="Z18" s="71"/>
      <c r="AB18" s="312" t="s">
        <v>408</v>
      </c>
    </row>
    <row r="19" spans="2:32" customFormat="1" ht="20.25" customHeight="1" x14ac:dyDescent="0.25">
      <c r="B19" s="102"/>
      <c r="C19" s="32"/>
      <c r="D19" s="5"/>
      <c r="E19" s="5"/>
      <c r="F19" s="5" t="s">
        <v>37</v>
      </c>
      <c r="G19" s="5"/>
      <c r="H19" s="18"/>
      <c r="I19" s="18"/>
      <c r="J19" s="25"/>
      <c r="K19" s="25"/>
      <c r="L19" s="5" t="s">
        <v>38</v>
      </c>
      <c r="M19" s="18"/>
      <c r="N19" s="18"/>
      <c r="O19" s="18"/>
      <c r="P19" s="18"/>
      <c r="Q19" s="25"/>
      <c r="R19" s="25"/>
      <c r="S19" s="25"/>
      <c r="T19" s="25"/>
      <c r="U19" s="25"/>
      <c r="V19" s="18"/>
      <c r="W19" s="18"/>
      <c r="X19" s="18"/>
      <c r="Y19" s="25"/>
      <c r="Z19" s="74"/>
    </row>
    <row r="20" spans="2:32" customFormat="1" ht="20.25" customHeight="1" x14ac:dyDescent="0.25">
      <c r="B20" s="102" t="s">
        <v>33</v>
      </c>
      <c r="C20" s="33"/>
      <c r="D20" s="5"/>
      <c r="E20" s="422">
        <v>1</v>
      </c>
      <c r="F20" s="422"/>
      <c r="G20" s="422"/>
      <c r="H20" s="422"/>
      <c r="I20" s="422"/>
      <c r="J20" s="25"/>
      <c r="K20" s="25"/>
      <c r="L20" s="18" t="s">
        <v>117</v>
      </c>
      <c r="M20" s="18"/>
      <c r="N20" s="18"/>
      <c r="O20" s="18"/>
      <c r="P20" s="18"/>
      <c r="Q20" s="25"/>
      <c r="R20" s="25"/>
      <c r="S20" s="25"/>
      <c r="T20" s="25"/>
      <c r="U20" s="25"/>
      <c r="V20" s="18"/>
      <c r="W20" s="18"/>
      <c r="X20" s="18"/>
      <c r="Y20" s="25"/>
      <c r="Z20" s="74"/>
      <c r="AB20" s="419" t="s">
        <v>426</v>
      </c>
      <c r="AC20" s="419"/>
      <c r="AD20" s="419"/>
      <c r="AE20" s="419"/>
      <c r="AF20" s="419"/>
    </row>
    <row r="21" spans="2:32" customFormat="1" ht="20.25" customHeight="1" x14ac:dyDescent="0.25">
      <c r="B21" s="102" t="s">
        <v>34</v>
      </c>
      <c r="C21" s="32"/>
      <c r="D21" s="5"/>
      <c r="E21" s="422">
        <v>0.8</v>
      </c>
      <c r="F21" s="422"/>
      <c r="G21" s="422"/>
      <c r="H21" s="422"/>
      <c r="I21" s="422"/>
      <c r="J21" s="25"/>
      <c r="K21" s="25"/>
      <c r="L21" s="18" t="s">
        <v>118</v>
      </c>
      <c r="M21" s="18"/>
      <c r="N21" s="18"/>
      <c r="O21" s="18"/>
      <c r="P21" s="18"/>
      <c r="Q21" s="25"/>
      <c r="R21" s="25"/>
      <c r="S21" s="25"/>
      <c r="T21" s="25"/>
      <c r="U21" s="25"/>
      <c r="V21" s="18"/>
      <c r="W21" s="18"/>
      <c r="X21" s="18"/>
      <c r="Y21" s="25"/>
      <c r="Z21" s="74"/>
      <c r="AB21" s="419"/>
      <c r="AC21" s="419"/>
      <c r="AD21" s="419"/>
      <c r="AE21" s="419"/>
      <c r="AF21" s="419"/>
    </row>
    <row r="22" spans="2:32" customFormat="1" ht="20.25" customHeight="1" x14ac:dyDescent="0.25">
      <c r="B22" s="102" t="s">
        <v>35</v>
      </c>
      <c r="C22" s="32"/>
      <c r="D22" s="5"/>
      <c r="E22" s="422">
        <v>0.7</v>
      </c>
      <c r="F22" s="422"/>
      <c r="G22" s="422"/>
      <c r="H22" s="422"/>
      <c r="I22" s="422"/>
      <c r="J22" s="25"/>
      <c r="K22" s="25"/>
      <c r="L22" s="18" t="s">
        <v>119</v>
      </c>
      <c r="M22" s="18"/>
      <c r="N22" s="18"/>
      <c r="O22" s="18"/>
      <c r="P22" s="18"/>
      <c r="Q22" s="25"/>
      <c r="R22" s="25"/>
      <c r="S22" s="25"/>
      <c r="T22" s="25"/>
      <c r="U22" s="25"/>
      <c r="V22" s="18"/>
      <c r="W22" s="18"/>
      <c r="X22" s="18"/>
      <c r="Y22" s="25"/>
      <c r="Z22" s="74"/>
    </row>
    <row r="23" spans="2:32" customFormat="1" ht="20.25" customHeight="1" x14ac:dyDescent="0.25">
      <c r="B23" s="102" t="s">
        <v>36</v>
      </c>
      <c r="C23" s="33"/>
      <c r="D23" s="5"/>
      <c r="E23" s="422">
        <v>0.6</v>
      </c>
      <c r="F23" s="422"/>
      <c r="G23" s="422"/>
      <c r="H23" s="422"/>
      <c r="I23" s="422"/>
      <c r="J23" s="25"/>
      <c r="K23" s="25"/>
      <c r="L23" s="18" t="s">
        <v>120</v>
      </c>
      <c r="M23" s="18"/>
      <c r="N23" s="18"/>
      <c r="O23" s="18"/>
      <c r="P23" s="18"/>
      <c r="Q23" s="25"/>
      <c r="R23" s="25"/>
      <c r="S23" s="25"/>
      <c r="T23" s="25"/>
      <c r="U23" s="25"/>
      <c r="V23" s="18"/>
      <c r="W23" s="18"/>
      <c r="X23" s="18"/>
      <c r="Y23" s="27"/>
      <c r="Z23" s="74"/>
    </row>
    <row r="24" spans="2:32" customFormat="1" ht="20.25" customHeight="1" x14ac:dyDescent="0.25">
      <c r="B24" s="75"/>
      <c r="C24" s="76"/>
      <c r="D24" s="76"/>
      <c r="E24" s="76"/>
      <c r="F24" s="76"/>
      <c r="G24" s="76"/>
      <c r="H24" s="76"/>
      <c r="I24" s="76"/>
      <c r="J24" s="76"/>
      <c r="K24" s="76"/>
      <c r="L24" s="76"/>
      <c r="M24" s="76"/>
      <c r="N24" s="76"/>
      <c r="O24" s="76"/>
      <c r="P24" s="76"/>
      <c r="Q24" s="76"/>
      <c r="R24" s="76"/>
      <c r="S24" s="76"/>
      <c r="T24" s="76"/>
      <c r="U24" s="76"/>
      <c r="V24" s="76"/>
      <c r="W24" s="76"/>
      <c r="X24" s="76"/>
      <c r="Y24" s="76"/>
      <c r="Z24" s="77"/>
    </row>
    <row r="25" spans="2:32" customFormat="1" ht="20.25" customHeight="1" x14ac:dyDescent="0.25">
      <c r="B25" s="103" t="s">
        <v>63</v>
      </c>
      <c r="C25" s="17"/>
      <c r="D25" s="5"/>
      <c r="E25" s="5"/>
      <c r="F25" s="5"/>
      <c r="G25" s="5"/>
      <c r="H25" s="5"/>
      <c r="I25" s="5"/>
      <c r="J25" s="18"/>
      <c r="K25" s="18"/>
      <c r="L25" s="18"/>
      <c r="M25" s="18"/>
      <c r="N25" s="18"/>
      <c r="O25" s="18"/>
      <c r="P25" s="18"/>
      <c r="Q25" s="18"/>
      <c r="R25" s="18"/>
      <c r="S25" s="18"/>
      <c r="T25" s="18"/>
      <c r="U25" s="18"/>
      <c r="V25" s="61"/>
      <c r="W25" s="61"/>
      <c r="X25" s="61"/>
      <c r="Y25" s="61"/>
      <c r="Z25" s="74"/>
    </row>
    <row r="26" spans="2:32" customFormat="1" ht="20.25" customHeight="1" x14ac:dyDescent="0.25">
      <c r="B26" s="7">
        <v>1</v>
      </c>
      <c r="C26" s="36"/>
      <c r="D26" s="36"/>
      <c r="E26" s="36"/>
      <c r="F26" s="36"/>
      <c r="G26" s="36"/>
      <c r="H26" s="36"/>
      <c r="I26" s="36"/>
      <c r="J26" s="36"/>
      <c r="K26" s="36"/>
      <c r="L26" s="36"/>
      <c r="M26" s="36"/>
      <c r="N26" s="36"/>
      <c r="O26" s="36"/>
      <c r="P26" s="36"/>
      <c r="Q26" s="36"/>
      <c r="R26" s="36"/>
      <c r="S26" s="36"/>
      <c r="T26" s="36"/>
      <c r="U26" s="37"/>
      <c r="V26" s="76"/>
      <c r="W26" s="76"/>
      <c r="X26" s="76"/>
      <c r="Y26" s="76"/>
      <c r="Z26" s="74"/>
    </row>
    <row r="27" spans="2:32" customFormat="1" ht="20.25" customHeight="1" x14ac:dyDescent="0.25">
      <c r="B27" s="427" t="s">
        <v>178</v>
      </c>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9"/>
    </row>
    <row r="28" spans="2:32" customFormat="1" ht="20.25" customHeight="1" x14ac:dyDescent="0.25">
      <c r="B28" s="427"/>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9"/>
    </row>
    <row r="29" spans="2:32" customFormat="1" ht="20.25" customHeight="1" x14ac:dyDescent="0.25">
      <c r="B29" s="72"/>
      <c r="C29" s="73"/>
      <c r="D29" s="61"/>
      <c r="E29" s="61"/>
      <c r="F29" s="61"/>
      <c r="G29" s="61"/>
      <c r="H29" s="61"/>
      <c r="I29" s="61"/>
      <c r="J29" s="61"/>
      <c r="K29" s="61"/>
      <c r="L29" s="61"/>
      <c r="M29" s="61"/>
      <c r="N29" s="61"/>
      <c r="O29" s="61"/>
      <c r="P29" s="61"/>
      <c r="Q29" s="61"/>
      <c r="R29" s="61"/>
      <c r="S29" s="61"/>
      <c r="T29" s="61"/>
      <c r="U29" s="61"/>
      <c r="V29" s="61"/>
      <c r="W29" s="61"/>
      <c r="X29" s="61"/>
      <c r="Y29" s="61"/>
      <c r="Z29" s="74"/>
    </row>
    <row r="30" spans="2:32" customFormat="1" ht="20.25" customHeight="1" x14ac:dyDescent="0.25">
      <c r="B30" s="72"/>
      <c r="C30" s="61"/>
      <c r="D30" s="3"/>
      <c r="E30" s="425" t="s">
        <v>141</v>
      </c>
      <c r="F30" s="426"/>
      <c r="G30" s="426"/>
      <c r="H30" s="426"/>
      <c r="I30" s="426"/>
      <c r="J30" s="426"/>
      <c r="K30" s="426"/>
      <c r="L30" s="424" t="s">
        <v>142</v>
      </c>
      <c r="M30" s="424"/>
      <c r="N30" s="424"/>
      <c r="O30" s="424"/>
      <c r="P30" s="424"/>
      <c r="Q30" s="424"/>
      <c r="R30" s="424"/>
      <c r="S30" s="424" t="s">
        <v>143</v>
      </c>
      <c r="T30" s="424"/>
      <c r="U30" s="424"/>
      <c r="V30" s="424"/>
      <c r="W30" s="424"/>
      <c r="X30" s="424"/>
      <c r="Y30" s="424"/>
      <c r="Z30" s="74"/>
    </row>
    <row r="31" spans="2:32" customFormat="1" ht="20.25" customHeight="1" x14ac:dyDescent="0.25">
      <c r="B31" s="72"/>
      <c r="C31" s="61"/>
      <c r="D31" s="3"/>
      <c r="E31" s="86" t="s">
        <v>144</v>
      </c>
      <c r="F31" s="86" t="s">
        <v>145</v>
      </c>
      <c r="G31" s="86" t="s">
        <v>146</v>
      </c>
      <c r="H31" s="86" t="s">
        <v>147</v>
      </c>
      <c r="I31" s="86" t="s">
        <v>148</v>
      </c>
      <c r="J31" s="66" t="s">
        <v>149</v>
      </c>
      <c r="K31" s="66" t="s">
        <v>150</v>
      </c>
      <c r="L31" s="86" t="s">
        <v>144</v>
      </c>
      <c r="M31" s="86" t="s">
        <v>145</v>
      </c>
      <c r="N31" s="86" t="s">
        <v>146</v>
      </c>
      <c r="O31" s="86" t="s">
        <v>147</v>
      </c>
      <c r="P31" s="86" t="s">
        <v>148</v>
      </c>
      <c r="Q31" s="66" t="s">
        <v>149</v>
      </c>
      <c r="R31" s="66" t="s">
        <v>150</v>
      </c>
      <c r="S31" s="86" t="s">
        <v>144</v>
      </c>
      <c r="T31" s="86" t="s">
        <v>145</v>
      </c>
      <c r="U31" s="86" t="s">
        <v>146</v>
      </c>
      <c r="V31" s="86" t="s">
        <v>147</v>
      </c>
      <c r="W31" s="86" t="s">
        <v>148</v>
      </c>
      <c r="X31" s="66" t="s">
        <v>149</v>
      </c>
      <c r="Y31" s="66" t="s">
        <v>150</v>
      </c>
      <c r="Z31" s="74"/>
    </row>
    <row r="32" spans="2:32" customFormat="1" ht="20.25" customHeight="1" x14ac:dyDescent="0.25">
      <c r="B32" s="72"/>
      <c r="C32" s="61"/>
      <c r="D32" s="65" t="s">
        <v>151</v>
      </c>
      <c r="E32" s="68">
        <v>0.28402777777777777</v>
      </c>
      <c r="F32" s="68">
        <v>0.28402777777777777</v>
      </c>
      <c r="G32" s="68">
        <v>0.28402777777777777</v>
      </c>
      <c r="H32" s="68">
        <v>0.28402777777777777</v>
      </c>
      <c r="I32" s="68">
        <v>0.28402777777777777</v>
      </c>
      <c r="J32" s="67"/>
      <c r="K32" s="67"/>
      <c r="L32" s="68">
        <v>0.28402777777777777</v>
      </c>
      <c r="M32" s="68">
        <v>0.28402777777777777</v>
      </c>
      <c r="N32" s="68">
        <v>0.28402777777777777</v>
      </c>
      <c r="O32" s="68">
        <v>0.28402777777777777</v>
      </c>
      <c r="P32" s="68">
        <v>0.28402777777777777</v>
      </c>
      <c r="Q32" s="67"/>
      <c r="R32" s="67"/>
      <c r="S32" s="68">
        <v>0.28402777777777777</v>
      </c>
      <c r="T32" s="68">
        <v>0.28402777777777777</v>
      </c>
      <c r="U32" s="68">
        <v>0.28402777777777777</v>
      </c>
      <c r="V32" s="68">
        <v>0.28402777777777777</v>
      </c>
      <c r="W32" s="68">
        <v>0.28402777777777777</v>
      </c>
      <c r="X32" s="67"/>
      <c r="Y32" s="67"/>
      <c r="Z32" s="74"/>
    </row>
    <row r="33" spans="1:79" ht="20.25" customHeight="1" x14ac:dyDescent="0.25">
      <c r="A33"/>
      <c r="B33" s="72"/>
      <c r="C33" s="61"/>
      <c r="D33" s="65" t="s">
        <v>174</v>
      </c>
      <c r="E33" s="68">
        <v>0.35555555555555557</v>
      </c>
      <c r="F33" s="68">
        <v>0.35555555555555557</v>
      </c>
      <c r="G33" s="68">
        <v>0.35555555555555557</v>
      </c>
      <c r="H33" s="68"/>
      <c r="I33" s="68"/>
      <c r="J33" s="67"/>
      <c r="K33" s="67"/>
      <c r="L33" s="68"/>
      <c r="M33" s="68">
        <v>0.35555555555555557</v>
      </c>
      <c r="N33" s="68">
        <v>0.35555555555555557</v>
      </c>
      <c r="O33" s="68">
        <v>0.35555555555555557</v>
      </c>
      <c r="P33" s="68"/>
      <c r="Q33" s="67"/>
      <c r="R33" s="67"/>
      <c r="S33" s="68">
        <v>0.35555555555555557</v>
      </c>
      <c r="T33" s="68">
        <v>0.35555555555555557</v>
      </c>
      <c r="U33" s="68">
        <v>0.35555555555555557</v>
      </c>
      <c r="V33" s="68">
        <v>0.35555555555555557</v>
      </c>
      <c r="W33" s="68"/>
      <c r="X33" s="67"/>
      <c r="Y33" s="67"/>
      <c r="Z33" s="74"/>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row>
    <row r="34" spans="1:79" ht="20.25" customHeight="1" x14ac:dyDescent="0.25">
      <c r="A34"/>
      <c r="B34" s="72"/>
      <c r="C34" s="61"/>
      <c r="D34" s="65" t="s">
        <v>2</v>
      </c>
      <c r="E34" s="68"/>
      <c r="F34" s="104"/>
      <c r="G34" s="104"/>
      <c r="H34" s="104">
        <v>0.28402777777777777</v>
      </c>
      <c r="I34" s="104" t="s">
        <v>176</v>
      </c>
      <c r="J34" s="67"/>
      <c r="K34" s="67"/>
      <c r="L34" s="104">
        <v>0.28402777777777777</v>
      </c>
      <c r="M34" s="104"/>
      <c r="N34" s="104"/>
      <c r="O34" s="68"/>
      <c r="P34" s="68"/>
      <c r="Q34" s="67"/>
      <c r="R34" s="67"/>
      <c r="S34" s="68"/>
      <c r="T34" s="68"/>
      <c r="U34" s="68"/>
      <c r="V34" s="68"/>
      <c r="W34" s="68"/>
      <c r="X34" s="67"/>
      <c r="Y34" s="67"/>
      <c r="Z34" s="7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row>
    <row r="35" spans="1:79" ht="20.25" customHeight="1" x14ac:dyDescent="0.25">
      <c r="A35"/>
      <c r="B35" s="72"/>
      <c r="C35" s="61"/>
      <c r="D35" s="105"/>
      <c r="E35" s="106"/>
      <c r="F35" s="106"/>
      <c r="G35" s="106"/>
      <c r="H35" s="106"/>
      <c r="I35" s="106"/>
      <c r="J35" s="106"/>
      <c r="K35" s="106"/>
      <c r="L35" s="106"/>
      <c r="M35" s="106"/>
      <c r="N35" s="106"/>
      <c r="O35" s="106"/>
      <c r="P35" s="106"/>
      <c r="Q35" s="106"/>
      <c r="R35" s="106"/>
      <c r="S35" s="106"/>
      <c r="T35" s="106"/>
      <c r="U35" s="106"/>
      <c r="V35" s="106"/>
      <c r="W35" s="106"/>
      <c r="X35" s="106"/>
      <c r="Y35" s="106"/>
      <c r="Z35" s="74"/>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row>
    <row r="36" spans="1:79" ht="20.25" customHeight="1" x14ac:dyDescent="0.25">
      <c r="A36"/>
      <c r="B36" s="107" t="s">
        <v>175</v>
      </c>
      <c r="C36" s="61"/>
      <c r="D36" s="61"/>
      <c r="E36" s="61"/>
      <c r="F36" s="61"/>
      <c r="G36" s="61"/>
      <c r="H36" s="61"/>
      <c r="I36" s="61"/>
      <c r="J36" s="61"/>
      <c r="K36" s="61"/>
      <c r="L36" s="61"/>
      <c r="M36" s="61"/>
      <c r="N36" s="61"/>
      <c r="O36" s="61"/>
      <c r="P36" s="61"/>
      <c r="Q36" s="61"/>
      <c r="R36" s="61"/>
      <c r="S36" s="61"/>
      <c r="T36" s="61"/>
      <c r="U36" s="61"/>
      <c r="V36" s="61"/>
      <c r="W36" s="61"/>
      <c r="X36" s="61"/>
      <c r="Y36" s="61"/>
      <c r="Z36" s="74"/>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row>
    <row r="37" spans="1:79" ht="20.25" customHeight="1" x14ac:dyDescent="0.25">
      <c r="A37"/>
      <c r="B37" s="75"/>
      <c r="C37" s="76"/>
      <c r="D37" s="76"/>
      <c r="E37" s="76"/>
      <c r="F37" s="76"/>
      <c r="G37" s="76"/>
      <c r="H37" s="76"/>
      <c r="I37" s="76"/>
      <c r="J37" s="76"/>
      <c r="K37" s="76"/>
      <c r="L37" s="76"/>
      <c r="M37" s="76"/>
      <c r="N37" s="76"/>
      <c r="O37" s="76"/>
      <c r="P37" s="76"/>
      <c r="Q37" s="76"/>
      <c r="R37" s="76"/>
      <c r="S37" s="76"/>
      <c r="T37" s="76"/>
      <c r="U37" s="76"/>
      <c r="V37" s="76"/>
      <c r="W37" s="76"/>
      <c r="X37" s="76"/>
      <c r="Y37" s="76"/>
      <c r="Z37" s="7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row>
    <row r="38" spans="1:79" ht="20.25" customHeight="1" x14ac:dyDescent="0.25">
      <c r="A38"/>
      <c r="B38" s="7">
        <v>2</v>
      </c>
      <c r="C38" s="36"/>
      <c r="D38" s="36"/>
      <c r="E38" s="36"/>
      <c r="F38" s="36"/>
      <c r="G38" s="36"/>
      <c r="H38" s="36"/>
      <c r="I38" s="36"/>
      <c r="J38" s="36"/>
      <c r="K38" s="36"/>
      <c r="L38" s="36"/>
      <c r="M38" s="36"/>
      <c r="N38" s="36"/>
      <c r="O38" s="36"/>
      <c r="P38" s="36"/>
      <c r="Q38" s="36"/>
      <c r="R38" s="36"/>
      <c r="S38" s="36"/>
      <c r="T38" s="36"/>
      <c r="U38" s="37"/>
      <c r="V38" s="76"/>
      <c r="W38" s="76"/>
      <c r="X38" s="76"/>
      <c r="Y38" s="76"/>
      <c r="Z38" s="74"/>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row>
    <row r="39" spans="1:79" ht="20.25" customHeight="1" x14ac:dyDescent="0.25">
      <c r="A39"/>
      <c r="B39" s="427" t="s">
        <v>177</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row>
    <row r="40" spans="1:79" ht="20.25" customHeight="1" x14ac:dyDescent="0.25">
      <c r="A40"/>
      <c r="B40" s="427"/>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9"/>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row>
    <row r="41" spans="1:79" ht="20.25" customHeight="1" x14ac:dyDescent="0.25">
      <c r="A41"/>
      <c r="B41" s="72"/>
      <c r="C41" s="61"/>
      <c r="D41" s="3"/>
      <c r="E41" s="425" t="s">
        <v>141</v>
      </c>
      <c r="F41" s="426"/>
      <c r="G41" s="426"/>
      <c r="H41" s="426"/>
      <c r="I41" s="426"/>
      <c r="J41" s="426"/>
      <c r="K41" s="426"/>
      <c r="L41" s="424" t="s">
        <v>142</v>
      </c>
      <c r="M41" s="424"/>
      <c r="N41" s="424"/>
      <c r="O41" s="424"/>
      <c r="P41" s="424"/>
      <c r="Q41" s="424"/>
      <c r="R41" s="424"/>
      <c r="S41" s="424" t="s">
        <v>143</v>
      </c>
      <c r="T41" s="424"/>
      <c r="U41" s="424"/>
      <c r="V41" s="424"/>
      <c r="W41" s="424"/>
      <c r="X41" s="424"/>
      <c r="Y41" s="424"/>
      <c r="Z41" s="74"/>
      <c r="AA41"/>
      <c r="AB41" s="419" t="s">
        <v>427</v>
      </c>
      <c r="AC41" s="419"/>
      <c r="AD41" s="419"/>
      <c r="AE41" s="419"/>
      <c r="AF41" s="419"/>
      <c r="AG41" s="419"/>
      <c r="AH41" s="419"/>
      <c r="AI41" s="419"/>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row>
    <row r="42" spans="1:79" ht="20.25" customHeight="1" x14ac:dyDescent="0.25">
      <c r="A42"/>
      <c r="B42" s="72"/>
      <c r="C42" s="61"/>
      <c r="D42" s="3"/>
      <c r="E42" s="86" t="s">
        <v>144</v>
      </c>
      <c r="F42" s="86" t="s">
        <v>145</v>
      </c>
      <c r="G42" s="86" t="s">
        <v>146</v>
      </c>
      <c r="H42" s="86" t="s">
        <v>147</v>
      </c>
      <c r="I42" s="86" t="s">
        <v>148</v>
      </c>
      <c r="J42" s="66" t="s">
        <v>149</v>
      </c>
      <c r="K42" s="66" t="s">
        <v>150</v>
      </c>
      <c r="L42" s="86" t="s">
        <v>144</v>
      </c>
      <c r="M42" s="86" t="s">
        <v>145</v>
      </c>
      <c r="N42" s="86" t="s">
        <v>146</v>
      </c>
      <c r="O42" s="86" t="s">
        <v>147</v>
      </c>
      <c r="P42" s="86" t="s">
        <v>148</v>
      </c>
      <c r="Q42" s="66" t="s">
        <v>149</v>
      </c>
      <c r="R42" s="66" t="s">
        <v>150</v>
      </c>
      <c r="S42" s="86" t="s">
        <v>144</v>
      </c>
      <c r="T42" s="86" t="s">
        <v>145</v>
      </c>
      <c r="U42" s="86" t="s">
        <v>146</v>
      </c>
      <c r="V42" s="86" t="s">
        <v>147</v>
      </c>
      <c r="W42" s="86" t="s">
        <v>148</v>
      </c>
      <c r="X42" s="66" t="s">
        <v>149</v>
      </c>
      <c r="Y42" s="66" t="s">
        <v>150</v>
      </c>
      <c r="Z42" s="74"/>
      <c r="AA42"/>
      <c r="AB42" s="419"/>
      <c r="AC42" s="419"/>
      <c r="AD42" s="419"/>
      <c r="AE42" s="419"/>
      <c r="AF42" s="419"/>
      <c r="AG42" s="419"/>
      <c r="AH42" s="419"/>
      <c r="AI42" s="419"/>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row>
    <row r="43" spans="1:79" ht="20.25" customHeight="1" x14ac:dyDescent="0.25">
      <c r="A43"/>
      <c r="B43" s="72"/>
      <c r="C43" s="61"/>
      <c r="D43" s="65" t="s">
        <v>151</v>
      </c>
      <c r="E43" s="68">
        <v>0.28402777777777777</v>
      </c>
      <c r="F43" s="68">
        <v>0.28402777777777777</v>
      </c>
      <c r="G43" s="68">
        <v>0.28402777777777777</v>
      </c>
      <c r="H43" s="68">
        <v>0.28402777777777777</v>
      </c>
      <c r="I43" s="68">
        <v>0.28402777777777777</v>
      </c>
      <c r="J43" s="67"/>
      <c r="K43" s="67"/>
      <c r="L43" s="68">
        <v>0.28402777777777777</v>
      </c>
      <c r="M43" s="68">
        <v>0.28402777777777777</v>
      </c>
      <c r="N43" s="68">
        <v>0.28402777777777777</v>
      </c>
      <c r="O43" s="68">
        <v>0.28402777777777777</v>
      </c>
      <c r="P43" s="68">
        <v>0.28402777777777777</v>
      </c>
      <c r="Q43" s="67"/>
      <c r="R43" s="67"/>
      <c r="S43" s="68">
        <v>0.28402777777777777</v>
      </c>
      <c r="T43" s="68">
        <v>0.28402777777777777</v>
      </c>
      <c r="U43" s="68">
        <v>0.28402777777777777</v>
      </c>
      <c r="V43" s="68">
        <v>0.28402777777777777</v>
      </c>
      <c r="W43" s="68">
        <v>0.28402777777777777</v>
      </c>
      <c r="X43" s="67"/>
      <c r="Y43" s="67"/>
      <c r="Z43" s="74"/>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row>
    <row r="44" spans="1:79" ht="20.25" customHeight="1" x14ac:dyDescent="0.25">
      <c r="A44"/>
      <c r="B44" s="72"/>
      <c r="C44" s="61"/>
      <c r="D44" s="65" t="s">
        <v>174</v>
      </c>
      <c r="E44" s="68">
        <v>0.35555555555555557</v>
      </c>
      <c r="F44" s="68">
        <v>0.35555555555555557</v>
      </c>
      <c r="G44" s="68">
        <v>0.35555555555555557</v>
      </c>
      <c r="H44" s="68">
        <v>0.35555555555555557</v>
      </c>
      <c r="I44" s="68"/>
      <c r="J44" s="67"/>
      <c r="K44" s="67"/>
      <c r="L44" s="68"/>
      <c r="M44" s="68"/>
      <c r="N44" s="68"/>
      <c r="O44" s="68"/>
      <c r="P44" s="68"/>
      <c r="Q44" s="67"/>
      <c r="R44" s="67"/>
      <c r="S44" s="68">
        <v>0.35555555555555557</v>
      </c>
      <c r="T44" s="68">
        <v>0.35555555555555557</v>
      </c>
      <c r="U44" s="68">
        <v>0.35555555555555557</v>
      </c>
      <c r="V44" s="68">
        <v>0.35555555555555557</v>
      </c>
      <c r="W44" s="68"/>
      <c r="X44" s="67"/>
      <c r="Y44" s="67"/>
      <c r="Z44" s="7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row>
    <row r="45" spans="1:79" ht="20.25" customHeight="1" x14ac:dyDescent="0.25">
      <c r="A45"/>
      <c r="B45" s="72"/>
      <c r="C45" s="61"/>
      <c r="D45" s="65" t="s">
        <v>2</v>
      </c>
      <c r="E45" s="68"/>
      <c r="F45" s="104"/>
      <c r="G45" s="104"/>
      <c r="H45" s="104"/>
      <c r="I45" s="104"/>
      <c r="J45" s="67"/>
      <c r="K45" s="67"/>
      <c r="L45" s="104">
        <v>0.28402777777777777</v>
      </c>
      <c r="M45" s="104">
        <v>0.28402777777777777</v>
      </c>
      <c r="N45" s="104">
        <v>0.28402777777777777</v>
      </c>
      <c r="O45" s="104">
        <v>0.28402777777777777</v>
      </c>
      <c r="P45" s="104">
        <v>0.28402777777777777</v>
      </c>
      <c r="Q45" s="67"/>
      <c r="R45" s="67"/>
      <c r="S45" s="68"/>
      <c r="T45" s="68"/>
      <c r="U45" s="68"/>
      <c r="V45" s="68"/>
      <c r="W45" s="68"/>
      <c r="X45" s="67"/>
      <c r="Y45" s="67"/>
      <c r="Z45" s="74"/>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row>
    <row r="46" spans="1:79" ht="20.25" customHeight="1" x14ac:dyDescent="0.25">
      <c r="A46"/>
      <c r="B46" s="72"/>
      <c r="C46" s="61"/>
      <c r="D46" s="105"/>
      <c r="E46" s="106"/>
      <c r="F46" s="106"/>
      <c r="G46" s="106"/>
      <c r="H46" s="106"/>
      <c r="I46" s="106"/>
      <c r="J46" s="106"/>
      <c r="K46" s="106"/>
      <c r="L46" s="106"/>
      <c r="M46" s="106"/>
      <c r="N46" s="106"/>
      <c r="O46" s="106"/>
      <c r="P46" s="106"/>
      <c r="Q46" s="106"/>
      <c r="R46" s="106"/>
      <c r="S46" s="106"/>
      <c r="T46" s="106"/>
      <c r="U46" s="106"/>
      <c r="V46" s="106"/>
      <c r="W46" s="106"/>
      <c r="X46" s="106"/>
      <c r="Y46" s="106"/>
      <c r="Z46" s="74"/>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row>
    <row r="47" spans="1:79" s="91" customFormat="1" ht="20.25" customHeight="1" x14ac:dyDescent="0.25">
      <c r="A47"/>
      <c r="B47" s="7"/>
      <c r="C47" s="79" t="s">
        <v>257</v>
      </c>
      <c r="D47" s="5"/>
      <c r="E47" s="5"/>
      <c r="F47" s="5"/>
      <c r="G47" s="5"/>
      <c r="H47" s="5"/>
      <c r="I47" s="5"/>
      <c r="J47" s="5"/>
      <c r="K47" s="5"/>
      <c r="L47" s="5"/>
      <c r="M47" s="5"/>
      <c r="N47" s="5"/>
      <c r="O47" s="5"/>
      <c r="P47" s="5"/>
      <c r="Q47" s="5"/>
      <c r="R47" s="5"/>
      <c r="S47" s="5"/>
      <c r="T47" s="5"/>
      <c r="U47" s="5"/>
      <c r="V47" s="5"/>
      <c r="W47" s="5"/>
      <c r="X47" s="5"/>
      <c r="Y47" s="5"/>
      <c r="Z47" s="78"/>
    </row>
    <row r="48" spans="1:79" s="91" customFormat="1" ht="20.25" customHeight="1" x14ac:dyDescent="0.25">
      <c r="A48"/>
      <c r="B48" s="80"/>
      <c r="C48" s="36"/>
      <c r="D48" s="36"/>
      <c r="E48" s="36"/>
      <c r="F48" s="36"/>
      <c r="G48" s="36"/>
      <c r="H48" s="36"/>
      <c r="I48" s="36"/>
      <c r="J48" s="36"/>
      <c r="K48" s="36"/>
      <c r="L48" s="36"/>
      <c r="M48" s="36"/>
      <c r="N48" s="36"/>
      <c r="O48" s="36"/>
      <c r="P48" s="36"/>
      <c r="Q48" s="36"/>
      <c r="R48" s="36"/>
      <c r="S48" s="36"/>
      <c r="T48" s="36"/>
      <c r="U48" s="36"/>
      <c r="V48" s="36"/>
      <c r="W48" s="36"/>
      <c r="X48" s="36"/>
      <c r="Y48" s="36"/>
      <c r="Z48" s="81"/>
    </row>
    <row r="49" spans="1:79" s="91" customFormat="1" ht="20.25" customHeight="1" x14ac:dyDescent="0.25">
      <c r="A49"/>
    </row>
    <row r="50" spans="1:79" s="91" customFormat="1" ht="20.25" customHeight="1" x14ac:dyDescent="0.25">
      <c r="A50"/>
    </row>
    <row r="51" spans="1:79" s="91" customFormat="1" ht="20.25" customHeight="1" x14ac:dyDescent="0.25">
      <c r="A51"/>
    </row>
    <row r="52" spans="1:79" s="91" customFormat="1" ht="20.25" customHeight="1" x14ac:dyDescent="0.25">
      <c r="A52"/>
    </row>
    <row r="53" spans="1:79" s="91" customFormat="1" ht="15.75" customHeight="1" x14ac:dyDescent="0.25">
      <c r="A53"/>
    </row>
    <row r="54" spans="1:79" ht="20.25"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row>
    <row r="55" spans="1:79" ht="20.25" customHeight="1"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row>
    <row r="56" spans="1:79" ht="20.25" customHeight="1"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row>
    <row r="57" spans="1:79" ht="20.2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row>
    <row r="58" spans="1:79"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row>
    <row r="59" spans="1:79"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row>
    <row r="60" spans="1:79"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row>
    <row r="61" spans="1:79"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row>
    <row r="62" spans="1:79"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row>
    <row r="63" spans="1:79"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row>
    <row r="64" spans="1:79"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spans="1:79"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row>
    <row r="114" spans="1:79"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row>
    <row r="115" spans="1:79"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row>
    <row r="116" spans="1:79"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row>
    <row r="117" spans="1:79"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row>
    <row r="118" spans="1:79"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row>
    <row r="119" spans="1:79"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row>
    <row r="120" spans="1:79"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row>
    <row r="121" spans="1:79"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row>
    <row r="122" spans="1:79"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row>
    <row r="123" spans="1:79"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row>
    <row r="124" spans="1:79"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row>
    <row r="125" spans="1:79"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row>
    <row r="126" spans="1:79"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row>
    <row r="127" spans="1:79"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row>
    <row r="128" spans="1:79" x14ac:dyDescent="0.25">
      <c r="A128"/>
    </row>
    <row r="129" spans="1:79" x14ac:dyDescent="0.25">
      <c r="A129"/>
    </row>
    <row r="130" spans="1:79" x14ac:dyDescent="0.25">
      <c r="A130"/>
    </row>
    <row r="131" spans="1:79" x14ac:dyDescent="0.25">
      <c r="A131"/>
    </row>
    <row r="132" spans="1:79" x14ac:dyDescent="0.25">
      <c r="A132"/>
    </row>
    <row r="133" spans="1:79" x14ac:dyDescent="0.25">
      <c r="A133"/>
    </row>
    <row r="134" spans="1:79" x14ac:dyDescent="0.25">
      <c r="A134"/>
    </row>
    <row r="135" spans="1:79" x14ac:dyDescent="0.25">
      <c r="A135"/>
    </row>
    <row r="136" spans="1:79" x14ac:dyDescent="0.25">
      <c r="A136"/>
    </row>
    <row r="137" spans="1:79" x14ac:dyDescent="0.25">
      <c r="A137"/>
    </row>
    <row r="138" spans="1:7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row>
    <row r="139" spans="1:7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row>
    <row r="140" spans="1:7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row>
    <row r="141" spans="1:7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row>
    <row r="142" spans="1:7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row>
    <row r="143" spans="1:7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row>
    <row r="144" spans="1:7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24" customFormat="1" x14ac:dyDescent="0.25"/>
  </sheetData>
  <mergeCells count="17">
    <mergeCell ref="U5:Y5"/>
    <mergeCell ref="C8:Y16"/>
    <mergeCell ref="E41:K41"/>
    <mergeCell ref="L41:R41"/>
    <mergeCell ref="S41:Y41"/>
    <mergeCell ref="E20:I20"/>
    <mergeCell ref="E21:I21"/>
    <mergeCell ref="E22:I22"/>
    <mergeCell ref="E23:I23"/>
    <mergeCell ref="B27:Z28"/>
    <mergeCell ref="B39:Z40"/>
    <mergeCell ref="E30:K30"/>
    <mergeCell ref="L30:R30"/>
    <mergeCell ref="S30:Y30"/>
    <mergeCell ref="AB20:AF21"/>
    <mergeCell ref="AB41:AI42"/>
    <mergeCell ref="U6:Y6"/>
  </mergeCells>
  <pageMargins left="0.70866141732283472" right="0.70866141732283472" top="0.78740157480314965" bottom="0.78740157480314965" header="0.31496062992125984" footer="0.31496062992125984"/>
  <pageSetup paperSize="9" scale="6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C208"/>
  <sheetViews>
    <sheetView showGridLines="0" showRowColHeaders="0" zoomScaleNormal="100" workbookViewId="0">
      <pane ySplit="3" topLeftCell="A4" activePane="bottomLeft" state="frozen"/>
      <selection activeCell="AC24" sqref="AC24:AI24"/>
      <selection pane="bottomLeft" activeCell="AG41" sqref="AG41"/>
    </sheetView>
  </sheetViews>
  <sheetFormatPr baseColWidth="10" defaultRowHeight="15" x14ac:dyDescent="0.25"/>
  <cols>
    <col min="1" max="1" width="3.125" style="91" customWidth="1"/>
    <col min="2" max="3" width="2.125" style="91" customWidth="1"/>
    <col min="4" max="4" width="11" style="91"/>
    <col min="5" max="5" width="9.625" style="91" bestFit="1" customWidth="1"/>
    <col min="6" max="6" width="5" style="91" bestFit="1" customWidth="1"/>
    <col min="7" max="7" width="5.75" style="91" customWidth="1"/>
    <col min="8" max="10" width="5" style="91" bestFit="1" customWidth="1"/>
    <col min="11" max="12" width="4.875" style="91" bestFit="1" customWidth="1"/>
    <col min="13" max="17" width="5" style="91" bestFit="1" customWidth="1"/>
    <col min="18" max="18" width="4.875" style="91" bestFit="1" customWidth="1"/>
    <col min="19" max="19" width="5.125" style="91" customWidth="1"/>
    <col min="20" max="24" width="5" style="91" bestFit="1" customWidth="1"/>
    <col min="25" max="26" width="4.875" style="91" bestFit="1" customWidth="1"/>
    <col min="27" max="27" width="2.125" style="91" customWidth="1"/>
    <col min="28" max="28" width="2.375" style="91" customWidth="1"/>
    <col min="29" max="81" width="11" style="91"/>
  </cols>
  <sheetData>
    <row r="1" spans="2:28" customFormat="1" ht="12.75" customHeight="1" x14ac:dyDescent="0.25"/>
    <row r="2" spans="2:28" customFormat="1" ht="12.75" customHeight="1" x14ac:dyDescent="0.25"/>
    <row r="3" spans="2:28" customFormat="1" ht="21.75" customHeight="1" x14ac:dyDescent="0.25"/>
    <row r="4" spans="2:28" customFormat="1" ht="20.25" customHeight="1" x14ac:dyDescent="0.25">
      <c r="B4" s="8"/>
      <c r="C4" s="9"/>
      <c r="D4" s="9"/>
      <c r="E4" s="9"/>
      <c r="F4" s="9"/>
      <c r="G4" s="9"/>
      <c r="H4" s="9"/>
      <c r="I4" s="9"/>
      <c r="J4" s="9"/>
      <c r="K4" s="9"/>
      <c r="L4" s="9"/>
      <c r="M4" s="9"/>
      <c r="N4" s="9"/>
      <c r="O4" s="9"/>
      <c r="P4" s="9"/>
      <c r="Q4" s="9"/>
      <c r="R4" s="9"/>
      <c r="S4" s="9"/>
      <c r="T4" s="9"/>
      <c r="U4" s="9"/>
      <c r="V4" s="9"/>
      <c r="W4" s="9"/>
      <c r="X4" s="9"/>
      <c r="Y4" s="9"/>
      <c r="Z4" s="9"/>
      <c r="AA4" s="9"/>
      <c r="AB4" s="10"/>
    </row>
    <row r="5" spans="2:28" customFormat="1" ht="20.25" customHeight="1" x14ac:dyDescent="0.3">
      <c r="B5" s="11"/>
      <c r="C5" s="12"/>
      <c r="D5" s="34" t="str">
        <f>Startseite!AK20</f>
        <v>Vaterschaftsurlaub</v>
      </c>
      <c r="E5" s="12"/>
      <c r="F5" s="12"/>
      <c r="G5" s="12"/>
      <c r="H5" s="12"/>
      <c r="I5" s="12"/>
      <c r="J5" s="12"/>
      <c r="K5" s="12"/>
      <c r="L5" s="12"/>
      <c r="M5" s="12"/>
      <c r="N5" s="12"/>
      <c r="O5" s="12"/>
      <c r="P5" s="12"/>
      <c r="Q5" s="12"/>
      <c r="R5" s="170" t="s">
        <v>253</v>
      </c>
      <c r="S5" s="12"/>
      <c r="T5" s="12"/>
      <c r="U5" s="414" t="str">
        <f>VLOOKUP(D5,Grundlagen!B:E,3,FALSE)</f>
        <v>191-191bis</v>
      </c>
      <c r="V5" s="414"/>
      <c r="W5" s="414"/>
      <c r="X5" s="414"/>
      <c r="Y5" s="414"/>
      <c r="Z5" s="414"/>
      <c r="AA5" s="414"/>
      <c r="AB5" s="13"/>
    </row>
    <row r="6" spans="2:28" s="91" customFormat="1" ht="20.25" customHeight="1" x14ac:dyDescent="0.2">
      <c r="B6" s="11"/>
      <c r="C6" s="12"/>
      <c r="D6" s="12"/>
      <c r="E6" s="12"/>
      <c r="F6" s="12"/>
      <c r="G6" s="12"/>
      <c r="H6" s="12"/>
      <c r="I6" s="12"/>
      <c r="J6" s="12"/>
      <c r="K6" s="12"/>
      <c r="L6" s="12"/>
      <c r="M6" s="12"/>
      <c r="N6" s="12"/>
      <c r="O6" s="89"/>
      <c r="P6" s="89"/>
      <c r="Q6" s="89"/>
      <c r="R6" s="170" t="s">
        <v>123</v>
      </c>
      <c r="S6" s="63"/>
      <c r="T6" s="63"/>
      <c r="U6" s="423" t="str">
        <f>VLOOKUP(D5,Grundlagen!B:E,4,FALSE)</f>
        <v>Linear</v>
      </c>
      <c r="V6" s="423"/>
      <c r="W6" s="423"/>
      <c r="X6" s="423"/>
      <c r="Y6" s="423"/>
      <c r="Z6" s="423"/>
      <c r="AA6" s="423"/>
      <c r="AB6" s="87"/>
    </row>
    <row r="7" spans="2:28" customFormat="1" ht="20.25" customHeight="1" x14ac:dyDescent="0.25">
      <c r="B7" s="11"/>
      <c r="C7" s="430" t="s">
        <v>23</v>
      </c>
      <c r="D7" s="430"/>
      <c r="E7" s="430"/>
      <c r="F7" s="430"/>
      <c r="G7" s="430"/>
      <c r="H7" s="430"/>
      <c r="I7" s="430"/>
      <c r="J7" s="430"/>
      <c r="K7" s="430"/>
      <c r="L7" s="430"/>
      <c r="M7" s="430"/>
      <c r="N7" s="430"/>
      <c r="O7" s="430"/>
      <c r="P7" s="430"/>
      <c r="Q7" s="430"/>
      <c r="R7" s="430"/>
      <c r="S7" s="430"/>
      <c r="T7" s="430"/>
      <c r="U7" s="430"/>
      <c r="V7" s="430"/>
      <c r="W7" s="430"/>
      <c r="X7" s="430"/>
      <c r="Y7" s="430"/>
      <c r="Z7" s="430"/>
      <c r="AA7" s="430"/>
      <c r="AB7" s="13"/>
    </row>
    <row r="8" spans="2:28" customFormat="1" ht="20.25" customHeight="1" x14ac:dyDescent="0.25">
      <c r="B8" s="11"/>
      <c r="C8" s="431" t="str">
        <f>VLOOKUP(D5,Grundlagen!B4:E31,2,FALSE)</f>
        <v>Der rechtliche Vater hat Anspruch auf einen bezahlten Vater-schaftsurlaub von 10 Arbeitstagen. Der Anspruch entsteht mit der Geburt des Kindes und kann innert 6 Monaten wahlweise am Stück oder tagweise bezogen werden.</v>
      </c>
      <c r="D8" s="431"/>
      <c r="E8" s="431"/>
      <c r="F8" s="431"/>
      <c r="G8" s="431"/>
      <c r="H8" s="431"/>
      <c r="I8" s="431"/>
      <c r="J8" s="431"/>
      <c r="K8" s="431"/>
      <c r="L8" s="431"/>
      <c r="M8" s="431"/>
      <c r="N8" s="431"/>
      <c r="O8" s="431"/>
      <c r="P8" s="431"/>
      <c r="Q8" s="431"/>
      <c r="R8" s="431"/>
      <c r="S8" s="431"/>
      <c r="T8" s="431"/>
      <c r="U8" s="431"/>
      <c r="V8" s="431"/>
      <c r="W8" s="431"/>
      <c r="X8" s="431"/>
      <c r="Y8" s="431"/>
      <c r="Z8" s="431"/>
      <c r="AA8" s="85"/>
      <c r="AB8" s="88"/>
    </row>
    <row r="9" spans="2:28" customFormat="1" ht="20.25" customHeight="1" x14ac:dyDescent="0.25">
      <c r="B9" s="11"/>
      <c r="C9" s="431"/>
      <c r="D9" s="431"/>
      <c r="E9" s="431"/>
      <c r="F9" s="431"/>
      <c r="G9" s="431"/>
      <c r="H9" s="431"/>
      <c r="I9" s="431"/>
      <c r="J9" s="431"/>
      <c r="K9" s="431"/>
      <c r="L9" s="431"/>
      <c r="M9" s="431"/>
      <c r="N9" s="431"/>
      <c r="O9" s="431"/>
      <c r="P9" s="431"/>
      <c r="Q9" s="431"/>
      <c r="R9" s="431"/>
      <c r="S9" s="431"/>
      <c r="T9" s="431"/>
      <c r="U9" s="431"/>
      <c r="V9" s="431"/>
      <c r="W9" s="431"/>
      <c r="X9" s="431"/>
      <c r="Y9" s="431"/>
      <c r="Z9" s="431"/>
      <c r="AA9" s="85"/>
      <c r="AB9" s="88"/>
    </row>
    <row r="10" spans="2:28" customFormat="1" ht="20.25" customHeight="1" x14ac:dyDescent="0.25">
      <c r="B10" s="1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85"/>
      <c r="AB10" s="88"/>
    </row>
    <row r="11" spans="2:28" customFormat="1" ht="20.25" customHeight="1" x14ac:dyDescent="0.25">
      <c r="B11" s="1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85"/>
      <c r="AB11" s="88"/>
    </row>
    <row r="12" spans="2:28" customFormat="1" ht="20.25" customHeight="1" x14ac:dyDescent="0.25">
      <c r="B12" s="1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85"/>
      <c r="AB12" s="88"/>
    </row>
    <row r="13" spans="2:28" customFormat="1" ht="20.25" customHeight="1" x14ac:dyDescent="0.25">
      <c r="B13" s="1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85"/>
      <c r="AB13" s="88"/>
    </row>
    <row r="14" spans="2:28" customFormat="1" ht="20.25" customHeight="1" x14ac:dyDescent="0.25">
      <c r="B14" s="1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85"/>
      <c r="AB14" s="88"/>
    </row>
    <row r="15" spans="2:28" customFormat="1" ht="20.25" customHeight="1" x14ac:dyDescent="0.25">
      <c r="B15" s="1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85"/>
      <c r="AB15" s="88"/>
    </row>
    <row r="16" spans="2:28" customFormat="1" ht="20.25" customHeight="1" x14ac:dyDescent="0.25">
      <c r="B16" s="1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85"/>
      <c r="AB16" s="88"/>
    </row>
    <row r="17" spans="2:44" customFormat="1" ht="20.2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3"/>
      <c r="AQ17" s="91"/>
      <c r="AR17" s="91"/>
    </row>
    <row r="18" spans="2:44" customFormat="1" ht="20.25" customHeight="1" x14ac:dyDescent="0.25">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54"/>
      <c r="AQ18" s="91"/>
      <c r="AR18" s="91"/>
    </row>
    <row r="19" spans="2:44" customFormat="1" ht="20.25" customHeight="1" x14ac:dyDescent="0.25">
      <c r="B19" s="11"/>
      <c r="C19" s="32"/>
      <c r="D19" s="32"/>
      <c r="E19" s="5"/>
      <c r="F19" s="432" t="s">
        <v>37</v>
      </c>
      <c r="G19" s="432"/>
      <c r="H19" s="432"/>
      <c r="I19" s="18"/>
      <c r="J19" s="18"/>
      <c r="K19" s="18" t="s">
        <v>38</v>
      </c>
      <c r="L19" s="18"/>
      <c r="M19" s="18"/>
      <c r="N19" s="18"/>
      <c r="O19" s="18"/>
      <c r="P19" s="18"/>
      <c r="Q19" s="18"/>
      <c r="R19" s="268"/>
      <c r="S19" s="268"/>
      <c r="T19" s="268"/>
      <c r="U19" s="62"/>
      <c r="V19" s="62"/>
      <c r="W19" s="62"/>
      <c r="X19" s="268"/>
      <c r="Y19" s="268"/>
      <c r="Z19" s="18"/>
      <c r="AA19" s="18"/>
      <c r="AB19" s="54"/>
      <c r="AO19" s="91"/>
      <c r="AP19" s="91"/>
    </row>
    <row r="20" spans="2:44" customFormat="1" ht="20.25" customHeight="1" x14ac:dyDescent="0.25">
      <c r="B20" s="11"/>
      <c r="C20" s="32" t="s">
        <v>33</v>
      </c>
      <c r="D20" s="33"/>
      <c r="E20" s="5"/>
      <c r="F20" s="18"/>
      <c r="G20" s="279">
        <v>1</v>
      </c>
      <c r="H20" s="279"/>
      <c r="I20" s="279"/>
      <c r="J20" s="279"/>
      <c r="K20" s="18" t="s">
        <v>333</v>
      </c>
      <c r="L20" s="18"/>
      <c r="M20" s="18"/>
      <c r="N20" s="18"/>
      <c r="O20" s="18"/>
      <c r="P20" s="18"/>
      <c r="Q20" s="18"/>
      <c r="R20" s="268"/>
      <c r="S20" s="268"/>
      <c r="T20" s="268"/>
      <c r="U20" s="62"/>
      <c r="V20" s="62"/>
      <c r="W20" s="62"/>
      <c r="X20" s="268"/>
      <c r="Y20" s="268"/>
      <c r="Z20" s="18"/>
      <c r="AA20" s="18"/>
      <c r="AB20" s="54"/>
      <c r="AO20" s="91"/>
      <c r="AP20" s="97"/>
    </row>
    <row r="21" spans="2:44" customFormat="1" ht="20.25" customHeight="1" x14ac:dyDescent="0.25">
      <c r="B21" s="11"/>
      <c r="C21" s="32" t="s">
        <v>34</v>
      </c>
      <c r="D21" s="32"/>
      <c r="E21" s="5"/>
      <c r="F21" s="18"/>
      <c r="G21" s="279">
        <v>0.8</v>
      </c>
      <c r="H21" s="279"/>
      <c r="I21" s="279"/>
      <c r="J21" s="279"/>
      <c r="K21" s="18" t="s">
        <v>334</v>
      </c>
      <c r="L21" s="18"/>
      <c r="M21" s="18"/>
      <c r="N21" s="18"/>
      <c r="O21" s="18"/>
      <c r="P21" s="18"/>
      <c r="Q21" s="18"/>
      <c r="R21" s="268"/>
      <c r="S21" s="268"/>
      <c r="T21" s="268"/>
      <c r="U21" s="62"/>
      <c r="V21" s="62"/>
      <c r="W21" s="62"/>
      <c r="X21" s="268"/>
      <c r="Y21" s="268"/>
      <c r="Z21" s="18"/>
      <c r="AA21" s="18"/>
      <c r="AB21" s="54"/>
      <c r="AO21" s="91"/>
      <c r="AP21" s="97"/>
    </row>
    <row r="22" spans="2:44" customFormat="1" ht="20.25" customHeight="1" x14ac:dyDescent="0.25">
      <c r="B22" s="11"/>
      <c r="C22" s="32" t="s">
        <v>35</v>
      </c>
      <c r="D22" s="32"/>
      <c r="E22" s="5"/>
      <c r="F22" s="18"/>
      <c r="G22" s="279">
        <v>0.7</v>
      </c>
      <c r="H22" s="279"/>
      <c r="I22" s="279"/>
      <c r="J22" s="279"/>
      <c r="K22" s="18" t="s">
        <v>335</v>
      </c>
      <c r="L22" s="18"/>
      <c r="M22" s="18"/>
      <c r="N22" s="18"/>
      <c r="O22" s="18"/>
      <c r="P22" s="18"/>
      <c r="Q22" s="18"/>
      <c r="R22" s="268"/>
      <c r="S22" s="268"/>
      <c r="T22" s="268"/>
      <c r="U22" s="62"/>
      <c r="V22" s="62"/>
      <c r="W22" s="62"/>
      <c r="X22" s="268"/>
      <c r="Y22" s="268"/>
      <c r="Z22" s="18"/>
      <c r="AA22" s="18"/>
      <c r="AB22" s="54"/>
      <c r="AO22" s="91"/>
      <c r="AP22" s="97"/>
    </row>
    <row r="23" spans="2:44" customFormat="1" ht="20.25" customHeight="1" x14ac:dyDescent="0.25">
      <c r="B23" s="11"/>
      <c r="C23" s="32" t="s">
        <v>36</v>
      </c>
      <c r="D23" s="33"/>
      <c r="E23" s="5"/>
      <c r="F23" s="18"/>
      <c r="G23" s="279">
        <v>0.6</v>
      </c>
      <c r="H23" s="279"/>
      <c r="I23" s="279"/>
      <c r="J23" s="279"/>
      <c r="K23" s="18" t="s">
        <v>336</v>
      </c>
      <c r="L23" s="18"/>
      <c r="M23" s="18"/>
      <c r="N23" s="18"/>
      <c r="O23" s="18"/>
      <c r="P23" s="18"/>
      <c r="Q23" s="18"/>
      <c r="R23" s="268"/>
      <c r="S23" s="268"/>
      <c r="T23" s="268"/>
      <c r="U23" s="62"/>
      <c r="V23" s="62"/>
      <c r="W23" s="62"/>
      <c r="X23" s="269"/>
      <c r="Y23" s="269"/>
      <c r="Z23" s="18"/>
      <c r="AA23" s="18"/>
      <c r="AB23" s="54"/>
      <c r="AO23" s="91"/>
      <c r="AP23" s="97"/>
    </row>
    <row r="24" spans="2:44" customFormat="1" ht="20.25" customHeight="1" x14ac:dyDescent="0.25">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54"/>
      <c r="AQ24" s="91"/>
      <c r="AR24" s="91"/>
    </row>
    <row r="25" spans="2:44" customFormat="1" ht="20.2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3"/>
    </row>
    <row r="26" spans="2:44" customFormat="1" ht="20.25" customHeight="1" x14ac:dyDescent="0.25">
      <c r="B26" s="11"/>
      <c r="C26" s="4" t="s">
        <v>63</v>
      </c>
      <c r="D26" s="5"/>
      <c r="E26" s="5"/>
      <c r="F26" s="5"/>
      <c r="G26" s="5"/>
      <c r="H26" s="5"/>
      <c r="I26" s="5"/>
      <c r="J26" s="5"/>
      <c r="K26" s="5"/>
      <c r="L26" s="5"/>
      <c r="M26" s="5"/>
      <c r="N26" s="5"/>
      <c r="O26" s="5"/>
      <c r="P26" s="5"/>
      <c r="Q26" s="5"/>
      <c r="R26" s="5"/>
      <c r="S26" s="5"/>
      <c r="T26" s="5"/>
      <c r="U26" s="5"/>
      <c r="V26" s="5"/>
      <c r="W26" s="5"/>
      <c r="X26" s="5"/>
      <c r="Y26" s="5"/>
      <c r="Z26" s="5"/>
      <c r="AA26" s="5"/>
      <c r="AB26" s="13"/>
      <c r="AD26" s="312" t="s">
        <v>408</v>
      </c>
    </row>
    <row r="27" spans="2:44" customFormat="1" ht="20.25" customHeight="1" x14ac:dyDescent="0.25">
      <c r="B27" s="123"/>
      <c r="C27" s="5">
        <v>1</v>
      </c>
      <c r="D27" s="126"/>
      <c r="E27" s="36"/>
      <c r="F27" s="36"/>
      <c r="G27" s="36"/>
      <c r="H27" s="36"/>
      <c r="I27" s="36"/>
      <c r="J27" s="36"/>
      <c r="K27" s="36"/>
      <c r="L27" s="36"/>
      <c r="M27" s="36"/>
      <c r="N27" s="36"/>
      <c r="O27" s="36"/>
      <c r="P27" s="36"/>
      <c r="Q27" s="36"/>
      <c r="R27" s="36"/>
      <c r="S27" s="36"/>
      <c r="T27" s="36"/>
      <c r="U27" s="36"/>
      <c r="V27" s="36"/>
      <c r="W27" s="36"/>
      <c r="X27" s="36"/>
      <c r="Y27" s="36"/>
      <c r="Z27" s="36"/>
      <c r="AA27" s="5"/>
      <c r="AB27" s="124"/>
    </row>
    <row r="28" spans="2:44" customFormat="1" ht="20.25" customHeight="1" x14ac:dyDescent="0.25">
      <c r="B28" s="123"/>
      <c r="C28" s="32"/>
      <c r="D28" s="25" t="s">
        <v>355</v>
      </c>
      <c r="E28" s="18"/>
      <c r="F28" s="18"/>
      <c r="G28" s="18"/>
      <c r="H28" s="18"/>
      <c r="I28" s="18"/>
      <c r="J28" s="18"/>
      <c r="K28" s="18"/>
      <c r="L28" s="18"/>
      <c r="M28" s="18"/>
      <c r="N28" s="18"/>
      <c r="O28" s="18"/>
      <c r="P28" s="18"/>
      <c r="Q28" s="18"/>
      <c r="R28" s="18"/>
      <c r="S28" s="18"/>
      <c r="T28" s="18"/>
      <c r="U28" s="18"/>
      <c r="V28" s="18"/>
      <c r="W28" s="18"/>
      <c r="X28" s="18"/>
      <c r="Y28" s="18"/>
      <c r="Z28" s="18"/>
      <c r="AA28" s="5"/>
      <c r="AB28" s="124"/>
      <c r="AD28" t="s">
        <v>428</v>
      </c>
    </row>
    <row r="29" spans="2:44" customFormat="1" ht="20.25" customHeight="1" x14ac:dyDescent="0.25">
      <c r="B29" s="123"/>
      <c r="C29" s="32"/>
      <c r="D29" s="25"/>
      <c r="E29" s="18"/>
      <c r="F29" s="18"/>
      <c r="G29" s="18"/>
      <c r="H29" s="18"/>
      <c r="I29" s="18"/>
      <c r="J29" s="18"/>
      <c r="K29" s="18"/>
      <c r="L29" s="18"/>
      <c r="M29" s="18"/>
      <c r="N29" s="18"/>
      <c r="O29" s="18"/>
      <c r="P29" s="18"/>
      <c r="Q29" s="18"/>
      <c r="R29" s="18"/>
      <c r="S29" s="18"/>
      <c r="T29" s="18"/>
      <c r="U29" s="18"/>
      <c r="V29" s="18"/>
      <c r="W29" s="18"/>
      <c r="X29" s="18"/>
      <c r="Y29" s="18"/>
      <c r="Z29" s="18"/>
      <c r="AA29" s="5"/>
      <c r="AB29" s="124"/>
    </row>
    <row r="30" spans="2:44" customFormat="1" ht="20.25" customHeight="1" x14ac:dyDescent="0.25">
      <c r="B30" s="123"/>
      <c r="C30" s="5"/>
      <c r="D30" s="280" t="s">
        <v>155</v>
      </c>
      <c r="E30" s="25"/>
      <c r="F30" s="18"/>
      <c r="G30" s="18"/>
      <c r="H30" s="18"/>
      <c r="I30" s="411" t="s">
        <v>370</v>
      </c>
      <c r="J30" s="411"/>
      <c r="K30" s="411"/>
      <c r="L30" s="411"/>
      <c r="M30" s="411"/>
      <c r="N30" s="411"/>
      <c r="O30" s="411"/>
      <c r="P30" s="411"/>
      <c r="Q30" s="411"/>
      <c r="R30" s="411"/>
      <c r="S30" s="411"/>
      <c r="T30" s="411"/>
      <c r="U30" s="411"/>
      <c r="V30" s="411"/>
      <c r="W30" s="411"/>
      <c r="X30" s="411"/>
      <c r="Y30" s="411"/>
      <c r="Z30" s="411"/>
      <c r="AA30" s="108"/>
      <c r="AB30" s="124"/>
    </row>
    <row r="31" spans="2:44" customFormat="1" ht="20.25" customHeight="1" x14ac:dyDescent="0.25">
      <c r="B31" s="123"/>
      <c r="C31" s="5"/>
      <c r="D31" s="18"/>
      <c r="E31" s="25"/>
      <c r="F31" s="18"/>
      <c r="G31" s="18"/>
      <c r="H31" s="18"/>
      <c r="I31" s="411"/>
      <c r="J31" s="411"/>
      <c r="K31" s="411"/>
      <c r="L31" s="411"/>
      <c r="M31" s="411"/>
      <c r="N31" s="411"/>
      <c r="O31" s="411"/>
      <c r="P31" s="411"/>
      <c r="Q31" s="411"/>
      <c r="R31" s="411"/>
      <c r="S31" s="411"/>
      <c r="T31" s="411"/>
      <c r="U31" s="411"/>
      <c r="V31" s="411"/>
      <c r="W31" s="411"/>
      <c r="X31" s="411"/>
      <c r="Y31" s="411"/>
      <c r="Z31" s="411"/>
      <c r="AA31" s="108"/>
      <c r="AB31" s="124"/>
    </row>
    <row r="32" spans="2:44" customFormat="1" ht="20.25" customHeight="1" x14ac:dyDescent="0.25">
      <c r="B32" s="123"/>
      <c r="C32" s="5">
        <v>2</v>
      </c>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5"/>
      <c r="AB32" s="124"/>
    </row>
    <row r="33" spans="1:81" ht="20.25" customHeight="1" x14ac:dyDescent="0.25">
      <c r="A33"/>
      <c r="B33" s="123"/>
      <c r="C33" s="32" t="s">
        <v>202</v>
      </c>
      <c r="D33" s="25"/>
      <c r="E33" s="18"/>
      <c r="F33" s="18"/>
      <c r="G33" s="18"/>
      <c r="H33" s="18"/>
      <c r="I33" s="18"/>
      <c r="J33" s="18"/>
      <c r="K33" s="18"/>
      <c r="L33" s="18"/>
      <c r="M33" s="18"/>
      <c r="N33" s="18"/>
      <c r="O33" s="18"/>
      <c r="P33" s="18"/>
      <c r="Q33" s="18"/>
      <c r="R33" s="18"/>
      <c r="S33" s="18"/>
      <c r="T33" s="18"/>
      <c r="U33" s="18"/>
      <c r="V33" s="18"/>
      <c r="W33" s="18"/>
      <c r="X33" s="18"/>
      <c r="Y33" s="18"/>
      <c r="Z33" s="18"/>
      <c r="AA33" s="5"/>
      <c r="AB33" s="124"/>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row>
    <row r="34" spans="1:81" ht="20.25" customHeight="1" x14ac:dyDescent="0.25">
      <c r="A34"/>
      <c r="B34" s="123"/>
      <c r="C34" s="32"/>
      <c r="D34" s="25"/>
      <c r="E34" s="18"/>
      <c r="F34" s="18"/>
      <c r="G34" s="18"/>
      <c r="H34" s="18"/>
      <c r="I34" s="18"/>
      <c r="J34" s="18"/>
      <c r="K34" s="18"/>
      <c r="L34" s="18"/>
      <c r="M34" s="18"/>
      <c r="N34" s="18"/>
      <c r="O34" s="18"/>
      <c r="P34" s="18"/>
      <c r="Q34" s="18"/>
      <c r="R34" s="18"/>
      <c r="S34" s="18"/>
      <c r="T34" s="18"/>
      <c r="U34" s="18"/>
      <c r="V34" s="18"/>
      <c r="W34" s="18"/>
      <c r="X34" s="18"/>
      <c r="Y34" s="18"/>
      <c r="Z34" s="18"/>
      <c r="AA34" s="5"/>
      <c r="AB34" s="12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row>
    <row r="35" spans="1:81" ht="20.25" customHeight="1" x14ac:dyDescent="0.25">
      <c r="A35"/>
      <c r="B35" s="123"/>
      <c r="C35" s="5"/>
      <c r="D35" s="18"/>
      <c r="E35" s="25"/>
      <c r="F35" s="435" t="s">
        <v>141</v>
      </c>
      <c r="G35" s="436"/>
      <c r="H35" s="436"/>
      <c r="I35" s="436"/>
      <c r="J35" s="436"/>
      <c r="K35" s="436"/>
      <c r="L35" s="436"/>
      <c r="M35" s="433" t="s">
        <v>142</v>
      </c>
      <c r="N35" s="433"/>
      <c r="O35" s="433"/>
      <c r="P35" s="433"/>
      <c r="Q35" s="433"/>
      <c r="R35" s="433"/>
      <c r="S35" s="433"/>
      <c r="T35" s="433" t="s">
        <v>143</v>
      </c>
      <c r="U35" s="433"/>
      <c r="V35" s="433"/>
      <c r="W35" s="433"/>
      <c r="X35" s="433"/>
      <c r="Y35" s="433"/>
      <c r="Z35" s="433"/>
      <c r="AA35" s="108"/>
      <c r="AB35" s="124"/>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row>
    <row r="36" spans="1:81" ht="20.25" customHeight="1" x14ac:dyDescent="0.25">
      <c r="A36"/>
      <c r="B36" s="123"/>
      <c r="C36" s="5"/>
      <c r="D36" s="18"/>
      <c r="E36" s="263"/>
      <c r="F36" s="113" t="s">
        <v>144</v>
      </c>
      <c r="G36" s="113" t="s">
        <v>145</v>
      </c>
      <c r="H36" s="113" t="s">
        <v>146</v>
      </c>
      <c r="I36" s="113" t="s">
        <v>147</v>
      </c>
      <c r="J36" s="113" t="s">
        <v>148</v>
      </c>
      <c r="K36" s="114" t="s">
        <v>149</v>
      </c>
      <c r="L36" s="114" t="s">
        <v>150</v>
      </c>
      <c r="M36" s="113" t="s">
        <v>144</v>
      </c>
      <c r="N36" s="113" t="s">
        <v>145</v>
      </c>
      <c r="O36" s="113" t="s">
        <v>146</v>
      </c>
      <c r="P36" s="113" t="s">
        <v>147</v>
      </c>
      <c r="Q36" s="113" t="s">
        <v>148</v>
      </c>
      <c r="R36" s="114" t="s">
        <v>149</v>
      </c>
      <c r="S36" s="114" t="s">
        <v>150</v>
      </c>
      <c r="T36" s="113" t="s">
        <v>144</v>
      </c>
      <c r="U36" s="113" t="s">
        <v>145</v>
      </c>
      <c r="V36" s="113" t="s">
        <v>146</v>
      </c>
      <c r="W36" s="113" t="s">
        <v>147</v>
      </c>
      <c r="X36" s="113" t="s">
        <v>148</v>
      </c>
      <c r="Y36" s="114" t="s">
        <v>149</v>
      </c>
      <c r="Z36" s="114" t="s">
        <v>150</v>
      </c>
      <c r="AA36" s="108"/>
      <c r="AB36" s="124"/>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row>
    <row r="37" spans="1:81" ht="20.25" customHeight="1" x14ac:dyDescent="0.25">
      <c r="A37"/>
      <c r="B37" s="123"/>
      <c r="C37" s="5"/>
      <c r="D37" s="434" t="s">
        <v>151</v>
      </c>
      <c r="E37" s="434"/>
      <c r="F37" s="115">
        <v>0.28402777777777777</v>
      </c>
      <c r="G37" s="115">
        <v>0.28402777777777777</v>
      </c>
      <c r="H37" s="115">
        <v>0.28402777777777777</v>
      </c>
      <c r="I37" s="115">
        <v>0.28402777777777777</v>
      </c>
      <c r="J37" s="115">
        <v>0.28402777777777777</v>
      </c>
      <c r="K37" s="116"/>
      <c r="L37" s="116"/>
      <c r="M37" s="115">
        <v>0.28402777777777777</v>
      </c>
      <c r="N37" s="115">
        <v>0.28402777777777777</v>
      </c>
      <c r="O37" s="115">
        <v>0.28402777777777777</v>
      </c>
      <c r="P37" s="115">
        <v>0.28402777777777777</v>
      </c>
      <c r="Q37" s="115">
        <v>0.28402777777777777</v>
      </c>
      <c r="R37" s="116"/>
      <c r="S37" s="116"/>
      <c r="T37" s="115">
        <v>0.28402777777777777</v>
      </c>
      <c r="U37" s="115">
        <v>0.28402777777777777</v>
      </c>
      <c r="V37" s="115">
        <v>0.28402777777777777</v>
      </c>
      <c r="W37" s="115">
        <v>0.28402777777777777</v>
      </c>
      <c r="X37" s="115">
        <v>0.28402777777777777</v>
      </c>
      <c r="Y37" s="116"/>
      <c r="Z37" s="116"/>
      <c r="AA37" s="106"/>
      <c r="AB37" s="124"/>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row>
    <row r="38" spans="1:81" ht="20.25" customHeight="1" x14ac:dyDescent="0.25">
      <c r="A38"/>
      <c r="B38" s="123"/>
      <c r="C38" s="5"/>
      <c r="D38" s="434" t="s">
        <v>188</v>
      </c>
      <c r="E38" s="434"/>
      <c r="F38" s="115">
        <v>0.35555555555555557</v>
      </c>
      <c r="G38" s="115">
        <v>0.35555555555555557</v>
      </c>
      <c r="H38" s="115">
        <v>0.35555555555555557</v>
      </c>
      <c r="I38" s="115">
        <v>0.35555555555555557</v>
      </c>
      <c r="J38" s="115">
        <v>0</v>
      </c>
      <c r="K38" s="116"/>
      <c r="L38" s="116"/>
      <c r="M38" s="115">
        <v>0.35555555555555557</v>
      </c>
      <c r="N38" s="115">
        <v>0.35555555555555557</v>
      </c>
      <c r="O38" s="115">
        <v>0.35555555555555557</v>
      </c>
      <c r="P38" s="115">
        <v>0.35555555555555557</v>
      </c>
      <c r="Q38" s="115">
        <v>0</v>
      </c>
      <c r="R38" s="116"/>
      <c r="S38" s="116"/>
      <c r="T38" s="115">
        <v>0.35555555555555557</v>
      </c>
      <c r="U38" s="115">
        <v>0.35555555555555557</v>
      </c>
      <c r="V38" s="115">
        <v>0.35555555555555557</v>
      </c>
      <c r="W38" s="115">
        <v>0.35555555555555557</v>
      </c>
      <c r="X38" s="115">
        <v>0</v>
      </c>
      <c r="Y38" s="116"/>
      <c r="Z38" s="116"/>
      <c r="AA38" s="106"/>
      <c r="AB38" s="124"/>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row>
    <row r="39" spans="1:81" ht="20.25" customHeight="1" x14ac:dyDescent="0.25">
      <c r="A39"/>
      <c r="B39" s="123"/>
      <c r="C39" s="5"/>
      <c r="D39" s="434" t="s">
        <v>356</v>
      </c>
      <c r="E39" s="434"/>
      <c r="F39" s="115" t="s">
        <v>154</v>
      </c>
      <c r="G39" s="115" t="s">
        <v>154</v>
      </c>
      <c r="H39" s="117" t="s">
        <v>153</v>
      </c>
      <c r="I39" s="117" t="s">
        <v>153</v>
      </c>
      <c r="J39" s="117" t="s">
        <v>153</v>
      </c>
      <c r="K39" s="116"/>
      <c r="L39" s="116"/>
      <c r="M39" s="117" t="s">
        <v>153</v>
      </c>
      <c r="N39" s="117" t="s">
        <v>153</v>
      </c>
      <c r="O39" s="117" t="s">
        <v>153</v>
      </c>
      <c r="P39" s="117" t="s">
        <v>153</v>
      </c>
      <c r="Q39" s="117" t="s">
        <v>153</v>
      </c>
      <c r="R39" s="116"/>
      <c r="S39" s="116"/>
      <c r="T39" s="117" t="s">
        <v>153</v>
      </c>
      <c r="U39" s="117" t="s">
        <v>153</v>
      </c>
      <c r="V39" s="115" t="s">
        <v>154</v>
      </c>
      <c r="W39" s="115" t="s">
        <v>154</v>
      </c>
      <c r="X39" s="115" t="s">
        <v>154</v>
      </c>
      <c r="Y39" s="116" t="s">
        <v>154</v>
      </c>
      <c r="Z39" s="116" t="s">
        <v>154</v>
      </c>
      <c r="AA39" s="106"/>
      <c r="AB39" s="124"/>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row>
    <row r="40" spans="1:81" s="91" customFormat="1" ht="20.25" customHeight="1" x14ac:dyDescent="0.25">
      <c r="A40"/>
      <c r="B40" s="11"/>
      <c r="C40" s="5"/>
      <c r="D40" s="434" t="s">
        <v>155</v>
      </c>
      <c r="E40" s="434"/>
      <c r="F40" s="264" t="s">
        <v>157</v>
      </c>
      <c r="G40" s="264" t="s">
        <v>157</v>
      </c>
      <c r="H40" s="115">
        <v>0.28402777777777777</v>
      </c>
      <c r="I40" s="115">
        <v>0.28402777777777777</v>
      </c>
      <c r="J40" s="115">
        <v>0.28402777777777777</v>
      </c>
      <c r="K40" s="116"/>
      <c r="L40" s="116"/>
      <c r="M40" s="115">
        <v>0.28402777777777777</v>
      </c>
      <c r="N40" s="115">
        <v>0.28402777777777777</v>
      </c>
      <c r="O40" s="115">
        <v>0.28402777777777777</v>
      </c>
      <c r="P40" s="115">
        <v>0.28402777777777777</v>
      </c>
      <c r="Q40" s="115">
        <v>0.28402777777777777</v>
      </c>
      <c r="R40" s="116"/>
      <c r="S40" s="116"/>
      <c r="T40" s="115">
        <v>0.28402777777777777</v>
      </c>
      <c r="U40" s="115">
        <v>0.28402777777777777</v>
      </c>
      <c r="V40" s="115" t="s">
        <v>157</v>
      </c>
      <c r="W40" s="115" t="s">
        <v>157</v>
      </c>
      <c r="X40" s="115" t="s">
        <v>157</v>
      </c>
      <c r="Y40" s="116"/>
      <c r="Z40" s="116"/>
      <c r="AA40" s="106"/>
      <c r="AB40" s="13"/>
    </row>
    <row r="41" spans="1:81" s="91" customFormat="1" ht="20.25" customHeight="1" x14ac:dyDescent="0.25">
      <c r="A41"/>
      <c r="B41" s="11"/>
      <c r="C41" s="5"/>
      <c r="D41" s="18" t="s">
        <v>357</v>
      </c>
      <c r="E41" s="18"/>
      <c r="F41" s="18"/>
      <c r="G41" s="18"/>
      <c r="H41" s="18"/>
      <c r="I41" s="18"/>
      <c r="J41" s="18"/>
      <c r="K41" s="18"/>
      <c r="L41" s="18"/>
      <c r="M41" s="18"/>
      <c r="N41" s="18"/>
      <c r="O41" s="18"/>
      <c r="P41" s="18"/>
      <c r="Q41" s="18"/>
      <c r="R41" s="18"/>
      <c r="S41" s="18"/>
      <c r="T41" s="18"/>
      <c r="U41" s="18"/>
      <c r="V41" s="18"/>
      <c r="W41" s="18"/>
      <c r="X41" s="18"/>
      <c r="Y41" s="18"/>
      <c r="Z41" s="18"/>
      <c r="AA41" s="5"/>
      <c r="AB41" s="13"/>
    </row>
    <row r="42" spans="1:81" s="91" customFormat="1" ht="20.25" customHeight="1" x14ac:dyDescent="0.25">
      <c r="A42"/>
      <c r="B42" s="58"/>
      <c r="C42" s="62"/>
      <c r="D42" s="18"/>
      <c r="E42" s="18"/>
      <c r="F42" s="18"/>
      <c r="G42" s="18"/>
      <c r="H42" s="18"/>
      <c r="I42" s="18"/>
      <c r="J42" s="18"/>
      <c r="K42" s="18"/>
      <c r="L42" s="18"/>
      <c r="M42" s="18"/>
      <c r="N42" s="18"/>
      <c r="O42" s="18"/>
      <c r="P42" s="18"/>
      <c r="Q42" s="18"/>
      <c r="R42" s="18"/>
      <c r="S42" s="18"/>
      <c r="T42" s="18"/>
      <c r="U42" s="18"/>
      <c r="V42" s="18"/>
      <c r="W42" s="18"/>
      <c r="X42" s="18"/>
      <c r="Y42" s="18"/>
      <c r="Z42" s="18"/>
      <c r="AA42" s="62"/>
      <c r="AB42" s="59"/>
    </row>
    <row r="43" spans="1:81" s="91" customFormat="1" ht="20.25" customHeight="1" x14ac:dyDescent="0.25">
      <c r="A43"/>
      <c r="B43" s="14"/>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6"/>
    </row>
    <row r="44" spans="1:81" s="91" customFormat="1" ht="20.25" customHeight="1" x14ac:dyDescent="0.25">
      <c r="A44"/>
    </row>
    <row r="45" spans="1:81" s="91" customFormat="1" ht="20.25" customHeight="1" x14ac:dyDescent="0.25">
      <c r="A45"/>
    </row>
    <row r="46" spans="1:81" s="91" customFormat="1" ht="20.25" customHeight="1" x14ac:dyDescent="0.25">
      <c r="A46"/>
    </row>
    <row r="47" spans="1:81" s="91" customFormat="1" ht="20.25" customHeight="1" x14ac:dyDescent="0.25">
      <c r="A47"/>
    </row>
    <row r="48" spans="1:81" s="91" customFormat="1" ht="15.75" customHeight="1" x14ac:dyDescent="0.25">
      <c r="A48"/>
    </row>
    <row r="49" customFormat="1" ht="20.25" customHeight="1" x14ac:dyDescent="0.25"/>
    <row r="50" customFormat="1" ht="20.25" customHeight="1" x14ac:dyDescent="0.25"/>
    <row r="51" customFormat="1" ht="20.25" customHeight="1" x14ac:dyDescent="0.25"/>
    <row r="52" customFormat="1" ht="20.25" customHeigh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spans="1:8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row>
    <row r="114" spans="1:8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row>
    <row r="115" spans="1:8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row>
    <row r="116" spans="1:8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row>
    <row r="117" spans="1:8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row>
    <row r="118" spans="1:8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row>
    <row r="119" spans="1:8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row>
    <row r="120" spans="1:8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row>
    <row r="121" spans="1:8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row>
    <row r="122" spans="1:8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row>
    <row r="123" spans="1:81" x14ac:dyDescent="0.25">
      <c r="A123"/>
    </row>
    <row r="124" spans="1:81" x14ac:dyDescent="0.25">
      <c r="A124"/>
    </row>
    <row r="125" spans="1:81" x14ac:dyDescent="0.25">
      <c r="A125"/>
    </row>
    <row r="126" spans="1:81" x14ac:dyDescent="0.25">
      <c r="A126"/>
    </row>
    <row r="127" spans="1:81" x14ac:dyDescent="0.25">
      <c r="A127"/>
    </row>
    <row r="128" spans="1:81" x14ac:dyDescent="0.25">
      <c r="A128"/>
    </row>
    <row r="129" spans="1:81" x14ac:dyDescent="0.25">
      <c r="A129"/>
    </row>
    <row r="130" spans="1:81" x14ac:dyDescent="0.25">
      <c r="A130"/>
    </row>
    <row r="131" spans="1:81" x14ac:dyDescent="0.25">
      <c r="A131"/>
    </row>
    <row r="132" spans="1:81" x14ac:dyDescent="0.25">
      <c r="A132"/>
    </row>
    <row r="133" spans="1:8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row>
    <row r="134" spans="1:8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row>
    <row r="135" spans="1:8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row>
    <row r="136" spans="1:8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row>
    <row r="137" spans="1:8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row>
    <row r="138" spans="1:8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row>
    <row r="139" spans="1:8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row>
    <row r="140" spans="1:8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row>
    <row r="141" spans="1:8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row>
    <row r="142" spans="1:8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row>
    <row r="143" spans="1:8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row>
    <row r="144" spans="1:8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sheetData>
  <sheetProtection sheet="1" objects="1" scenarios="1"/>
  <mergeCells count="13">
    <mergeCell ref="T35:Z35"/>
    <mergeCell ref="D37:E37"/>
    <mergeCell ref="D38:E38"/>
    <mergeCell ref="D39:E39"/>
    <mergeCell ref="D40:E40"/>
    <mergeCell ref="F35:L35"/>
    <mergeCell ref="M35:S35"/>
    <mergeCell ref="I30:Z31"/>
    <mergeCell ref="U5:AA5"/>
    <mergeCell ref="U6:AA6"/>
    <mergeCell ref="C7:AA7"/>
    <mergeCell ref="C8:Z16"/>
    <mergeCell ref="F19:H19"/>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Z219"/>
  <sheetViews>
    <sheetView showGridLines="0" showRowColHeaders="0" zoomScaleNormal="100" workbookViewId="0">
      <pane ySplit="3" topLeftCell="A4" activePane="bottomLeft" state="frozen"/>
      <selection activeCell="AC24" sqref="AC24:AI24"/>
      <selection pane="bottomLeft" activeCell="AT16" sqref="AT16"/>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+Startseite!AC12</f>
        <v>Hochzeit (eigene)</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114 Abs. 1</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Eigene Hochzeit, 5 Tage analog Ferien. Bezug in der Regel im gleichen Kalenderjahr.</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52"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52"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52"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52" ht="42" customHeight="1" x14ac:dyDescent="0.25">
      <c r="A20"/>
      <c r="B20" s="11"/>
      <c r="C20" s="32" t="s">
        <v>33</v>
      </c>
      <c r="D20" s="33"/>
      <c r="E20" s="5"/>
      <c r="F20" s="5"/>
      <c r="G20" s="5"/>
      <c r="H20" s="422">
        <v>1</v>
      </c>
      <c r="I20" s="422"/>
      <c r="J20" s="422"/>
      <c r="K20" s="422"/>
      <c r="L20" s="422"/>
      <c r="M20" s="18"/>
      <c r="N20" s="18"/>
      <c r="O20" s="18"/>
      <c r="P20" s="18"/>
      <c r="Q20" s="18"/>
      <c r="R20" s="18" t="s">
        <v>117</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s="437" t="s">
        <v>429</v>
      </c>
      <c r="AT20" s="437"/>
      <c r="AU20" s="437"/>
      <c r="AV20" s="437"/>
      <c r="AW20" s="437"/>
      <c r="AX20" s="437"/>
      <c r="AY20" s="437"/>
      <c r="AZ20" s="437"/>
    </row>
    <row r="21" spans="1:52" ht="20.25" customHeight="1" x14ac:dyDescent="0.25">
      <c r="A21"/>
      <c r="B21" s="11"/>
      <c r="C21" s="32" t="s">
        <v>34</v>
      </c>
      <c r="D21" s="32"/>
      <c r="E21" s="5"/>
      <c r="F21" s="5"/>
      <c r="G21" s="5"/>
      <c r="H21" s="422">
        <v>0.8</v>
      </c>
      <c r="I21" s="422"/>
      <c r="J21" s="422"/>
      <c r="K21" s="422"/>
      <c r="L21" s="422"/>
      <c r="M21" s="18"/>
      <c r="N21" s="18"/>
      <c r="O21" s="18"/>
      <c r="P21" s="18"/>
      <c r="Q21" s="18"/>
      <c r="R21" s="18" t="s">
        <v>118</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52" ht="20.25" customHeight="1" x14ac:dyDescent="0.25">
      <c r="A22"/>
      <c r="B22" s="11"/>
      <c r="C22" s="32" t="s">
        <v>35</v>
      </c>
      <c r="D22" s="32"/>
      <c r="E22" s="5"/>
      <c r="F22" s="5"/>
      <c r="G22" s="5"/>
      <c r="H22" s="422">
        <v>0.7</v>
      </c>
      <c r="I22" s="422"/>
      <c r="J22" s="422"/>
      <c r="K22" s="422"/>
      <c r="L22" s="422"/>
      <c r="M22" s="18"/>
      <c r="N22" s="18"/>
      <c r="O22" s="18"/>
      <c r="P22" s="18"/>
      <c r="Q22" s="18"/>
      <c r="R22" s="18" t="s">
        <v>119</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52" ht="20.25" customHeight="1" x14ac:dyDescent="0.25">
      <c r="A23"/>
      <c r="B23" s="11"/>
      <c r="C23" s="32" t="s">
        <v>36</v>
      </c>
      <c r="D23" s="33"/>
      <c r="E23" s="5"/>
      <c r="F23" s="5"/>
      <c r="G23" s="5"/>
      <c r="H23" s="422">
        <v>0.6</v>
      </c>
      <c r="I23" s="422"/>
      <c r="J23" s="422"/>
      <c r="K23" s="422"/>
      <c r="L23" s="422"/>
      <c r="M23" s="18"/>
      <c r="N23" s="18"/>
      <c r="O23" s="18"/>
      <c r="P23" s="18"/>
      <c r="Q23" s="18"/>
      <c r="R23" s="18" t="s">
        <v>120</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52"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52"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52"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52"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52" ht="20.25" customHeight="1" x14ac:dyDescent="0.25">
      <c r="A28"/>
      <c r="B28" s="11"/>
      <c r="C28" s="5"/>
      <c r="D28" s="5" t="s">
        <v>122</v>
      </c>
      <c r="E28" s="5"/>
      <c r="F28" s="5"/>
      <c r="G28" s="5"/>
      <c r="H28" s="5"/>
      <c r="I28" s="5"/>
      <c r="J28" s="5"/>
      <c r="K28" s="5"/>
      <c r="L28" s="5"/>
      <c r="M28" s="5"/>
      <c r="N28" s="5"/>
      <c r="O28" s="5"/>
      <c r="P28" s="5"/>
      <c r="Q28" s="5"/>
      <c r="R28" s="5"/>
      <c r="S28" s="5"/>
      <c r="T28" s="5"/>
      <c r="U28" s="5"/>
      <c r="V28" s="51"/>
      <c r="W28" s="51"/>
      <c r="X28" s="51"/>
      <c r="Y28" s="51"/>
      <c r="Z28" s="51"/>
      <c r="AA28" s="51"/>
      <c r="AB28" s="51"/>
      <c r="AC28" s="51"/>
      <c r="AD28" s="51"/>
      <c r="AE28" s="51"/>
      <c r="AF28" s="51"/>
      <c r="AG28" s="51"/>
      <c r="AH28" s="51"/>
      <c r="AI28" s="51"/>
      <c r="AJ28" s="51"/>
      <c r="AK28" s="51"/>
      <c r="AL28" s="51"/>
      <c r="AM28" s="51"/>
      <c r="AN28" s="51"/>
      <c r="AO28" s="51"/>
      <c r="AP28" s="13"/>
      <c r="AS28"/>
    </row>
    <row r="29" spans="1:52"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52" ht="20.25" customHeight="1" x14ac:dyDescent="0.25">
      <c r="A30"/>
      <c r="B30" s="11"/>
      <c r="C30" s="32"/>
      <c r="D30" s="5"/>
      <c r="E30" s="5"/>
      <c r="F30" s="5"/>
      <c r="G30" s="5"/>
      <c r="H30" s="5"/>
      <c r="I30" s="5"/>
      <c r="J30" s="5"/>
      <c r="K30" s="18"/>
      <c r="L30" s="18"/>
      <c r="M30" s="18"/>
      <c r="N30" s="25"/>
      <c r="O30" s="25"/>
      <c r="P30" s="25"/>
      <c r="Q30" s="25"/>
      <c r="R30" s="18"/>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52" ht="20.25" customHeight="1" x14ac:dyDescent="0.25">
      <c r="A31"/>
      <c r="B31" s="11"/>
      <c r="C31" s="5"/>
      <c r="D31" s="6"/>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52" ht="20.25" customHeight="1" x14ac:dyDescent="0.25">
      <c r="A32"/>
      <c r="B32" s="11"/>
      <c r="C32" s="5"/>
      <c r="D32" s="5"/>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32"/>
      <c r="D50" s="5"/>
      <c r="E50" s="29"/>
      <c r="F50" s="5"/>
      <c r="G50" s="5"/>
      <c r="H50" s="5"/>
      <c r="I50" s="5"/>
      <c r="J50" s="5"/>
      <c r="K50" s="18"/>
      <c r="L50" s="18"/>
      <c r="M50" s="18"/>
      <c r="N50" s="26"/>
      <c r="O50" s="26"/>
      <c r="P50" s="26"/>
      <c r="Q50" s="26"/>
      <c r="R50" s="38"/>
      <c r="S50" s="38"/>
      <c r="T50" s="38"/>
      <c r="U50" s="38"/>
      <c r="V50" s="25"/>
      <c r="W50" s="18"/>
      <c r="X50" s="18"/>
      <c r="Y50" s="18"/>
      <c r="Z50" s="27"/>
      <c r="AA50" s="27"/>
      <c r="AB50" s="27"/>
      <c r="AC50" s="27"/>
      <c r="AD50" s="18"/>
      <c r="AE50" s="27"/>
      <c r="AF50" s="27"/>
      <c r="AG50" s="27"/>
      <c r="AH50" s="27"/>
      <c r="AI50" s="27"/>
      <c r="AJ50" s="27"/>
      <c r="AK50" s="27"/>
      <c r="AL50" s="27"/>
      <c r="AM50" s="27"/>
      <c r="AN50" s="27"/>
      <c r="AO50" s="27"/>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8">
    <mergeCell ref="AH5:AO5"/>
    <mergeCell ref="R45:U45"/>
    <mergeCell ref="R46:U46"/>
    <mergeCell ref="AS20:AZ20"/>
    <mergeCell ref="R47:U47"/>
    <mergeCell ref="AH6:AO6"/>
    <mergeCell ref="R33:U33"/>
    <mergeCell ref="R34:U34"/>
    <mergeCell ref="R35:U35"/>
    <mergeCell ref="R43:U43"/>
    <mergeCell ref="R44:U44"/>
    <mergeCell ref="C8:AO16"/>
    <mergeCell ref="H20:L20"/>
    <mergeCell ref="H21:L21"/>
    <mergeCell ref="H22:L22"/>
    <mergeCell ref="H23:L23"/>
    <mergeCell ref="R31:U31"/>
    <mergeCell ref="R32:U3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20"/>
  <sheetViews>
    <sheetView showGridLines="0" showRowColHeaders="0" zoomScaleNormal="100" workbookViewId="0">
      <pane ySplit="3" topLeftCell="A4" activePane="bottomLeft" state="frozen"/>
      <selection activeCell="AC24" sqref="AC24:AI24"/>
      <selection pane="bottomLeft" activeCell="AA31" sqref="AA31"/>
    </sheetView>
  </sheetViews>
  <sheetFormatPr baseColWidth="10" defaultRowHeight="15" x14ac:dyDescent="0.25"/>
  <cols>
    <col min="1" max="1" width="3.125" style="91" customWidth="1"/>
    <col min="2" max="2" width="2.125" style="91" customWidth="1"/>
    <col min="3" max="3" width="11" style="91"/>
    <col min="4" max="4" width="9.625" style="91" bestFit="1" customWidth="1"/>
    <col min="5" max="9" width="5" style="91" bestFit="1" customWidth="1"/>
    <col min="10" max="11" width="4.375" style="91" bestFit="1" customWidth="1"/>
    <col min="12" max="16" width="5" style="91" bestFit="1" customWidth="1"/>
    <col min="17" max="18" width="4.375" style="91" bestFit="1" customWidth="1"/>
    <col min="19" max="23" width="5" style="91" bestFit="1" customWidth="1"/>
    <col min="24" max="25" width="4.375" style="91" bestFit="1" customWidth="1"/>
    <col min="26" max="26" width="2.375" style="91" customWidth="1"/>
    <col min="27" max="79" width="11" style="91"/>
  </cols>
  <sheetData>
    <row r="1" spans="2:27" customFormat="1" ht="12.75" customHeight="1" x14ac:dyDescent="0.25"/>
    <row r="2" spans="2:27" customFormat="1" ht="12.75" customHeight="1" x14ac:dyDescent="0.25"/>
    <row r="3" spans="2:27" customFormat="1" ht="21.75" customHeight="1" x14ac:dyDescent="0.25"/>
    <row r="4" spans="2:27" customFormat="1" ht="20.25" customHeight="1" x14ac:dyDescent="0.25">
      <c r="B4" s="8"/>
      <c r="C4" s="9"/>
      <c r="D4" s="9"/>
      <c r="E4" s="9"/>
      <c r="F4" s="9"/>
      <c r="G4" s="9"/>
      <c r="H4" s="9"/>
      <c r="I4" s="9"/>
      <c r="J4" s="9"/>
      <c r="K4" s="9"/>
      <c r="L4" s="9"/>
      <c r="M4" s="9"/>
      <c r="N4" s="9"/>
      <c r="O4" s="9"/>
      <c r="P4" s="9"/>
      <c r="Q4" s="9"/>
      <c r="R4" s="9"/>
      <c r="S4" s="9"/>
      <c r="T4" s="9"/>
      <c r="U4" s="9"/>
      <c r="V4" s="9"/>
      <c r="W4" s="9"/>
      <c r="X4" s="9"/>
      <c r="Y4" s="9"/>
      <c r="Z4" s="10"/>
    </row>
    <row r="5" spans="2:27" customFormat="1" ht="20.25" customHeight="1" x14ac:dyDescent="0.3">
      <c r="B5" s="11"/>
      <c r="C5" s="34" t="str">
        <f>+Startseite!AC14</f>
        <v>Hochzeit (in der Familie)</v>
      </c>
      <c r="D5" s="12"/>
      <c r="E5" s="12"/>
      <c r="F5" s="12"/>
      <c r="G5" s="12"/>
      <c r="H5" s="12"/>
      <c r="I5" s="12"/>
      <c r="J5" s="12"/>
      <c r="K5" s="12"/>
      <c r="L5" s="12"/>
      <c r="M5" s="12"/>
      <c r="N5" s="170" t="s">
        <v>253</v>
      </c>
      <c r="O5" s="12"/>
      <c r="P5" s="12"/>
      <c r="Q5" s="12"/>
      <c r="R5" s="12"/>
      <c r="S5" s="12"/>
      <c r="T5" s="423" t="str">
        <f>VLOOKUP(C5,Grundlagen!B:E,3,FALSE)</f>
        <v>114 Abs. 2</v>
      </c>
      <c r="U5" s="423"/>
      <c r="V5" s="423"/>
      <c r="W5" s="423"/>
      <c r="X5" s="423"/>
      <c r="Y5" s="423"/>
      <c r="Z5" s="171"/>
    </row>
    <row r="6" spans="2:27" s="91" customFormat="1" ht="20.25" customHeight="1" x14ac:dyDescent="0.25">
      <c r="B6" s="11"/>
      <c r="C6" s="12"/>
      <c r="D6" s="12"/>
      <c r="E6" s="12"/>
      <c r="F6" s="12"/>
      <c r="G6" s="12"/>
      <c r="H6" s="12"/>
      <c r="I6" s="12"/>
      <c r="J6" s="12"/>
      <c r="K6" s="12"/>
      <c r="L6" s="12"/>
      <c r="M6" s="12"/>
      <c r="N6" s="170" t="s">
        <v>123</v>
      </c>
      <c r="O6" s="64"/>
      <c r="P6" s="63"/>
      <c r="Q6" s="63"/>
      <c r="R6" s="63"/>
      <c r="S6" s="63"/>
      <c r="T6" s="423" t="str">
        <f>VLOOKUP(C5,Grundlagen!B:E,4,FALSE)</f>
        <v>Linear</v>
      </c>
      <c r="U6" s="423"/>
      <c r="V6" s="423"/>
      <c r="W6" s="423"/>
      <c r="X6" s="423"/>
      <c r="Y6" s="423"/>
      <c r="Z6" s="171"/>
      <c r="AA6"/>
    </row>
    <row r="7" spans="2:27" customFormat="1"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13"/>
    </row>
    <row r="8" spans="2:27" customFormat="1" ht="20.25" customHeight="1" x14ac:dyDescent="0.25">
      <c r="B8" s="11"/>
      <c r="C8" s="417" t="str">
        <f>VLOOKUP(C5,Grundlagen!B4:E31,2,FALSE)</f>
        <v>Hochzeit von Kindern, Geschwistern, Vater, Mutter 1 Tag. Die Anrechnung erfolgt ereignisgebunden.</v>
      </c>
      <c r="D8" s="417"/>
      <c r="E8" s="417"/>
      <c r="F8" s="417"/>
      <c r="G8" s="417"/>
      <c r="H8" s="417"/>
      <c r="I8" s="417"/>
      <c r="J8" s="417"/>
      <c r="K8" s="417"/>
      <c r="L8" s="417"/>
      <c r="M8" s="417"/>
      <c r="N8" s="417"/>
      <c r="O8" s="417"/>
      <c r="P8" s="417"/>
      <c r="Q8" s="417"/>
      <c r="R8" s="417"/>
      <c r="S8" s="417"/>
      <c r="T8" s="417"/>
      <c r="U8" s="417"/>
      <c r="V8" s="417"/>
      <c r="W8" s="417"/>
      <c r="X8" s="417"/>
      <c r="Y8" s="417"/>
      <c r="Z8" s="88"/>
    </row>
    <row r="9" spans="2:27" customFormat="1" ht="20.25" customHeight="1" x14ac:dyDescent="0.25">
      <c r="B9" s="11"/>
      <c r="C9" s="417"/>
      <c r="D9" s="417"/>
      <c r="E9" s="417"/>
      <c r="F9" s="417"/>
      <c r="G9" s="417"/>
      <c r="H9" s="417"/>
      <c r="I9" s="417"/>
      <c r="J9" s="417"/>
      <c r="K9" s="417"/>
      <c r="L9" s="417"/>
      <c r="M9" s="417"/>
      <c r="N9" s="417"/>
      <c r="O9" s="417"/>
      <c r="P9" s="417"/>
      <c r="Q9" s="417"/>
      <c r="R9" s="417"/>
      <c r="S9" s="417"/>
      <c r="T9" s="417"/>
      <c r="U9" s="417"/>
      <c r="V9" s="417"/>
      <c r="W9" s="417"/>
      <c r="X9" s="417"/>
      <c r="Y9" s="417"/>
      <c r="Z9" s="88"/>
    </row>
    <row r="10" spans="2:27" customFormat="1" ht="20.25" customHeight="1" x14ac:dyDescent="0.25">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88"/>
    </row>
    <row r="11" spans="2:27" customFormat="1" ht="20.25" customHeight="1" x14ac:dyDescent="0.25">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88"/>
    </row>
    <row r="12" spans="2:27" customFormat="1" ht="20.25" customHeight="1" x14ac:dyDescent="0.25">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88"/>
    </row>
    <row r="13" spans="2:27" customFormat="1" ht="20.25" customHeight="1" x14ac:dyDescent="0.25">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88"/>
    </row>
    <row r="14" spans="2:27" customFormat="1" ht="20.25" customHeight="1" x14ac:dyDescent="0.25">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88"/>
    </row>
    <row r="15" spans="2:27" customFormat="1" ht="20.25" customHeight="1" x14ac:dyDescent="0.2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88"/>
    </row>
    <row r="16" spans="2:27" customFormat="1" ht="20.25" customHeight="1" x14ac:dyDescent="0.25">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88"/>
    </row>
    <row r="17" spans="2:35" customFormat="1" ht="20.25" customHeight="1" x14ac:dyDescent="0.25">
      <c r="B17" s="14"/>
      <c r="C17" s="15"/>
      <c r="D17" s="15"/>
      <c r="E17" s="15"/>
      <c r="F17" s="15"/>
      <c r="G17" s="15"/>
      <c r="H17" s="15"/>
      <c r="I17" s="15"/>
      <c r="J17" s="15"/>
      <c r="K17" s="15"/>
      <c r="L17" s="15"/>
      <c r="M17" s="15"/>
      <c r="N17" s="15"/>
      <c r="O17" s="15"/>
      <c r="P17" s="15"/>
      <c r="Q17" s="15"/>
      <c r="R17" s="15"/>
      <c r="S17" s="15"/>
      <c r="T17" s="15"/>
      <c r="U17" s="15"/>
      <c r="V17" s="15"/>
      <c r="W17" s="15"/>
      <c r="X17" s="15"/>
      <c r="Y17" s="15"/>
      <c r="Z17" s="16"/>
    </row>
    <row r="18" spans="2:35" customFormat="1" ht="20.25" customHeight="1" x14ac:dyDescent="0.25">
      <c r="B18" s="99" t="s">
        <v>32</v>
      </c>
      <c r="C18" s="100"/>
      <c r="D18" s="83"/>
      <c r="E18" s="83"/>
      <c r="F18" s="83"/>
      <c r="G18" s="83"/>
      <c r="H18" s="83"/>
      <c r="I18" s="83"/>
      <c r="J18" s="101"/>
      <c r="K18" s="101"/>
      <c r="L18" s="101"/>
      <c r="M18" s="101"/>
      <c r="N18" s="101"/>
      <c r="O18" s="101"/>
      <c r="P18" s="101"/>
      <c r="Q18" s="101"/>
      <c r="R18" s="101"/>
      <c r="S18" s="101"/>
      <c r="T18" s="101"/>
      <c r="U18" s="101"/>
      <c r="V18" s="101"/>
      <c r="W18" s="101"/>
      <c r="X18" s="101"/>
      <c r="Y18" s="101"/>
      <c r="Z18" s="71"/>
      <c r="AB18" s="312" t="s">
        <v>408</v>
      </c>
    </row>
    <row r="19" spans="2:35" customFormat="1" ht="20.25" customHeight="1" x14ac:dyDescent="0.25">
      <c r="B19" s="102"/>
      <c r="C19" s="32"/>
      <c r="D19" s="5"/>
      <c r="E19" s="5"/>
      <c r="F19" s="5" t="s">
        <v>37</v>
      </c>
      <c r="G19" s="5"/>
      <c r="H19" s="18"/>
      <c r="I19" s="18"/>
      <c r="J19" s="25"/>
      <c r="K19" s="25"/>
      <c r="L19" s="5" t="s">
        <v>38</v>
      </c>
      <c r="M19" s="18"/>
      <c r="N19" s="18"/>
      <c r="O19" s="18"/>
      <c r="P19" s="18"/>
      <c r="Q19" s="25"/>
      <c r="R19" s="25"/>
      <c r="S19" s="25"/>
      <c r="T19" s="25"/>
      <c r="U19" s="25"/>
      <c r="V19" s="18"/>
      <c r="W19" s="18"/>
      <c r="X19" s="18"/>
      <c r="Y19" s="25"/>
      <c r="Z19" s="74"/>
    </row>
    <row r="20" spans="2:35" customFormat="1" ht="20.25" customHeight="1" x14ac:dyDescent="0.25">
      <c r="B20" s="102" t="s">
        <v>33</v>
      </c>
      <c r="C20" s="33"/>
      <c r="D20" s="5"/>
      <c r="E20" s="422">
        <v>1</v>
      </c>
      <c r="F20" s="422"/>
      <c r="G20" s="422"/>
      <c r="H20" s="422"/>
      <c r="I20" s="422"/>
      <c r="J20" s="25"/>
      <c r="K20" s="25"/>
      <c r="L20" s="18" t="s">
        <v>260</v>
      </c>
      <c r="M20" s="18"/>
      <c r="N20" s="18"/>
      <c r="O20" s="18"/>
      <c r="P20" s="18"/>
      <c r="Q20" s="25"/>
      <c r="R20" s="25"/>
      <c r="S20" s="25"/>
      <c r="T20" s="25"/>
      <c r="U20" s="25"/>
      <c r="V20" s="18"/>
      <c r="W20" s="18"/>
      <c r="X20" s="18"/>
      <c r="Y20" s="25"/>
      <c r="Z20" s="74"/>
      <c r="AB20" s="437" t="s">
        <v>430</v>
      </c>
      <c r="AC20" s="437"/>
      <c r="AD20" s="437"/>
      <c r="AE20" s="437"/>
      <c r="AF20" s="437"/>
      <c r="AG20" s="437"/>
      <c r="AH20" s="437"/>
      <c r="AI20" s="437"/>
    </row>
    <row r="21" spans="2:35" customFormat="1" ht="20.25" customHeight="1" x14ac:dyDescent="0.25">
      <c r="B21" s="102" t="s">
        <v>34</v>
      </c>
      <c r="C21" s="32"/>
      <c r="D21" s="5"/>
      <c r="E21" s="422">
        <v>0.8</v>
      </c>
      <c r="F21" s="422"/>
      <c r="G21" s="422"/>
      <c r="H21" s="422"/>
      <c r="I21" s="422"/>
      <c r="J21" s="25"/>
      <c r="K21" s="25"/>
      <c r="L21" s="18" t="s">
        <v>261</v>
      </c>
      <c r="M21" s="18"/>
      <c r="N21" s="18"/>
      <c r="O21" s="18"/>
      <c r="P21" s="18"/>
      <c r="Q21" s="25"/>
      <c r="R21" s="25"/>
      <c r="S21" s="25"/>
      <c r="T21" s="25"/>
      <c r="U21" s="25"/>
      <c r="V21" s="18"/>
      <c r="W21" s="18"/>
      <c r="X21" s="18"/>
      <c r="Y21" s="25"/>
      <c r="Z21" s="74"/>
    </row>
    <row r="22" spans="2:35" customFormat="1" ht="20.25" customHeight="1" x14ac:dyDescent="0.25">
      <c r="B22" s="102" t="s">
        <v>35</v>
      </c>
      <c r="C22" s="32"/>
      <c r="D22" s="5"/>
      <c r="E22" s="422">
        <v>0.7</v>
      </c>
      <c r="F22" s="422"/>
      <c r="G22" s="422"/>
      <c r="H22" s="422"/>
      <c r="I22" s="422"/>
      <c r="J22" s="25"/>
      <c r="K22" s="25"/>
      <c r="L22" s="18" t="s">
        <v>262</v>
      </c>
      <c r="M22" s="18"/>
      <c r="N22" s="18"/>
      <c r="O22" s="18"/>
      <c r="P22" s="18"/>
      <c r="Q22" s="25"/>
      <c r="R22" s="25"/>
      <c r="S22" s="25"/>
      <c r="T22" s="25"/>
      <c r="U22" s="25"/>
      <c r="V22" s="18"/>
      <c r="W22" s="18"/>
      <c r="X22" s="18"/>
      <c r="Y22" s="25"/>
      <c r="Z22" s="74"/>
    </row>
    <row r="23" spans="2:35" customFormat="1" ht="20.25" customHeight="1" x14ac:dyDescent="0.25">
      <c r="B23" s="102" t="s">
        <v>36</v>
      </c>
      <c r="C23" s="33"/>
      <c r="D23" s="5"/>
      <c r="E23" s="422">
        <v>0.6</v>
      </c>
      <c r="F23" s="422"/>
      <c r="G23" s="422"/>
      <c r="H23" s="422"/>
      <c r="I23" s="422"/>
      <c r="J23" s="25"/>
      <c r="K23" s="25"/>
      <c r="L23" s="18" t="s">
        <v>263</v>
      </c>
      <c r="M23" s="18"/>
      <c r="N23" s="18"/>
      <c r="O23" s="18"/>
      <c r="P23" s="18"/>
      <c r="Q23" s="25"/>
      <c r="R23" s="25"/>
      <c r="S23" s="25"/>
      <c r="T23" s="25"/>
      <c r="U23" s="25"/>
      <c r="V23" s="18"/>
      <c r="W23" s="18"/>
      <c r="X23" s="18"/>
      <c r="Y23" s="27"/>
      <c r="Z23" s="74"/>
    </row>
    <row r="24" spans="2:35" customFormat="1" ht="20.25" customHeight="1" x14ac:dyDescent="0.25">
      <c r="B24" s="75"/>
      <c r="C24" s="76"/>
      <c r="D24" s="76"/>
      <c r="E24" s="76"/>
      <c r="F24" s="76"/>
      <c r="G24" s="76"/>
      <c r="H24" s="76"/>
      <c r="I24" s="76"/>
      <c r="J24" s="76"/>
      <c r="K24" s="76"/>
      <c r="L24" s="76"/>
      <c r="M24" s="76"/>
      <c r="N24" s="76"/>
      <c r="O24" s="76"/>
      <c r="P24" s="76"/>
      <c r="Q24" s="76"/>
      <c r="R24" s="76"/>
      <c r="S24" s="76"/>
      <c r="T24" s="76"/>
      <c r="U24" s="76"/>
      <c r="V24" s="76"/>
      <c r="W24" s="76"/>
      <c r="X24" s="76"/>
      <c r="Y24" s="76"/>
      <c r="Z24" s="77"/>
    </row>
    <row r="25" spans="2:35" customFormat="1" ht="20.25" customHeight="1" x14ac:dyDescent="0.25">
      <c r="B25" s="103" t="s">
        <v>63</v>
      </c>
      <c r="C25" s="18"/>
      <c r="D25" s="5"/>
      <c r="E25" s="5"/>
      <c r="F25" s="5"/>
      <c r="G25" s="5"/>
      <c r="H25" s="5"/>
      <c r="I25" s="5"/>
      <c r="J25" s="18"/>
      <c r="K25" s="18"/>
      <c r="L25" s="18"/>
      <c r="M25" s="18"/>
      <c r="N25" s="18"/>
      <c r="O25" s="18"/>
      <c r="P25" s="18"/>
      <c r="Q25" s="18"/>
      <c r="R25" s="18"/>
      <c r="S25" s="18"/>
      <c r="T25" s="18"/>
      <c r="U25" s="18"/>
      <c r="V25" s="5"/>
      <c r="W25" s="5"/>
      <c r="X25" s="5"/>
      <c r="Y25" s="5"/>
      <c r="Z25" s="78"/>
    </row>
    <row r="26" spans="2:35" customFormat="1" ht="20.25" customHeight="1" x14ac:dyDescent="0.25">
      <c r="B26" s="7">
        <v>1</v>
      </c>
      <c r="C26" s="36"/>
      <c r="D26" s="36"/>
      <c r="E26" s="36"/>
      <c r="F26" s="36"/>
      <c r="G26" s="36"/>
      <c r="H26" s="36"/>
      <c r="I26" s="36"/>
      <c r="J26" s="36"/>
      <c r="K26" s="36"/>
      <c r="L26" s="36"/>
      <c r="M26" s="36"/>
      <c r="N26" s="36"/>
      <c r="O26" s="36"/>
      <c r="P26" s="36"/>
      <c r="Q26" s="36"/>
      <c r="R26" s="36"/>
      <c r="S26" s="36"/>
      <c r="T26" s="36"/>
      <c r="U26" s="37"/>
      <c r="V26" s="36"/>
      <c r="W26" s="36"/>
      <c r="X26" s="36"/>
      <c r="Y26" s="36"/>
      <c r="Z26" s="78"/>
    </row>
    <row r="27" spans="2:35" customFormat="1" ht="20.25" customHeight="1" x14ac:dyDescent="0.25">
      <c r="B27" s="438" t="s">
        <v>179</v>
      </c>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39"/>
    </row>
    <row r="28" spans="2:35" customFormat="1" ht="20.25" customHeight="1" x14ac:dyDescent="0.25">
      <c r="B28" s="438"/>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39"/>
    </row>
    <row r="29" spans="2:35" customFormat="1" ht="20.25" customHeight="1" x14ac:dyDescent="0.25">
      <c r="B29" s="7"/>
      <c r="C29" s="5"/>
      <c r="D29" s="3"/>
      <c r="E29" s="425" t="s">
        <v>141</v>
      </c>
      <c r="F29" s="426"/>
      <c r="G29" s="426"/>
      <c r="H29" s="426"/>
      <c r="I29" s="426"/>
      <c r="J29" s="426"/>
      <c r="K29" s="426"/>
      <c r="L29" s="424" t="s">
        <v>142</v>
      </c>
      <c r="M29" s="424"/>
      <c r="N29" s="424"/>
      <c r="O29" s="424"/>
      <c r="P29" s="424"/>
      <c r="Q29" s="424"/>
      <c r="R29" s="424"/>
      <c r="S29" s="424" t="s">
        <v>143</v>
      </c>
      <c r="T29" s="424"/>
      <c r="U29" s="424"/>
      <c r="V29" s="424"/>
      <c r="W29" s="424"/>
      <c r="X29" s="424"/>
      <c r="Y29" s="424"/>
      <c r="Z29" s="78"/>
    </row>
    <row r="30" spans="2:35" customFormat="1" ht="20.25" customHeight="1" x14ac:dyDescent="0.25">
      <c r="B30" s="7"/>
      <c r="C30" s="5"/>
      <c r="D30" s="3"/>
      <c r="E30" s="86" t="s">
        <v>144</v>
      </c>
      <c r="F30" s="86" t="s">
        <v>145</v>
      </c>
      <c r="G30" s="86" t="s">
        <v>146</v>
      </c>
      <c r="H30" s="86" t="s">
        <v>147</v>
      </c>
      <c r="I30" s="86" t="s">
        <v>148</v>
      </c>
      <c r="J30" s="66" t="s">
        <v>149</v>
      </c>
      <c r="K30" s="66" t="s">
        <v>150</v>
      </c>
      <c r="L30" s="86" t="s">
        <v>144</v>
      </c>
      <c r="M30" s="86" t="s">
        <v>145</v>
      </c>
      <c r="N30" s="86" t="s">
        <v>146</v>
      </c>
      <c r="O30" s="86" t="s">
        <v>147</v>
      </c>
      <c r="P30" s="86" t="s">
        <v>148</v>
      </c>
      <c r="Q30" s="66" t="s">
        <v>149</v>
      </c>
      <c r="R30" s="66" t="s">
        <v>150</v>
      </c>
      <c r="S30" s="86" t="s">
        <v>144</v>
      </c>
      <c r="T30" s="86" t="s">
        <v>145</v>
      </c>
      <c r="U30" s="86" t="s">
        <v>146</v>
      </c>
      <c r="V30" s="86" t="s">
        <v>147</v>
      </c>
      <c r="W30" s="86" t="s">
        <v>148</v>
      </c>
      <c r="X30" s="66" t="s">
        <v>149</v>
      </c>
      <c r="Y30" s="66" t="s">
        <v>150</v>
      </c>
      <c r="Z30" s="78"/>
    </row>
    <row r="31" spans="2:35" customFormat="1" ht="20.25" customHeight="1" x14ac:dyDescent="0.25">
      <c r="B31" s="7"/>
      <c r="C31" s="5"/>
      <c r="D31" s="65" t="s">
        <v>151</v>
      </c>
      <c r="E31" s="68">
        <v>0.28402777777777777</v>
      </c>
      <c r="F31" s="68">
        <v>0.28402777777777777</v>
      </c>
      <c r="G31" s="68">
        <v>0.28402777777777777</v>
      </c>
      <c r="H31" s="68">
        <v>0.28402777777777777</v>
      </c>
      <c r="I31" s="68">
        <v>0.28402777777777777</v>
      </c>
      <c r="J31" s="67"/>
      <c r="K31" s="67"/>
      <c r="L31" s="68">
        <v>0.28402777777777777</v>
      </c>
      <c r="M31" s="68">
        <v>0.28402777777777777</v>
      </c>
      <c r="N31" s="68">
        <v>0.28402777777777777</v>
      </c>
      <c r="O31" s="68">
        <v>0.28402777777777777</v>
      </c>
      <c r="P31" s="68">
        <v>0.28402777777777777</v>
      </c>
      <c r="Q31" s="67"/>
      <c r="R31" s="67"/>
      <c r="S31" s="68">
        <v>0.28402777777777777</v>
      </c>
      <c r="T31" s="68">
        <v>0.28402777777777777</v>
      </c>
      <c r="U31" s="68">
        <v>0.28402777777777777</v>
      </c>
      <c r="V31" s="68">
        <v>0.28402777777777777</v>
      </c>
      <c r="W31" s="68">
        <v>0.28402777777777777</v>
      </c>
      <c r="X31" s="67"/>
      <c r="Y31" s="67"/>
      <c r="Z31" s="78"/>
    </row>
    <row r="32" spans="2:35" customFormat="1" ht="20.25" customHeight="1" x14ac:dyDescent="0.25">
      <c r="B32" s="7"/>
      <c r="C32" s="5"/>
      <c r="D32" s="65" t="s">
        <v>174</v>
      </c>
      <c r="E32" s="68">
        <v>0.35555555555555557</v>
      </c>
      <c r="F32" s="68">
        <v>0.35555555555555557</v>
      </c>
      <c r="G32" s="68"/>
      <c r="H32" s="68">
        <v>0.35555555555555557</v>
      </c>
      <c r="I32" s="68"/>
      <c r="J32" s="67"/>
      <c r="K32" s="67"/>
      <c r="L32" s="68">
        <v>0.35555555555555557</v>
      </c>
      <c r="M32" s="68">
        <v>0.35555555555555557</v>
      </c>
      <c r="N32" s="68">
        <v>0.35555555555555557</v>
      </c>
      <c r="O32" s="68">
        <v>0.35555555555555557</v>
      </c>
      <c r="P32" s="68"/>
      <c r="Q32" s="67"/>
      <c r="R32" s="67"/>
      <c r="S32" s="68">
        <v>0.35555555555555557</v>
      </c>
      <c r="T32" s="68">
        <v>0.35555555555555557</v>
      </c>
      <c r="U32" s="68">
        <v>0.35555555555555557</v>
      </c>
      <c r="V32" s="68">
        <v>0.35555555555555557</v>
      </c>
      <c r="W32" s="68"/>
      <c r="X32" s="67"/>
      <c r="Y32" s="67"/>
      <c r="Z32" s="78"/>
    </row>
    <row r="33" spans="1:79" ht="20.25" customHeight="1" x14ac:dyDescent="0.25">
      <c r="A33"/>
      <c r="B33" s="7"/>
      <c r="C33" s="5"/>
      <c r="D33" s="65" t="s">
        <v>155</v>
      </c>
      <c r="E33" s="68"/>
      <c r="F33" s="104"/>
      <c r="G33" s="104">
        <v>0.28402777777777777</v>
      </c>
      <c r="H33" s="104"/>
      <c r="I33" s="104"/>
      <c r="J33" s="67"/>
      <c r="K33" s="67"/>
      <c r="L33" s="104"/>
      <c r="M33" s="104"/>
      <c r="N33" s="104"/>
      <c r="O33" s="68"/>
      <c r="P33" s="68"/>
      <c r="Q33" s="67"/>
      <c r="R33" s="67"/>
      <c r="S33" s="68"/>
      <c r="T33" s="68"/>
      <c r="U33" s="68"/>
      <c r="V33" s="68"/>
      <c r="W33" s="68"/>
      <c r="X33" s="67"/>
      <c r="Y33" s="67"/>
      <c r="Z33" s="78"/>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row>
    <row r="34" spans="1:79" ht="20.25" customHeight="1" x14ac:dyDescent="0.25">
      <c r="A34"/>
      <c r="B34" s="80"/>
      <c r="C34" s="36"/>
      <c r="D34" s="36"/>
      <c r="E34" s="36"/>
      <c r="F34" s="36"/>
      <c r="G34" s="36"/>
      <c r="H34" s="36"/>
      <c r="I34" s="36"/>
      <c r="J34" s="36"/>
      <c r="K34" s="36"/>
      <c r="L34" s="36"/>
      <c r="M34" s="36"/>
      <c r="N34" s="36"/>
      <c r="O34" s="36"/>
      <c r="P34" s="36"/>
      <c r="Q34" s="36"/>
      <c r="R34" s="36"/>
      <c r="S34" s="36"/>
      <c r="T34" s="36"/>
      <c r="U34" s="36"/>
      <c r="V34" s="36"/>
      <c r="W34" s="36"/>
      <c r="X34" s="36"/>
      <c r="Y34" s="36"/>
      <c r="Z34" s="81"/>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row>
    <row r="35" spans="1:79" ht="20.25" customHeight="1" x14ac:dyDescent="0.25">
      <c r="A35"/>
      <c r="B35" s="7">
        <v>2</v>
      </c>
      <c r="C35" s="36"/>
      <c r="D35" s="36"/>
      <c r="E35" s="36"/>
      <c r="F35" s="36"/>
      <c r="G35" s="36"/>
      <c r="H35" s="36"/>
      <c r="I35" s="36"/>
      <c r="J35" s="36"/>
      <c r="K35" s="36"/>
      <c r="L35" s="36"/>
      <c r="M35" s="36"/>
      <c r="N35" s="36"/>
      <c r="O35" s="36"/>
      <c r="P35" s="36"/>
      <c r="Q35" s="36"/>
      <c r="R35" s="36"/>
      <c r="S35" s="36"/>
      <c r="T35" s="36"/>
      <c r="U35" s="37"/>
      <c r="V35" s="36"/>
      <c r="W35" s="36"/>
      <c r="X35" s="36"/>
      <c r="Y35" s="36"/>
      <c r="Z35" s="78"/>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row>
    <row r="36" spans="1:79" ht="20.25" customHeight="1" x14ac:dyDescent="0.25">
      <c r="A36"/>
      <c r="B36" s="438" t="s">
        <v>180</v>
      </c>
      <c r="C36" s="420"/>
      <c r="D36" s="420"/>
      <c r="E36" s="420"/>
      <c r="F36" s="420"/>
      <c r="G36" s="420"/>
      <c r="H36" s="420"/>
      <c r="I36" s="420"/>
      <c r="J36" s="420"/>
      <c r="K36" s="420"/>
      <c r="L36" s="420"/>
      <c r="M36" s="420"/>
      <c r="N36" s="420"/>
      <c r="O36" s="420"/>
      <c r="P36" s="420"/>
      <c r="Q36" s="420"/>
      <c r="R36" s="420"/>
      <c r="S36" s="420"/>
      <c r="T36" s="420"/>
      <c r="U36" s="420"/>
      <c r="V36" s="420"/>
      <c r="W36" s="420"/>
      <c r="X36" s="420"/>
      <c r="Y36" s="420"/>
      <c r="Z36" s="439"/>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row>
    <row r="37" spans="1:79" ht="20.25" customHeight="1" x14ac:dyDescent="0.25">
      <c r="A37"/>
      <c r="B37" s="438"/>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39"/>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row>
    <row r="38" spans="1:79" ht="20.25" customHeight="1" x14ac:dyDescent="0.25">
      <c r="A38"/>
      <c r="B38" s="7"/>
      <c r="C38" s="5"/>
      <c r="D38" s="3"/>
      <c r="E38" s="425" t="s">
        <v>141</v>
      </c>
      <c r="F38" s="426"/>
      <c r="G38" s="426"/>
      <c r="H38" s="426"/>
      <c r="I38" s="426"/>
      <c r="J38" s="426"/>
      <c r="K38" s="426"/>
      <c r="L38" s="424" t="s">
        <v>142</v>
      </c>
      <c r="M38" s="424"/>
      <c r="N38" s="424"/>
      <c r="O38" s="424"/>
      <c r="P38" s="424"/>
      <c r="Q38" s="424"/>
      <c r="R38" s="424"/>
      <c r="S38" s="424" t="s">
        <v>143</v>
      </c>
      <c r="T38" s="424"/>
      <c r="U38" s="424"/>
      <c r="V38" s="424"/>
      <c r="W38" s="424"/>
      <c r="X38" s="424"/>
      <c r="Y38" s="424"/>
      <c r="Z38" s="7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row>
    <row r="39" spans="1:79" ht="20.25" customHeight="1" x14ac:dyDescent="0.25">
      <c r="A39"/>
      <c r="B39" s="7"/>
      <c r="C39" s="5"/>
      <c r="D39" s="3"/>
      <c r="E39" s="86" t="s">
        <v>144</v>
      </c>
      <c r="F39" s="86" t="s">
        <v>145</v>
      </c>
      <c r="G39" s="86" t="s">
        <v>146</v>
      </c>
      <c r="H39" s="86" t="s">
        <v>147</v>
      </c>
      <c r="I39" s="86" t="s">
        <v>148</v>
      </c>
      <c r="J39" s="66" t="s">
        <v>149</v>
      </c>
      <c r="K39" s="66" t="s">
        <v>150</v>
      </c>
      <c r="L39" s="86" t="s">
        <v>144</v>
      </c>
      <c r="M39" s="86" t="s">
        <v>145</v>
      </c>
      <c r="N39" s="86" t="s">
        <v>146</v>
      </c>
      <c r="O39" s="86" t="s">
        <v>147</v>
      </c>
      <c r="P39" s="86" t="s">
        <v>148</v>
      </c>
      <c r="Q39" s="66" t="s">
        <v>149</v>
      </c>
      <c r="R39" s="66" t="s">
        <v>150</v>
      </c>
      <c r="S39" s="86" t="s">
        <v>144</v>
      </c>
      <c r="T39" s="86" t="s">
        <v>145</v>
      </c>
      <c r="U39" s="86" t="s">
        <v>146</v>
      </c>
      <c r="V39" s="86" t="s">
        <v>147</v>
      </c>
      <c r="W39" s="86" t="s">
        <v>148</v>
      </c>
      <c r="X39" s="66" t="s">
        <v>149</v>
      </c>
      <c r="Y39" s="66" t="s">
        <v>150</v>
      </c>
      <c r="Z39" s="78"/>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row>
    <row r="40" spans="1:79" ht="20.25" customHeight="1" x14ac:dyDescent="0.25">
      <c r="A40"/>
      <c r="B40" s="7"/>
      <c r="C40" s="5"/>
      <c r="D40" s="65" t="s">
        <v>151</v>
      </c>
      <c r="E40" s="68">
        <v>0.28402777777777777</v>
      </c>
      <c r="F40" s="68">
        <v>0.28402777777777777</v>
      </c>
      <c r="G40" s="68">
        <v>0.28402777777777777</v>
      </c>
      <c r="H40" s="68">
        <v>0.28402777777777777</v>
      </c>
      <c r="I40" s="68">
        <v>0.28402777777777777</v>
      </c>
      <c r="J40" s="67"/>
      <c r="K40" s="67"/>
      <c r="L40" s="68">
        <v>0.28402777777777777</v>
      </c>
      <c r="M40" s="68">
        <v>0.28402777777777777</v>
      </c>
      <c r="N40" s="68">
        <v>0.28402777777777777</v>
      </c>
      <c r="O40" s="68">
        <v>0.28402777777777777</v>
      </c>
      <c r="P40" s="68">
        <v>0.28402777777777777</v>
      </c>
      <c r="Q40" s="67"/>
      <c r="R40" s="67"/>
      <c r="S40" s="68">
        <v>0.28402777777777777</v>
      </c>
      <c r="T40" s="68">
        <v>0.28402777777777777</v>
      </c>
      <c r="U40" s="68">
        <v>0.28402777777777777</v>
      </c>
      <c r="V40" s="68">
        <v>0.28402777777777777</v>
      </c>
      <c r="W40" s="68">
        <v>0.28402777777777777</v>
      </c>
      <c r="X40" s="67"/>
      <c r="Y40" s="67"/>
      <c r="Z40" s="78"/>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row>
    <row r="41" spans="1:79" ht="20.25" customHeight="1" x14ac:dyDescent="0.25">
      <c r="A41"/>
      <c r="B41" s="7"/>
      <c r="C41" s="5"/>
      <c r="D41" s="65" t="s">
        <v>174</v>
      </c>
      <c r="E41" s="68">
        <v>0.35555555555555557</v>
      </c>
      <c r="F41" s="68">
        <v>0.35555555555555557</v>
      </c>
      <c r="G41" s="68">
        <v>0.35555555555555557</v>
      </c>
      <c r="H41" s="68">
        <v>0.35555555555555557</v>
      </c>
      <c r="I41" s="68"/>
      <c r="J41" s="67"/>
      <c r="K41" s="67"/>
      <c r="L41" s="68">
        <v>0.35555555555555557</v>
      </c>
      <c r="M41" s="68">
        <v>0.35555555555555557</v>
      </c>
      <c r="N41" s="68">
        <v>0.35555555555555557</v>
      </c>
      <c r="O41" s="68">
        <v>0.35555555555555557</v>
      </c>
      <c r="P41" s="68"/>
      <c r="Q41" s="67"/>
      <c r="R41" s="67"/>
      <c r="S41" s="68">
        <v>0.35555555555555557</v>
      </c>
      <c r="T41" s="68">
        <v>0.35555555555555557</v>
      </c>
      <c r="U41" s="68">
        <v>0.35555555555555557</v>
      </c>
      <c r="V41" s="68">
        <v>0.35555555555555557</v>
      </c>
      <c r="W41" s="68"/>
      <c r="X41" s="67"/>
      <c r="Y41" s="67"/>
      <c r="Z41" s="78"/>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row>
    <row r="42" spans="1:79" ht="20.25" customHeight="1" x14ac:dyDescent="0.25">
      <c r="A42"/>
      <c r="B42" s="7"/>
      <c r="C42" s="5"/>
      <c r="D42" s="65" t="s">
        <v>155</v>
      </c>
      <c r="E42" s="68"/>
      <c r="F42" s="104"/>
      <c r="G42" s="104"/>
      <c r="H42" s="104"/>
      <c r="I42" s="68">
        <v>0.28402777777777777</v>
      </c>
      <c r="J42" s="67"/>
      <c r="K42" s="67"/>
      <c r="L42" s="104"/>
      <c r="M42" s="104"/>
      <c r="N42" s="104"/>
      <c r="O42" s="104"/>
      <c r="P42" s="104"/>
      <c r="Q42" s="67"/>
      <c r="R42" s="67"/>
      <c r="S42" s="68"/>
      <c r="T42" s="68"/>
      <c r="U42" s="68"/>
      <c r="V42" s="68"/>
      <c r="W42" s="68"/>
      <c r="X42" s="67"/>
      <c r="Y42" s="67"/>
      <c r="Z42" s="78"/>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row>
    <row r="43" spans="1:79" ht="20.25" customHeight="1" x14ac:dyDescent="0.25">
      <c r="A43"/>
      <c r="B43" s="7"/>
      <c r="C43" s="5"/>
      <c r="D43" s="105"/>
      <c r="E43" s="106"/>
      <c r="F43" s="106"/>
      <c r="G43" s="106"/>
      <c r="H43" s="106"/>
      <c r="I43" s="106"/>
      <c r="J43" s="106"/>
      <c r="K43" s="106"/>
      <c r="L43" s="106"/>
      <c r="M43" s="106"/>
      <c r="N43" s="106"/>
      <c r="O43" s="106"/>
      <c r="P43" s="106"/>
      <c r="Q43" s="106"/>
      <c r="R43" s="106"/>
      <c r="S43" s="106"/>
      <c r="T43" s="106"/>
      <c r="U43" s="106"/>
      <c r="V43" s="106"/>
      <c r="W43" s="106"/>
      <c r="X43" s="106"/>
      <c r="Y43" s="106"/>
      <c r="Z43" s="78"/>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row>
    <row r="44" spans="1:79" s="91" customFormat="1" ht="20.25" customHeight="1" x14ac:dyDescent="0.25">
      <c r="A44"/>
      <c r="B44" s="82">
        <v>3</v>
      </c>
      <c r="C44" s="111"/>
      <c r="D44" s="111"/>
      <c r="E44" s="111"/>
      <c r="F44" s="111"/>
      <c r="G44" s="111"/>
      <c r="H44" s="111"/>
      <c r="I44" s="111"/>
      <c r="J44" s="111"/>
      <c r="K44" s="111"/>
      <c r="L44" s="111"/>
      <c r="M44" s="111"/>
      <c r="N44" s="111"/>
      <c r="O44" s="111"/>
      <c r="P44" s="111"/>
      <c r="Q44" s="111"/>
      <c r="R44" s="111"/>
      <c r="S44" s="111"/>
      <c r="T44" s="111"/>
      <c r="U44" s="112"/>
      <c r="V44" s="111"/>
      <c r="W44" s="111"/>
      <c r="X44" s="111"/>
      <c r="Y44" s="111"/>
      <c r="Z44" s="84"/>
    </row>
    <row r="45" spans="1:79" s="91" customFormat="1" ht="20.25" customHeight="1" x14ac:dyDescent="0.25">
      <c r="A45"/>
      <c r="B45" s="438" t="s">
        <v>181</v>
      </c>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39"/>
    </row>
    <row r="46" spans="1:79" s="91" customFormat="1" ht="20.25" customHeight="1" x14ac:dyDescent="0.25">
      <c r="A46"/>
      <c r="B46" s="438"/>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39"/>
    </row>
    <row r="47" spans="1:79" s="91" customFormat="1" ht="15.75" customHeight="1" x14ac:dyDescent="0.25">
      <c r="A47"/>
      <c r="B47" s="7"/>
      <c r="C47" s="5"/>
      <c r="D47" s="3"/>
      <c r="E47" s="425" t="s">
        <v>141</v>
      </c>
      <c r="F47" s="426"/>
      <c r="G47" s="426"/>
      <c r="H47" s="426"/>
      <c r="I47" s="426"/>
      <c r="J47" s="426"/>
      <c r="K47" s="426"/>
      <c r="L47" s="424" t="s">
        <v>142</v>
      </c>
      <c r="M47" s="424"/>
      <c r="N47" s="424"/>
      <c r="O47" s="424"/>
      <c r="P47" s="424"/>
      <c r="Q47" s="424"/>
      <c r="R47" s="424"/>
      <c r="S47" s="424" t="s">
        <v>143</v>
      </c>
      <c r="T47" s="424"/>
      <c r="U47" s="424"/>
      <c r="V47" s="424"/>
      <c r="W47" s="424"/>
      <c r="X47" s="424"/>
      <c r="Y47" s="424"/>
      <c r="Z47" s="78"/>
    </row>
    <row r="48" spans="1:79" ht="20.25" customHeight="1" x14ac:dyDescent="0.25">
      <c r="A48"/>
      <c r="B48" s="7"/>
      <c r="C48" s="5"/>
      <c r="D48" s="3"/>
      <c r="E48" s="86" t="s">
        <v>144</v>
      </c>
      <c r="F48" s="86" t="s">
        <v>145</v>
      </c>
      <c r="G48" s="86" t="s">
        <v>146</v>
      </c>
      <c r="H48" s="86" t="s">
        <v>147</v>
      </c>
      <c r="I48" s="86" t="s">
        <v>148</v>
      </c>
      <c r="J48" s="66" t="s">
        <v>149</v>
      </c>
      <c r="K48" s="66" t="s">
        <v>150</v>
      </c>
      <c r="L48" s="86" t="s">
        <v>144</v>
      </c>
      <c r="M48" s="86" t="s">
        <v>145</v>
      </c>
      <c r="N48" s="86" t="s">
        <v>146</v>
      </c>
      <c r="O48" s="86" t="s">
        <v>147</v>
      </c>
      <c r="P48" s="86" t="s">
        <v>148</v>
      </c>
      <c r="Q48" s="66" t="s">
        <v>149</v>
      </c>
      <c r="R48" s="66" t="s">
        <v>150</v>
      </c>
      <c r="S48" s="86" t="s">
        <v>144</v>
      </c>
      <c r="T48" s="86" t="s">
        <v>145</v>
      </c>
      <c r="U48" s="86" t="s">
        <v>146</v>
      </c>
      <c r="V48" s="86" t="s">
        <v>147</v>
      </c>
      <c r="W48" s="86" t="s">
        <v>148</v>
      </c>
      <c r="X48" s="66" t="s">
        <v>149</v>
      </c>
      <c r="Y48" s="66" t="s">
        <v>150</v>
      </c>
      <c r="Z48" s="7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row>
    <row r="49" spans="2:26" customFormat="1" ht="20.25" customHeight="1" x14ac:dyDescent="0.25">
      <c r="B49" s="7"/>
      <c r="C49" s="5"/>
      <c r="D49" s="65" t="s">
        <v>151</v>
      </c>
      <c r="E49" s="68">
        <v>0.28402777777777777</v>
      </c>
      <c r="F49" s="68">
        <v>0.28402777777777777</v>
      </c>
      <c r="G49" s="68">
        <v>0.28402777777777777</v>
      </c>
      <c r="H49" s="68">
        <v>0.28402777777777777</v>
      </c>
      <c r="I49" s="68">
        <v>0.28402777777777777</v>
      </c>
      <c r="J49" s="67"/>
      <c r="K49" s="67"/>
      <c r="L49" s="68">
        <v>0.28402777777777777</v>
      </c>
      <c r="M49" s="68">
        <v>0.28402777777777777</v>
      </c>
      <c r="N49" s="68">
        <v>0.28402777777777777</v>
      </c>
      <c r="O49" s="68">
        <v>0.28402777777777777</v>
      </c>
      <c r="P49" s="68">
        <v>0.28402777777777777</v>
      </c>
      <c r="Q49" s="67"/>
      <c r="R49" s="67"/>
      <c r="S49" s="68">
        <v>0.28402777777777777</v>
      </c>
      <c r="T49" s="68">
        <v>0.28402777777777777</v>
      </c>
      <c r="U49" s="68">
        <v>0.28402777777777777</v>
      </c>
      <c r="V49" s="68">
        <v>0.28402777777777777</v>
      </c>
      <c r="W49" s="68">
        <v>0.28402777777777777</v>
      </c>
      <c r="X49" s="67"/>
      <c r="Y49" s="67"/>
      <c r="Z49" s="78"/>
    </row>
    <row r="50" spans="2:26" customFormat="1" ht="20.25" customHeight="1" x14ac:dyDescent="0.25">
      <c r="B50" s="7"/>
      <c r="C50" s="5"/>
      <c r="D50" s="65" t="s">
        <v>174</v>
      </c>
      <c r="E50" s="68">
        <v>0.35555555555555557</v>
      </c>
      <c r="F50" s="68">
        <v>0.35555555555555557</v>
      </c>
      <c r="G50" s="68">
        <v>0.35555555555555557</v>
      </c>
      <c r="H50" s="68">
        <v>0.35555555555555557</v>
      </c>
      <c r="I50" s="68"/>
      <c r="J50" s="67"/>
      <c r="K50" s="67"/>
      <c r="L50" s="68">
        <v>0.35555555555555557</v>
      </c>
      <c r="M50" s="68">
        <v>0.35555555555555557</v>
      </c>
      <c r="N50" s="68">
        <v>0.35555555555555557</v>
      </c>
      <c r="O50" s="68">
        <v>0.35555555555555557</v>
      </c>
      <c r="P50" s="68"/>
      <c r="Q50" s="67"/>
      <c r="R50" s="67"/>
      <c r="S50" s="68">
        <v>0.35555555555555557</v>
      </c>
      <c r="T50" s="68">
        <v>0.35555555555555557</v>
      </c>
      <c r="U50" s="68">
        <v>0.35555555555555557</v>
      </c>
      <c r="V50" s="68">
        <v>0.35555555555555557</v>
      </c>
      <c r="W50" s="68"/>
      <c r="X50" s="67"/>
      <c r="Y50" s="67"/>
      <c r="Z50" s="78"/>
    </row>
    <row r="51" spans="2:26" customFormat="1" ht="20.25" customHeight="1" x14ac:dyDescent="0.25">
      <c r="B51" s="7"/>
      <c r="C51" s="5"/>
      <c r="D51" s="65" t="s">
        <v>155</v>
      </c>
      <c r="E51" s="68"/>
      <c r="F51" s="104"/>
      <c r="G51" s="104"/>
      <c r="H51" s="104"/>
      <c r="I51" s="104"/>
      <c r="J51" s="67"/>
      <c r="K51" s="67"/>
      <c r="L51" s="104"/>
      <c r="M51" s="104"/>
      <c r="N51" s="104"/>
      <c r="O51" s="68"/>
      <c r="P51" s="68"/>
      <c r="Q51" s="67"/>
      <c r="R51" s="67"/>
      <c r="S51" s="68"/>
      <c r="T51" s="68"/>
      <c r="U51" s="68"/>
      <c r="V51" s="68"/>
      <c r="W51" s="68"/>
      <c r="X51" s="67"/>
      <c r="Y51" s="67"/>
      <c r="Z51" s="78"/>
    </row>
    <row r="52" spans="2:26" customFormat="1" ht="20.25" customHeight="1" x14ac:dyDescent="0.25">
      <c r="B52" s="7"/>
      <c r="C52" s="5"/>
      <c r="D52" s="109"/>
      <c r="E52" s="110"/>
      <c r="F52" s="110"/>
      <c r="G52" s="110"/>
      <c r="H52" s="110"/>
      <c r="I52" s="110"/>
      <c r="J52" s="110"/>
      <c r="K52" s="110"/>
      <c r="L52" s="110"/>
      <c r="M52" s="110"/>
      <c r="N52" s="110"/>
      <c r="O52" s="110"/>
      <c r="P52" s="110"/>
      <c r="Q52" s="110"/>
      <c r="R52" s="110"/>
      <c r="S52" s="110"/>
      <c r="T52" s="110"/>
      <c r="U52" s="110"/>
      <c r="V52" s="110"/>
      <c r="W52" s="110"/>
      <c r="X52" s="110"/>
      <c r="Y52" s="110"/>
      <c r="Z52" s="78"/>
    </row>
    <row r="53" spans="2:26" customFormat="1" ht="20.25" customHeight="1" x14ac:dyDescent="0.25">
      <c r="B53" s="102" t="s">
        <v>182</v>
      </c>
      <c r="C53" s="5"/>
      <c r="D53" s="105"/>
      <c r="E53" s="106"/>
      <c r="F53" s="106"/>
      <c r="G53" s="106"/>
      <c r="H53" s="106"/>
      <c r="I53" s="106"/>
      <c r="J53" s="106"/>
      <c r="K53" s="106"/>
      <c r="L53" s="106"/>
      <c r="M53" s="106"/>
      <c r="N53" s="106"/>
      <c r="O53" s="106"/>
      <c r="P53" s="106"/>
      <c r="Q53" s="106"/>
      <c r="R53" s="106"/>
      <c r="S53" s="106"/>
      <c r="T53" s="106"/>
      <c r="U53" s="106"/>
      <c r="V53" s="106"/>
      <c r="W53" s="106"/>
      <c r="X53" s="106"/>
      <c r="Y53" s="106"/>
      <c r="Z53" s="78"/>
    </row>
    <row r="54" spans="2:26" customFormat="1" x14ac:dyDescent="0.25">
      <c r="B54" s="80"/>
      <c r="C54" s="36"/>
      <c r="D54" s="36"/>
      <c r="E54" s="36"/>
      <c r="F54" s="36"/>
      <c r="G54" s="36"/>
      <c r="H54" s="36"/>
      <c r="I54" s="36"/>
      <c r="J54" s="36"/>
      <c r="K54" s="36"/>
      <c r="L54" s="36"/>
      <c r="M54" s="36"/>
      <c r="N54" s="36"/>
      <c r="O54" s="36"/>
      <c r="P54" s="36"/>
      <c r="Q54" s="36"/>
      <c r="R54" s="36"/>
      <c r="S54" s="36"/>
      <c r="T54" s="36"/>
      <c r="U54" s="36"/>
      <c r="V54" s="36"/>
      <c r="W54" s="36"/>
      <c r="X54" s="36"/>
      <c r="Y54" s="36"/>
      <c r="Z54" s="81"/>
    </row>
    <row r="55" spans="2:26" customFormat="1" x14ac:dyDescent="0.25"/>
    <row r="56" spans="2:26" customFormat="1" x14ac:dyDescent="0.25"/>
    <row r="57" spans="2:26" customFormat="1" x14ac:dyDescent="0.25"/>
    <row r="58" spans="2:26" customFormat="1" x14ac:dyDescent="0.25"/>
    <row r="59" spans="2:26" customFormat="1" x14ac:dyDescent="0.25"/>
    <row r="60" spans="2:26" customFormat="1" x14ac:dyDescent="0.25"/>
    <row r="61" spans="2:26" customFormat="1" x14ac:dyDescent="0.25"/>
    <row r="62" spans="2:26" customFormat="1" x14ac:dyDescent="0.25"/>
    <row r="63" spans="2:26" customFormat="1" x14ac:dyDescent="0.25"/>
    <row r="64" spans="2:26"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spans="1:79"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row>
    <row r="114" spans="1:79"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row>
    <row r="115" spans="1:79"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row>
    <row r="116" spans="1:79"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row>
    <row r="117" spans="1:79"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row>
    <row r="118" spans="1:79"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row>
    <row r="119" spans="1:79"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row>
    <row r="120" spans="1:79"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row>
    <row r="121" spans="1:79"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row>
    <row r="122" spans="1:79"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row>
    <row r="123" spans="1:79"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row>
    <row r="124" spans="1:79" x14ac:dyDescent="0.25">
      <c r="A124"/>
    </row>
    <row r="125" spans="1:79" x14ac:dyDescent="0.25">
      <c r="A125"/>
    </row>
    <row r="126" spans="1:79" x14ac:dyDescent="0.25">
      <c r="A126"/>
    </row>
    <row r="127" spans="1:79" x14ac:dyDescent="0.25">
      <c r="A127"/>
    </row>
    <row r="128" spans="1:79" x14ac:dyDescent="0.25">
      <c r="A128"/>
    </row>
    <row r="129" spans="1:79" x14ac:dyDescent="0.25">
      <c r="A129"/>
    </row>
    <row r="130" spans="1:79" x14ac:dyDescent="0.25">
      <c r="A130"/>
    </row>
    <row r="131" spans="1:79" x14ac:dyDescent="0.25">
      <c r="A131"/>
    </row>
    <row r="132" spans="1:79" x14ac:dyDescent="0.25">
      <c r="A132"/>
    </row>
    <row r="133" spans="1:79" x14ac:dyDescent="0.25">
      <c r="A133"/>
    </row>
    <row r="134" spans="1:79"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row>
    <row r="135" spans="1:79"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row>
    <row r="136" spans="1:79"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row>
    <row r="137" spans="1:79"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row>
    <row r="138" spans="1:7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row>
    <row r="139" spans="1:7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row>
    <row r="140" spans="1:7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row>
    <row r="141" spans="1:7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row>
    <row r="142" spans="1:7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row>
    <row r="143" spans="1:7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row>
    <row r="144" spans="1:7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20" customFormat="1" x14ac:dyDescent="0.25"/>
  </sheetData>
  <sheetProtection sheet="1" objects="1" scenarios="1"/>
  <mergeCells count="20">
    <mergeCell ref="T5:Y5"/>
    <mergeCell ref="E23:I23"/>
    <mergeCell ref="B27:Z28"/>
    <mergeCell ref="E29:K29"/>
    <mergeCell ref="L29:R29"/>
    <mergeCell ref="S29:Y29"/>
    <mergeCell ref="C8:Y16"/>
    <mergeCell ref="E20:I20"/>
    <mergeCell ref="E21:I21"/>
    <mergeCell ref="E22:I22"/>
    <mergeCell ref="T6:Y6"/>
    <mergeCell ref="AB20:AI20"/>
    <mergeCell ref="E47:K47"/>
    <mergeCell ref="L47:R47"/>
    <mergeCell ref="S47:Y47"/>
    <mergeCell ref="B36:Z37"/>
    <mergeCell ref="E38:K38"/>
    <mergeCell ref="L38:R38"/>
    <mergeCell ref="S38:Y38"/>
    <mergeCell ref="B45:Z46"/>
  </mergeCells>
  <pageMargins left="0.70866141732283472" right="0.70866141732283472" top="0.78740157480314965" bottom="0.78740157480314965" header="0.31496062992125984" footer="0.31496062992125984"/>
  <pageSetup paperSize="9" scale="61"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Z219"/>
  <sheetViews>
    <sheetView showGridLines="0" showRowColHeaders="0" workbookViewId="0">
      <pane ySplit="3" topLeftCell="A4" activePane="bottomLeft" state="frozen"/>
      <selection activeCell="AC24" sqref="AC24:AI24"/>
      <selection pane="bottomLeft" activeCell="AQ33" sqref="AQ33"/>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+Startseite!AC16</f>
        <v>Jugend + Sport</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120</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 xml:space="preserve">- Jugend + Sport max. 5 Tage im Kalenderjahr. Bezahlter Urlaub nur wenn Erwerbsausfallentschädigung an den Arbeitgeber geht.
- Die EO-Entschädigung geht nur dann direkt an den Arbeitnehmer, wenn unbezahlter Urlaub bezogen wird.
- An Wochenenden erfolgt keine Zeitgutschrift.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52"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52"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52" ht="20.25" customHeight="1" x14ac:dyDescent="0.25">
      <c r="A19"/>
      <c r="B19" s="11"/>
      <c r="C19" s="32"/>
      <c r="D19" s="32"/>
      <c r="E19" s="5"/>
      <c r="F19" s="5"/>
      <c r="G19" s="5"/>
      <c r="H19" s="5"/>
      <c r="I19" s="5" t="s">
        <v>37</v>
      </c>
      <c r="J19" s="5"/>
      <c r="K19" s="18"/>
      <c r="L19" s="18"/>
      <c r="M19" s="18"/>
      <c r="N19" s="18"/>
      <c r="O19" s="18"/>
      <c r="P19" s="18"/>
      <c r="Q19" s="18"/>
      <c r="R19" s="5" t="s">
        <v>183</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52" ht="20.25" customHeight="1" x14ac:dyDescent="0.25">
      <c r="A20"/>
      <c r="B20" s="11"/>
      <c r="C20" s="32" t="s">
        <v>33</v>
      </c>
      <c r="D20" s="33"/>
      <c r="E20" s="5"/>
      <c r="F20" s="5"/>
      <c r="G20" s="5"/>
      <c r="H20" s="422">
        <v>1</v>
      </c>
      <c r="I20" s="422"/>
      <c r="J20" s="422"/>
      <c r="K20" s="422"/>
      <c r="L20" s="422"/>
      <c r="M20" s="18"/>
      <c r="N20" s="18"/>
      <c r="O20" s="18"/>
      <c r="P20" s="18"/>
      <c r="Q20" s="18"/>
      <c r="R20" s="18" t="s">
        <v>124</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s="437" t="s">
        <v>431</v>
      </c>
      <c r="AT20" s="437"/>
      <c r="AU20" s="437"/>
      <c r="AV20" s="437"/>
      <c r="AW20" s="437"/>
      <c r="AX20" s="437"/>
      <c r="AY20" s="437"/>
      <c r="AZ20" s="437"/>
    </row>
    <row r="21" spans="1:52" ht="20.25" customHeight="1" x14ac:dyDescent="0.25">
      <c r="A21"/>
      <c r="B21" s="11"/>
      <c r="C21" s="32" t="s">
        <v>34</v>
      </c>
      <c r="D21" s="32"/>
      <c r="E21" s="5"/>
      <c r="F21" s="5"/>
      <c r="G21" s="5"/>
      <c r="H21" s="422">
        <v>0.8</v>
      </c>
      <c r="I21" s="422"/>
      <c r="J21" s="422"/>
      <c r="K21" s="422"/>
      <c r="L21" s="422"/>
      <c r="M21" s="18"/>
      <c r="N21" s="18"/>
      <c r="O21" s="18"/>
      <c r="P21" s="18"/>
      <c r="Q21" s="18"/>
      <c r="R21" s="18" t="s">
        <v>125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52" ht="20.25" customHeight="1" x14ac:dyDescent="0.25">
      <c r="A22"/>
      <c r="B22" s="11"/>
      <c r="C22" s="32" t="s">
        <v>35</v>
      </c>
      <c r="D22" s="32"/>
      <c r="E22" s="5"/>
      <c r="F22" s="5"/>
      <c r="G22" s="5"/>
      <c r="H22" s="422">
        <v>0.7</v>
      </c>
      <c r="I22" s="422"/>
      <c r="J22" s="422"/>
      <c r="K22" s="422"/>
      <c r="L22" s="422"/>
      <c r="M22" s="18"/>
      <c r="N22" s="18"/>
      <c r="O22" s="18"/>
      <c r="P22" s="18"/>
      <c r="Q22" s="18"/>
      <c r="R22" s="18" t="s">
        <v>126</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52" ht="20.25" customHeight="1" x14ac:dyDescent="0.25">
      <c r="A23"/>
      <c r="B23" s="11"/>
      <c r="C23" s="32" t="s">
        <v>36</v>
      </c>
      <c r="D23" s="33"/>
      <c r="E23" s="5"/>
      <c r="F23" s="5"/>
      <c r="G23" s="5"/>
      <c r="H23" s="422">
        <v>0.6</v>
      </c>
      <c r="I23" s="422"/>
      <c r="J23" s="422"/>
      <c r="K23" s="422"/>
      <c r="L23" s="422"/>
      <c r="M23" s="18"/>
      <c r="N23" s="18"/>
      <c r="O23" s="18"/>
      <c r="P23" s="18"/>
      <c r="Q23" s="18"/>
      <c r="R23" s="18" t="s">
        <v>127</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52"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52"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52"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52"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52" ht="20.25" customHeight="1" x14ac:dyDescent="0.25">
      <c r="A28"/>
      <c r="B28" s="11"/>
      <c r="C28" s="5"/>
      <c r="D28" s="5" t="s">
        <v>122</v>
      </c>
      <c r="E28" s="5"/>
      <c r="F28" s="5"/>
      <c r="G28" s="5"/>
      <c r="H28" s="5"/>
      <c r="I28" s="5"/>
      <c r="J28" s="5"/>
      <c r="K28" s="5"/>
      <c r="L28" s="5"/>
      <c r="M28" s="5"/>
      <c r="N28" s="5"/>
      <c r="O28" s="5"/>
      <c r="P28" s="5"/>
      <c r="Q28" s="5"/>
      <c r="R28" s="5"/>
      <c r="S28" s="5"/>
      <c r="T28" s="5"/>
      <c r="U28" s="5"/>
      <c r="V28" s="51"/>
      <c r="W28" s="51"/>
      <c r="X28" s="51"/>
      <c r="Y28" s="51"/>
      <c r="Z28" s="51"/>
      <c r="AA28" s="51"/>
      <c r="AB28" s="51"/>
      <c r="AC28" s="51"/>
      <c r="AD28" s="51"/>
      <c r="AE28" s="51"/>
      <c r="AF28" s="51"/>
      <c r="AG28" s="51"/>
      <c r="AH28" s="51"/>
      <c r="AI28" s="51"/>
      <c r="AJ28" s="51"/>
      <c r="AK28" s="51"/>
      <c r="AL28" s="51"/>
      <c r="AM28" s="51"/>
      <c r="AN28" s="51"/>
      <c r="AO28" s="51"/>
      <c r="AP28" s="13"/>
      <c r="AS28"/>
    </row>
    <row r="29" spans="1:52"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52" ht="20.25" customHeight="1" x14ac:dyDescent="0.25">
      <c r="A30"/>
      <c r="B30" s="11"/>
      <c r="C30" s="32"/>
      <c r="D30" s="5"/>
      <c r="E30" s="5"/>
      <c r="F30" s="5"/>
      <c r="G30" s="5"/>
      <c r="H30" s="5"/>
      <c r="I30" s="5"/>
      <c r="J30" s="5"/>
      <c r="K30" s="18"/>
      <c r="L30" s="18"/>
      <c r="M30" s="18"/>
      <c r="N30" s="25"/>
      <c r="O30" s="25"/>
      <c r="P30" s="25"/>
      <c r="Q30" s="25"/>
      <c r="R30" s="18"/>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52" ht="20.25" customHeight="1" x14ac:dyDescent="0.25">
      <c r="A31"/>
      <c r="B31" s="11"/>
      <c r="C31" s="5"/>
      <c r="D31" s="6"/>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52" ht="20.25" customHeight="1" x14ac:dyDescent="0.25">
      <c r="A32"/>
      <c r="B32" s="11"/>
      <c r="C32" s="5"/>
      <c r="D32" s="5"/>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7">
    <mergeCell ref="AH5:AO5"/>
    <mergeCell ref="H23:L23"/>
    <mergeCell ref="AH6:AO6"/>
    <mergeCell ref="C8:AO16"/>
    <mergeCell ref="H20:L20"/>
    <mergeCell ref="H21:L21"/>
    <mergeCell ref="H22:L22"/>
    <mergeCell ref="AS20:AZ20"/>
    <mergeCell ref="R44:U44"/>
    <mergeCell ref="R45:U45"/>
    <mergeCell ref="R46:U46"/>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Z219"/>
  <sheetViews>
    <sheetView showGridLines="0" showRowColHeaders="0" workbookViewId="0">
      <pane ySplit="3" topLeftCell="A4" activePane="bottomLeft" state="frozen"/>
      <selection activeCell="AC24" sqref="AC24:AI24"/>
      <selection pane="bottomLeft" activeCell="AU32" sqref="AU32"/>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+Startseite!AC18</f>
        <v>Kompensation Gleitzeitsaldo</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78</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Der Abbau von Gleitzeit richtet sich nach der Tagessollzeit (z.B. 50% = 4:16 h).</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52"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52"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52"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52" ht="42" customHeight="1" x14ac:dyDescent="0.25">
      <c r="A20"/>
      <c r="B20" s="11"/>
      <c r="C20" s="32" t="s">
        <v>33</v>
      </c>
      <c r="D20" s="33"/>
      <c r="E20" s="5"/>
      <c r="F20" s="5"/>
      <c r="G20" s="5"/>
      <c r="H20" s="422">
        <v>1</v>
      </c>
      <c r="I20" s="422"/>
      <c r="J20" s="422"/>
      <c r="K20" s="422"/>
      <c r="L20" s="422"/>
      <c r="M20" s="18"/>
      <c r="N20" s="18"/>
      <c r="O20" s="18"/>
      <c r="P20" s="18"/>
      <c r="Q20" s="18"/>
      <c r="R20" s="18" t="s">
        <v>184</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s="437" t="s">
        <v>432</v>
      </c>
      <c r="AT20" s="437"/>
      <c r="AU20" s="437"/>
      <c r="AV20" s="437"/>
      <c r="AW20" s="437"/>
      <c r="AX20" s="437"/>
      <c r="AY20" s="437"/>
      <c r="AZ20" s="437"/>
    </row>
    <row r="21" spans="1:52" ht="20.25" customHeight="1" x14ac:dyDescent="0.25">
      <c r="A21"/>
      <c r="B21" s="11"/>
      <c r="C21" s="32" t="s">
        <v>34</v>
      </c>
      <c r="D21" s="32"/>
      <c r="E21" s="5"/>
      <c r="F21" s="5"/>
      <c r="G21" s="5"/>
      <c r="H21" s="422">
        <v>0.8</v>
      </c>
      <c r="I21" s="422"/>
      <c r="J21" s="422"/>
      <c r="K21" s="422"/>
      <c r="L21" s="422"/>
      <c r="M21" s="18"/>
      <c r="N21" s="18"/>
      <c r="O21" s="18"/>
      <c r="P21" s="18"/>
      <c r="Q21" s="18"/>
      <c r="R21" s="18" t="s">
        <v>185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52" ht="20.25" customHeight="1" x14ac:dyDescent="0.25">
      <c r="A22"/>
      <c r="B22" s="11"/>
      <c r="C22" s="32" t="s">
        <v>35</v>
      </c>
      <c r="D22" s="32"/>
      <c r="E22" s="5"/>
      <c r="F22" s="5"/>
      <c r="G22" s="5"/>
      <c r="H22" s="422">
        <v>0.7</v>
      </c>
      <c r="I22" s="422"/>
      <c r="J22" s="422"/>
      <c r="K22" s="422"/>
      <c r="L22" s="422"/>
      <c r="M22" s="18"/>
      <c r="N22" s="18"/>
      <c r="O22" s="18"/>
      <c r="P22" s="18"/>
      <c r="Q22" s="18"/>
      <c r="R22" s="18" t="s">
        <v>186</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52" ht="20.25" customHeight="1" x14ac:dyDescent="0.25">
      <c r="A23"/>
      <c r="B23" s="11"/>
      <c r="C23" s="32" t="s">
        <v>36</v>
      </c>
      <c r="D23" s="33"/>
      <c r="E23" s="5"/>
      <c r="F23" s="5"/>
      <c r="G23" s="5"/>
      <c r="H23" s="422">
        <v>0.6</v>
      </c>
      <c r="I23" s="422"/>
      <c r="J23" s="422"/>
      <c r="K23" s="422"/>
      <c r="L23" s="422"/>
      <c r="M23" s="18"/>
      <c r="N23" s="18"/>
      <c r="O23" s="18"/>
      <c r="P23" s="18"/>
      <c r="Q23" s="18"/>
      <c r="R23" s="18" t="s">
        <v>187</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52"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52"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52"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52"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52" ht="20.25" customHeight="1" x14ac:dyDescent="0.25">
      <c r="A28"/>
      <c r="B28" s="11"/>
      <c r="C28" s="5"/>
      <c r="D28" s="440" t="s">
        <v>288</v>
      </c>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13"/>
      <c r="AS28"/>
    </row>
    <row r="29" spans="1:52" ht="20.25" customHeight="1" x14ac:dyDescent="0.25">
      <c r="A29"/>
      <c r="B29" s="11"/>
      <c r="C29" s="32"/>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0"/>
      <c r="AO29" s="440"/>
      <c r="AP29" s="13"/>
      <c r="AS29"/>
    </row>
    <row r="30" spans="1:52" ht="20.25" customHeight="1" x14ac:dyDescent="0.25">
      <c r="A30"/>
      <c r="B30" s="11"/>
      <c r="C30" s="32"/>
      <c r="D30" s="5"/>
      <c r="E30" s="5"/>
      <c r="F30" s="5"/>
      <c r="G30" s="5"/>
      <c r="H30" s="5"/>
      <c r="I30" s="5"/>
      <c r="J30" s="5"/>
      <c r="K30" s="18"/>
      <c r="L30" s="18"/>
      <c r="M30" s="18"/>
      <c r="N30" s="25"/>
      <c r="O30" s="25"/>
      <c r="P30" s="25"/>
      <c r="Q30" s="25"/>
      <c r="R30" s="18"/>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52" ht="20.25" customHeight="1" x14ac:dyDescent="0.25">
      <c r="A31"/>
      <c r="B31" s="11"/>
      <c r="C31" s="5"/>
      <c r="D31" s="6"/>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52" ht="20.25" customHeight="1" x14ac:dyDescent="0.25">
      <c r="A32"/>
      <c r="B32" s="11"/>
      <c r="C32" s="5"/>
      <c r="D32" s="5"/>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9">
    <mergeCell ref="AH5:AO5"/>
    <mergeCell ref="H23:L23"/>
    <mergeCell ref="AH6:AO6"/>
    <mergeCell ref="C8:AO16"/>
    <mergeCell ref="H20:L20"/>
    <mergeCell ref="H21:L21"/>
    <mergeCell ref="H22:L22"/>
    <mergeCell ref="R47:U47"/>
    <mergeCell ref="R31:U31"/>
    <mergeCell ref="R32:U32"/>
    <mergeCell ref="R33:U33"/>
    <mergeCell ref="R34:U34"/>
    <mergeCell ref="R35:U35"/>
    <mergeCell ref="R43:U43"/>
    <mergeCell ref="AS20:AZ20"/>
    <mergeCell ref="D28:AO29"/>
    <mergeCell ref="R44:U44"/>
    <mergeCell ref="R45:U45"/>
    <mergeCell ref="R46:U46"/>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224"/>
  <sheetViews>
    <sheetView showGridLines="0" showRowColHeaders="0" workbookViewId="0">
      <pane ySplit="3" topLeftCell="A4" activePane="bottomLeft" state="frozen"/>
      <selection activeCell="AC24" sqref="AC24:AI24"/>
      <selection pane="bottomLeft" activeCell="AT27" sqref="AT27"/>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+Startseite!AC20</f>
        <v>Kompensation Zeitzuschlag</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143</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Zeitzuschlag von 20% für Arbeiten zwischen 23:00 – 06:00 Uhr. Kompensation analog Gleitzeit.</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439</v>
      </c>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45" ht="31.5" customHeight="1" x14ac:dyDescent="0.25">
      <c r="A20"/>
      <c r="B20" s="11"/>
      <c r="C20" s="6" t="s">
        <v>33</v>
      </c>
      <c r="D20" s="6"/>
      <c r="E20" s="3"/>
      <c r="F20" s="3"/>
      <c r="G20" s="3"/>
      <c r="H20" s="441">
        <v>1</v>
      </c>
      <c r="I20" s="441"/>
      <c r="J20" s="441"/>
      <c r="K20" s="441"/>
      <c r="L20" s="441"/>
      <c r="M20" s="18"/>
      <c r="N20" s="18"/>
      <c r="O20" s="18"/>
      <c r="P20" s="18"/>
      <c r="Q20" s="18"/>
      <c r="R20" s="442" t="s">
        <v>265</v>
      </c>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13"/>
      <c r="AR20" s="97"/>
      <c r="AS20"/>
    </row>
    <row r="21" spans="1:45" ht="31.5" customHeight="1" x14ac:dyDescent="0.25">
      <c r="A21"/>
      <c r="B21" s="11"/>
      <c r="C21" s="6" t="s">
        <v>34</v>
      </c>
      <c r="D21" s="6"/>
      <c r="E21" s="3"/>
      <c r="F21" s="3"/>
      <c r="G21" s="3"/>
      <c r="H21" s="441">
        <v>0.8</v>
      </c>
      <c r="I21" s="441"/>
      <c r="J21" s="441"/>
      <c r="K21" s="441"/>
      <c r="L21" s="441"/>
      <c r="M21" s="18"/>
      <c r="N21" s="18"/>
      <c r="O21" s="18"/>
      <c r="P21" s="18"/>
      <c r="Q21" s="18"/>
      <c r="R21" s="442" t="s">
        <v>268</v>
      </c>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13"/>
      <c r="AR21" s="97"/>
      <c r="AS21"/>
    </row>
    <row r="22" spans="1:45" ht="31.5" customHeight="1" x14ac:dyDescent="0.25">
      <c r="A22"/>
      <c r="B22" s="11"/>
      <c r="C22" s="6" t="s">
        <v>35</v>
      </c>
      <c r="D22" s="6"/>
      <c r="E22" s="3"/>
      <c r="F22" s="3"/>
      <c r="G22" s="3"/>
      <c r="H22" s="441">
        <v>0.7</v>
      </c>
      <c r="I22" s="441"/>
      <c r="J22" s="441"/>
      <c r="K22" s="441"/>
      <c r="L22" s="441"/>
      <c r="M22" s="18"/>
      <c r="N22" s="18"/>
      <c r="O22" s="18"/>
      <c r="P22" s="18"/>
      <c r="Q22" s="18"/>
      <c r="R22" s="442" t="s">
        <v>266</v>
      </c>
      <c r="S22" s="442"/>
      <c r="T22" s="442"/>
      <c r="U22" s="442"/>
      <c r="V22" s="442"/>
      <c r="W22" s="442"/>
      <c r="X22" s="442"/>
      <c r="Y22" s="442"/>
      <c r="Z22" s="442"/>
      <c r="AA22" s="442"/>
      <c r="AB22" s="442"/>
      <c r="AC22" s="442"/>
      <c r="AD22" s="442"/>
      <c r="AE22" s="442"/>
      <c r="AF22" s="442"/>
      <c r="AG22" s="442"/>
      <c r="AH22" s="442"/>
      <c r="AI22" s="442"/>
      <c r="AJ22" s="442"/>
      <c r="AK22" s="442"/>
      <c r="AL22" s="442"/>
      <c r="AM22" s="442"/>
      <c r="AN22" s="442"/>
      <c r="AO22" s="442"/>
      <c r="AP22" s="13"/>
      <c r="AR22" s="97"/>
      <c r="AS22"/>
    </row>
    <row r="23" spans="1:45" ht="31.5" customHeight="1" x14ac:dyDescent="0.25">
      <c r="A23"/>
      <c r="B23" s="11"/>
      <c r="C23" s="6" t="s">
        <v>36</v>
      </c>
      <c r="D23" s="6"/>
      <c r="E23" s="3"/>
      <c r="F23" s="3"/>
      <c r="G23" s="3"/>
      <c r="H23" s="441">
        <v>0.6</v>
      </c>
      <c r="I23" s="441"/>
      <c r="J23" s="441"/>
      <c r="K23" s="441"/>
      <c r="L23" s="441"/>
      <c r="M23" s="18"/>
      <c r="N23" s="18"/>
      <c r="O23" s="18"/>
      <c r="P23" s="18"/>
      <c r="Q23" s="18"/>
      <c r="R23" s="442" t="s">
        <v>267</v>
      </c>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13"/>
      <c r="AR23" s="97"/>
      <c r="AS23"/>
    </row>
    <row r="24" spans="1:45"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45"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45"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45"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45" ht="20.25" customHeight="1" x14ac:dyDescent="0.25">
      <c r="A28"/>
      <c r="B28" s="11"/>
      <c r="C28" s="5"/>
      <c r="D28" s="5" t="s">
        <v>122</v>
      </c>
      <c r="E28" s="5"/>
      <c r="F28" s="5"/>
      <c r="G28" s="5"/>
      <c r="H28" s="5"/>
      <c r="I28" s="5"/>
      <c r="J28" s="5"/>
      <c r="K28" s="5"/>
      <c r="L28" s="5"/>
      <c r="M28" s="5"/>
      <c r="N28" s="5"/>
      <c r="O28" s="5"/>
      <c r="P28" s="5"/>
      <c r="Q28" s="5"/>
      <c r="R28" s="5"/>
      <c r="S28" s="5"/>
      <c r="T28" s="5"/>
      <c r="U28" s="5"/>
      <c r="V28" s="51"/>
      <c r="W28" s="51"/>
      <c r="X28" s="51"/>
      <c r="Y28" s="51"/>
      <c r="Z28" s="51"/>
      <c r="AA28" s="51"/>
      <c r="AB28" s="51"/>
      <c r="AC28" s="51"/>
      <c r="AD28" s="51"/>
      <c r="AE28" s="51"/>
      <c r="AF28" s="51"/>
      <c r="AG28" s="51"/>
      <c r="AH28" s="51"/>
      <c r="AI28" s="51"/>
      <c r="AJ28" s="51"/>
      <c r="AK28" s="51"/>
      <c r="AL28" s="51"/>
      <c r="AM28" s="51"/>
      <c r="AN28" s="51"/>
      <c r="AO28" s="51"/>
      <c r="AP28" s="13"/>
      <c r="AS28"/>
    </row>
    <row r="29" spans="1:45"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32"/>
      <c r="D30" s="5"/>
      <c r="E30" s="5"/>
      <c r="F30" s="5"/>
      <c r="G30" s="5"/>
      <c r="H30" s="5"/>
      <c r="I30" s="5"/>
      <c r="J30" s="5"/>
      <c r="K30" s="18"/>
      <c r="L30" s="18"/>
      <c r="M30" s="18"/>
      <c r="N30" s="25"/>
      <c r="O30" s="25"/>
      <c r="P30" s="25"/>
      <c r="Q30" s="25"/>
      <c r="R30" s="18"/>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6"/>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45" ht="20.25" customHeight="1" x14ac:dyDescent="0.25">
      <c r="A32"/>
      <c r="B32" s="11"/>
      <c r="C32" s="5"/>
      <c r="D32" s="5"/>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32"/>
      <c r="D50" s="5"/>
      <c r="E50" s="29"/>
      <c r="F50" s="5"/>
      <c r="G50" s="5"/>
      <c r="H50" s="5"/>
      <c r="I50" s="5"/>
      <c r="J50" s="5"/>
      <c r="K50" s="18"/>
      <c r="L50" s="18"/>
      <c r="M50" s="18"/>
      <c r="N50" s="26"/>
      <c r="O50" s="26"/>
      <c r="P50" s="26"/>
      <c r="Q50" s="26"/>
      <c r="R50" s="38"/>
      <c r="S50" s="38"/>
      <c r="T50" s="38"/>
      <c r="U50" s="38"/>
      <c r="V50" s="25"/>
      <c r="W50" s="18"/>
      <c r="X50" s="18"/>
      <c r="Y50" s="18"/>
      <c r="Z50" s="27"/>
      <c r="AA50" s="27"/>
      <c r="AB50" s="27"/>
      <c r="AC50" s="27"/>
      <c r="AD50" s="18"/>
      <c r="AE50" s="27"/>
      <c r="AF50" s="27"/>
      <c r="AG50" s="27"/>
      <c r="AH50" s="27"/>
      <c r="AI50" s="27"/>
      <c r="AJ50" s="27"/>
      <c r="AK50" s="27"/>
      <c r="AL50" s="27"/>
      <c r="AM50" s="27"/>
      <c r="AN50" s="27"/>
      <c r="AO50" s="27"/>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1"/>
      <c r="C53" s="5"/>
      <c r="D53" s="5"/>
      <c r="E53" s="5"/>
      <c r="F53" s="5"/>
      <c r="G53" s="5"/>
      <c r="H53" s="5"/>
      <c r="I53" s="5"/>
      <c r="J53" s="5"/>
      <c r="K53" s="5"/>
      <c r="L53" s="5"/>
      <c r="M53" s="5"/>
      <c r="N53" s="5"/>
      <c r="O53" s="5"/>
      <c r="P53" s="5"/>
      <c r="Q53" s="5"/>
      <c r="R53" s="5"/>
      <c r="S53" s="5"/>
      <c r="T53" s="5"/>
      <c r="U53" s="5"/>
      <c r="V53" s="51"/>
      <c r="W53" s="51"/>
      <c r="X53" s="51"/>
      <c r="Y53" s="51"/>
      <c r="Z53" s="51"/>
      <c r="AA53" s="51"/>
      <c r="AB53" s="51"/>
      <c r="AC53" s="51"/>
      <c r="AD53" s="51"/>
      <c r="AE53" s="51"/>
      <c r="AF53" s="51"/>
      <c r="AG53" s="51"/>
      <c r="AH53" s="51"/>
      <c r="AI53" s="51"/>
      <c r="AJ53" s="51"/>
      <c r="AK53" s="51"/>
      <c r="AL53" s="51"/>
      <c r="AM53" s="51"/>
      <c r="AN53" s="51"/>
      <c r="AO53" s="51"/>
      <c r="AP53" s="13"/>
      <c r="AQ53"/>
      <c r="AR53"/>
      <c r="AS53"/>
    </row>
    <row r="54" spans="1:45" ht="20.25" customHeight="1" x14ac:dyDescent="0.25">
      <c r="A54"/>
      <c r="B54" s="11"/>
      <c r="C54" s="5"/>
      <c r="D54" s="5"/>
      <c r="E54" s="5"/>
      <c r="F54" s="5"/>
      <c r="G54" s="5"/>
      <c r="H54" s="5"/>
      <c r="I54" s="5"/>
      <c r="J54" s="5"/>
      <c r="K54" s="5"/>
      <c r="L54" s="5"/>
      <c r="M54" s="5"/>
      <c r="N54" s="5"/>
      <c r="O54" s="5"/>
      <c r="P54" s="5"/>
      <c r="Q54" s="5"/>
      <c r="R54" s="5"/>
      <c r="S54" s="5"/>
      <c r="T54" s="5"/>
      <c r="U54" s="5"/>
      <c r="V54" s="51"/>
      <c r="W54" s="51"/>
      <c r="X54" s="51"/>
      <c r="Y54" s="51"/>
      <c r="Z54" s="51"/>
      <c r="AA54" s="51"/>
      <c r="AB54" s="51"/>
      <c r="AC54" s="51"/>
      <c r="AD54" s="51"/>
      <c r="AE54" s="51"/>
      <c r="AF54" s="51"/>
      <c r="AG54" s="51"/>
      <c r="AH54" s="51"/>
      <c r="AI54" s="51"/>
      <c r="AJ54" s="51"/>
      <c r="AK54" s="51"/>
      <c r="AL54" s="51"/>
      <c r="AM54" s="51"/>
      <c r="AN54" s="51"/>
      <c r="AO54" s="51"/>
      <c r="AP54" s="13"/>
      <c r="AQ54"/>
      <c r="AR54"/>
      <c r="AS54"/>
    </row>
    <row r="55" spans="1:45" ht="20.25" customHeight="1" x14ac:dyDescent="0.25">
      <c r="A55"/>
      <c r="B55" s="11"/>
      <c r="C55" s="5"/>
      <c r="D55" s="5"/>
      <c r="E55" s="5"/>
      <c r="F55" s="5"/>
      <c r="G55" s="5"/>
      <c r="H55" s="5"/>
      <c r="I55" s="5"/>
      <c r="J55" s="5"/>
      <c r="K55" s="5"/>
      <c r="L55" s="5"/>
      <c r="M55" s="5"/>
      <c r="N55" s="5"/>
      <c r="O55" s="5"/>
      <c r="P55" s="5"/>
      <c r="Q55" s="5"/>
      <c r="R55" s="5"/>
      <c r="S55" s="5"/>
      <c r="T55" s="5"/>
      <c r="U55" s="5"/>
      <c r="V55" s="51"/>
      <c r="W55" s="51"/>
      <c r="X55" s="51"/>
      <c r="Y55" s="51"/>
      <c r="Z55" s="51"/>
      <c r="AA55" s="51"/>
      <c r="AB55" s="51"/>
      <c r="AC55" s="51"/>
      <c r="AD55" s="51"/>
      <c r="AE55" s="51"/>
      <c r="AF55" s="51"/>
      <c r="AG55" s="51"/>
      <c r="AH55" s="51"/>
      <c r="AI55" s="51"/>
      <c r="AJ55" s="51"/>
      <c r="AK55" s="51"/>
      <c r="AL55" s="51"/>
      <c r="AM55" s="51"/>
      <c r="AN55" s="51"/>
      <c r="AO55" s="51"/>
      <c r="AP55" s="13"/>
      <c r="AQ55"/>
      <c r="AR55"/>
      <c r="AS55"/>
    </row>
    <row r="56" spans="1:45" ht="20.25" customHeight="1" x14ac:dyDescent="0.25">
      <c r="A56"/>
      <c r="B56" s="11"/>
      <c r="C56" s="5"/>
      <c r="D56" s="5"/>
      <c r="E56" s="5"/>
      <c r="F56" s="5"/>
      <c r="G56" s="5"/>
      <c r="H56" s="5"/>
      <c r="I56" s="5"/>
      <c r="J56" s="5"/>
      <c r="K56" s="5"/>
      <c r="L56" s="5"/>
      <c r="M56" s="5"/>
      <c r="N56" s="5"/>
      <c r="O56" s="5"/>
      <c r="P56" s="5"/>
      <c r="Q56" s="5"/>
      <c r="R56" s="5"/>
      <c r="S56" s="5"/>
      <c r="T56" s="5"/>
      <c r="U56" s="5"/>
      <c r="V56" s="51"/>
      <c r="W56" s="51"/>
      <c r="X56" s="51"/>
      <c r="Y56" s="51"/>
      <c r="Z56" s="51"/>
      <c r="AA56" s="51"/>
      <c r="AB56" s="51"/>
      <c r="AC56" s="51"/>
      <c r="AD56" s="51"/>
      <c r="AE56" s="51"/>
      <c r="AF56" s="51"/>
      <c r="AG56" s="51"/>
      <c r="AH56" s="51"/>
      <c r="AI56" s="51"/>
      <c r="AJ56" s="51"/>
      <c r="AK56" s="51"/>
      <c r="AL56" s="51"/>
      <c r="AM56" s="51"/>
      <c r="AN56" s="51"/>
      <c r="AO56" s="51"/>
      <c r="AP56" s="13"/>
      <c r="AQ56"/>
      <c r="AR56"/>
      <c r="AS56"/>
    </row>
    <row r="57" spans="1:45" ht="20.25" customHeight="1" x14ac:dyDescent="0.25">
      <c r="A57"/>
      <c r="B57" s="11"/>
      <c r="C57" s="5"/>
      <c r="D57" s="5"/>
      <c r="E57" s="5"/>
      <c r="F57" s="5"/>
      <c r="G57" s="5"/>
      <c r="H57" s="5"/>
      <c r="I57" s="5"/>
      <c r="J57" s="5"/>
      <c r="K57" s="5"/>
      <c r="L57" s="5"/>
      <c r="M57" s="5"/>
      <c r="N57" s="5"/>
      <c r="O57" s="5"/>
      <c r="P57" s="5"/>
      <c r="Q57" s="5"/>
      <c r="R57" s="5"/>
      <c r="S57" s="5"/>
      <c r="T57" s="5"/>
      <c r="U57" s="5"/>
      <c r="V57" s="51"/>
      <c r="W57" s="51"/>
      <c r="X57" s="51"/>
      <c r="Y57" s="51"/>
      <c r="Z57" s="51"/>
      <c r="AA57" s="51"/>
      <c r="AB57" s="51"/>
      <c r="AC57" s="51"/>
      <c r="AD57" s="51"/>
      <c r="AE57" s="51"/>
      <c r="AF57" s="51"/>
      <c r="AG57" s="51"/>
      <c r="AH57" s="51"/>
      <c r="AI57" s="51"/>
      <c r="AJ57" s="51"/>
      <c r="AK57" s="51"/>
      <c r="AL57" s="51"/>
      <c r="AM57" s="51"/>
      <c r="AN57" s="51"/>
      <c r="AO57" s="51"/>
      <c r="AP57" s="13"/>
      <c r="AQ57"/>
      <c r="AR57"/>
      <c r="AS57"/>
    </row>
    <row r="58" spans="1:45" ht="20.25" customHeight="1" x14ac:dyDescent="0.25">
      <c r="A58"/>
      <c r="B58" s="14"/>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6"/>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ht="20.25" customHeight="1" x14ac:dyDescent="0.25">
      <c r="A150"/>
      <c r="AQ150"/>
      <c r="AR150"/>
      <c r="AS150"/>
    </row>
    <row r="151" spans="1:45" ht="20.25" customHeight="1" x14ac:dyDescent="0.25">
      <c r="A151"/>
      <c r="AQ151"/>
      <c r="AR151"/>
      <c r="AS151"/>
    </row>
    <row r="152" spans="1:45" ht="20.25" customHeight="1" x14ac:dyDescent="0.25">
      <c r="A152"/>
      <c r="AQ152"/>
      <c r="AR152"/>
      <c r="AS152"/>
    </row>
    <row r="153" spans="1:45" ht="20.25" customHeight="1" x14ac:dyDescent="0.25">
      <c r="A153"/>
      <c r="AQ153"/>
      <c r="AR153"/>
      <c r="AS153"/>
    </row>
    <row r="154" spans="1:45" ht="20.25" customHeight="1"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row r="220" spans="1:45" x14ac:dyDescent="0.25">
      <c r="A220"/>
      <c r="AQ220"/>
      <c r="AR220"/>
      <c r="AS220"/>
    </row>
    <row r="221" spans="1:45" x14ac:dyDescent="0.25">
      <c r="A221"/>
      <c r="AQ221"/>
      <c r="AR221"/>
      <c r="AS221"/>
    </row>
    <row r="222" spans="1:45" x14ac:dyDescent="0.25">
      <c r="A222"/>
      <c r="AQ222"/>
      <c r="AR222"/>
      <c r="AS222"/>
    </row>
    <row r="223" spans="1:45" x14ac:dyDescent="0.25">
      <c r="A223"/>
      <c r="AQ223"/>
      <c r="AR223"/>
      <c r="AS223"/>
    </row>
    <row r="224" spans="1:45" x14ac:dyDescent="0.25">
      <c r="A224"/>
      <c r="AQ224"/>
      <c r="AR224"/>
      <c r="AS224"/>
    </row>
  </sheetData>
  <sheetProtection sheet="1" objects="1" scenarios="1"/>
  <mergeCells count="21">
    <mergeCell ref="AH5:AO5"/>
    <mergeCell ref="H23:L23"/>
    <mergeCell ref="AH6:AO6"/>
    <mergeCell ref="C8:AO16"/>
    <mergeCell ref="H20:L20"/>
    <mergeCell ref="H21:L21"/>
    <mergeCell ref="H22:L22"/>
    <mergeCell ref="R20:AO20"/>
    <mergeCell ref="R21:AO21"/>
    <mergeCell ref="R22:AO22"/>
    <mergeCell ref="R23:AO23"/>
    <mergeCell ref="R44:U44"/>
    <mergeCell ref="R45:U45"/>
    <mergeCell ref="R46:U46"/>
    <mergeCell ref="R47:U47"/>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6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C262"/>
  <sheetViews>
    <sheetView showGridLines="0" showRowColHeaders="0" zoomScale="112" zoomScaleNormal="112" workbookViewId="0">
      <pane ySplit="3" topLeftCell="A4" activePane="bottomLeft" state="frozen"/>
      <selection activeCell="AC24" sqref="AC24:AI24"/>
      <selection pane="bottomLeft" activeCell="AF16" sqref="AF16"/>
    </sheetView>
  </sheetViews>
  <sheetFormatPr baseColWidth="10" defaultRowHeight="15" x14ac:dyDescent="0.25"/>
  <cols>
    <col min="1" max="1" width="3.125" style="91" customWidth="1"/>
    <col min="2" max="3" width="2.125" style="91" customWidth="1"/>
    <col min="4" max="4" width="11" style="91"/>
    <col min="5" max="5" width="9.625" style="91" bestFit="1" customWidth="1"/>
    <col min="6" max="10" width="5" style="91" bestFit="1" customWidth="1"/>
    <col min="11" max="12" width="4.875" style="91" bestFit="1" customWidth="1"/>
    <col min="13" max="17" width="5" style="91" bestFit="1" customWidth="1"/>
    <col min="18" max="18" width="4.875" style="91" bestFit="1" customWidth="1"/>
    <col min="19" max="19" width="5.125" style="91" customWidth="1"/>
    <col min="20" max="24" width="5" style="91" bestFit="1" customWidth="1"/>
    <col min="25" max="26" width="4.875" style="91" bestFit="1" customWidth="1"/>
    <col min="27" max="27" width="2.125" style="91" customWidth="1"/>
    <col min="28" max="28" width="2.375" style="91" customWidth="1"/>
    <col min="29" max="81" width="11" style="91"/>
  </cols>
  <sheetData>
    <row r="1" spans="2:28" customFormat="1" ht="12.75" customHeight="1" x14ac:dyDescent="0.25"/>
    <row r="2" spans="2:28" customFormat="1" ht="12.75" customHeight="1" x14ac:dyDescent="0.25"/>
    <row r="3" spans="2:28" customFormat="1" ht="21.75" customHeight="1" x14ac:dyDescent="0.25"/>
    <row r="4" spans="2:28" customFormat="1" ht="20.25" customHeight="1" x14ac:dyDescent="0.25">
      <c r="B4" s="8"/>
      <c r="C4" s="9"/>
      <c r="D4" s="9"/>
      <c r="E4" s="9"/>
      <c r="F4" s="9"/>
      <c r="G4" s="9"/>
      <c r="H4" s="9"/>
      <c r="I4" s="9"/>
      <c r="J4" s="9"/>
      <c r="K4" s="9"/>
      <c r="L4" s="9"/>
      <c r="M4" s="9"/>
      <c r="N4" s="9"/>
      <c r="O4" s="9"/>
      <c r="P4" s="9"/>
      <c r="Q4" s="9"/>
      <c r="R4" s="9"/>
      <c r="S4" s="9"/>
      <c r="T4" s="9"/>
      <c r="U4" s="9"/>
      <c r="V4" s="9"/>
      <c r="W4" s="9"/>
      <c r="X4" s="9"/>
      <c r="Y4" s="9"/>
      <c r="Z4" s="9"/>
      <c r="AA4" s="9"/>
      <c r="AB4" s="10"/>
    </row>
    <row r="5" spans="2:28" customFormat="1" ht="20.25" customHeight="1" x14ac:dyDescent="0.3">
      <c r="B5" s="11"/>
      <c r="C5" s="12"/>
      <c r="D5" s="34" t="str">
        <f>+Startseite!AC22</f>
        <v>Krankheit (inkl. Krankheit aus Schwangerschaft)</v>
      </c>
      <c r="E5" s="12"/>
      <c r="F5" s="12"/>
      <c r="G5" s="12"/>
      <c r="H5" s="12"/>
      <c r="I5" s="12"/>
      <c r="J5" s="12"/>
      <c r="K5" s="12"/>
      <c r="L5" s="12"/>
      <c r="M5" s="12"/>
      <c r="N5" s="12"/>
      <c r="O5" s="12"/>
      <c r="P5" s="12"/>
      <c r="Q5" s="12"/>
      <c r="R5" s="170" t="s">
        <v>253</v>
      </c>
      <c r="S5" s="12"/>
      <c r="T5" s="12"/>
      <c r="U5" s="423">
        <f>VLOOKUP(D5,Grundlagen!B:E,3,FALSE)</f>
        <v>173</v>
      </c>
      <c r="V5" s="423"/>
      <c r="W5" s="423"/>
      <c r="X5" s="423"/>
      <c r="Y5" s="423"/>
      <c r="Z5" s="423"/>
      <c r="AA5" s="423"/>
      <c r="AB5" s="13"/>
    </row>
    <row r="6" spans="2:28" s="91" customFormat="1" ht="20.25" customHeight="1" x14ac:dyDescent="0.2">
      <c r="B6" s="11"/>
      <c r="C6" s="12"/>
      <c r="D6" s="12"/>
      <c r="E6" s="12"/>
      <c r="F6" s="12"/>
      <c r="G6" s="12"/>
      <c r="H6" s="12"/>
      <c r="I6" s="12"/>
      <c r="J6" s="12"/>
      <c r="K6" s="12"/>
      <c r="L6" s="12"/>
      <c r="M6" s="12"/>
      <c r="N6" s="12"/>
      <c r="O6" s="89"/>
      <c r="P6" s="89"/>
      <c r="Q6" s="89"/>
      <c r="R6" s="170" t="s">
        <v>123</v>
      </c>
      <c r="S6" s="63"/>
      <c r="T6" s="63"/>
      <c r="U6" s="423" t="str">
        <f>VLOOKUP(D5,Grundlagen!B:E,4,FALSE)</f>
        <v>siehe Details / Beispiele</v>
      </c>
      <c r="V6" s="423"/>
      <c r="W6" s="423"/>
      <c r="X6" s="423"/>
      <c r="Y6" s="423"/>
      <c r="Z6" s="423"/>
      <c r="AA6" s="423"/>
      <c r="AB6" s="87"/>
    </row>
    <row r="7" spans="2:28" customFormat="1" ht="20.25" customHeight="1" x14ac:dyDescent="0.25">
      <c r="B7" s="11"/>
      <c r="C7" s="430" t="s">
        <v>23</v>
      </c>
      <c r="D7" s="430"/>
      <c r="E7" s="430"/>
      <c r="F7" s="430"/>
      <c r="G7" s="430"/>
      <c r="H7" s="430"/>
      <c r="I7" s="430"/>
      <c r="J7" s="430"/>
      <c r="K7" s="430"/>
      <c r="L7" s="430"/>
      <c r="M7" s="430"/>
      <c r="N7" s="430"/>
      <c r="O7" s="430"/>
      <c r="P7" s="430"/>
      <c r="Q7" s="430"/>
      <c r="R7" s="430"/>
      <c r="S7" s="430"/>
      <c r="T7" s="430"/>
      <c r="U7" s="430"/>
      <c r="V7" s="430"/>
      <c r="W7" s="430"/>
      <c r="X7" s="430"/>
      <c r="Y7" s="430"/>
      <c r="Z7" s="430"/>
      <c r="AA7" s="430"/>
      <c r="AB7" s="13"/>
    </row>
    <row r="8" spans="2:28" customFormat="1" ht="20.25" customHeight="1" x14ac:dyDescent="0.25">
      <c r="B8" s="11"/>
      <c r="C8" s="431" t="str">
        <f>VLOOKUP(D5,Grundlagen!B4:E31,2,FALSE)</f>
        <v xml:space="preserve">- Kurze Krankheit bis 5 Kalendertage (wie für Arbeitseinsatz geplant).
- Krankheit &gt; 5 Kalendertage (lineare Gutschrift ab Krankheitsbeginn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spätestens nach 5 Kalendertagen vorzulegen.
</v>
      </c>
      <c r="D8" s="431"/>
      <c r="E8" s="431"/>
      <c r="F8" s="431"/>
      <c r="G8" s="431"/>
      <c r="H8" s="431"/>
      <c r="I8" s="431"/>
      <c r="J8" s="431"/>
      <c r="K8" s="431"/>
      <c r="L8" s="431"/>
      <c r="M8" s="431"/>
      <c r="N8" s="431"/>
      <c r="O8" s="431"/>
      <c r="P8" s="431"/>
      <c r="Q8" s="431"/>
      <c r="R8" s="431"/>
      <c r="S8" s="431"/>
      <c r="T8" s="431"/>
      <c r="U8" s="431"/>
      <c r="V8" s="431"/>
      <c r="W8" s="431"/>
      <c r="X8" s="431"/>
      <c r="Y8" s="431"/>
      <c r="Z8" s="431"/>
      <c r="AA8" s="85"/>
      <c r="AB8" s="88"/>
    </row>
    <row r="9" spans="2:28" customFormat="1" ht="20.25" customHeight="1" x14ac:dyDescent="0.25">
      <c r="B9" s="11"/>
      <c r="C9" s="431"/>
      <c r="D9" s="431"/>
      <c r="E9" s="431"/>
      <c r="F9" s="431"/>
      <c r="G9" s="431"/>
      <c r="H9" s="431"/>
      <c r="I9" s="431"/>
      <c r="J9" s="431"/>
      <c r="K9" s="431"/>
      <c r="L9" s="431"/>
      <c r="M9" s="431"/>
      <c r="N9" s="431"/>
      <c r="O9" s="431"/>
      <c r="P9" s="431"/>
      <c r="Q9" s="431"/>
      <c r="R9" s="431"/>
      <c r="S9" s="431"/>
      <c r="T9" s="431"/>
      <c r="U9" s="431"/>
      <c r="V9" s="431"/>
      <c r="W9" s="431"/>
      <c r="X9" s="431"/>
      <c r="Y9" s="431"/>
      <c r="Z9" s="431"/>
      <c r="AA9" s="85"/>
      <c r="AB9" s="88"/>
    </row>
    <row r="10" spans="2:28" customFormat="1" ht="20.25" customHeight="1" x14ac:dyDescent="0.25">
      <c r="B10" s="1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85"/>
      <c r="AB10" s="88"/>
    </row>
    <row r="11" spans="2:28" customFormat="1" ht="20.25" customHeight="1" x14ac:dyDescent="0.25">
      <c r="B11" s="1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85"/>
      <c r="AB11" s="88"/>
    </row>
    <row r="12" spans="2:28" customFormat="1" ht="20.25" customHeight="1" x14ac:dyDescent="0.25">
      <c r="B12" s="1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85"/>
      <c r="AB12" s="88"/>
    </row>
    <row r="13" spans="2:28" customFormat="1" ht="20.25" customHeight="1" x14ac:dyDescent="0.25">
      <c r="B13" s="1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85"/>
      <c r="AB13" s="88"/>
    </row>
    <row r="14" spans="2:28" customFormat="1" ht="20.25" customHeight="1" x14ac:dyDescent="0.25">
      <c r="B14" s="1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85"/>
      <c r="AB14" s="88"/>
    </row>
    <row r="15" spans="2:28" customFormat="1" ht="20.25" customHeight="1" x14ac:dyDescent="0.25">
      <c r="B15" s="1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85"/>
      <c r="AB15" s="88"/>
    </row>
    <row r="16" spans="2:28" customFormat="1" ht="20.25" customHeight="1" x14ac:dyDescent="0.25">
      <c r="B16" s="1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85"/>
      <c r="AB16" s="88"/>
    </row>
    <row r="17" spans="2:35" customFormat="1" ht="20.2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3"/>
    </row>
    <row r="18" spans="2:35" customFormat="1" ht="20.25" customHeight="1" x14ac:dyDescent="0.25">
      <c r="B18" s="11"/>
      <c r="C18" s="4" t="s">
        <v>32</v>
      </c>
      <c r="D18" s="5"/>
      <c r="E18" s="5"/>
      <c r="F18" s="5"/>
      <c r="G18" s="5"/>
      <c r="H18" s="5"/>
      <c r="I18" s="5"/>
      <c r="J18" s="5"/>
      <c r="K18" s="5"/>
      <c r="L18" s="5"/>
      <c r="M18" s="5"/>
      <c r="N18" s="5"/>
      <c r="O18" s="5"/>
      <c r="P18" s="5"/>
      <c r="Q18" s="5"/>
      <c r="R18" s="5"/>
      <c r="S18" s="5"/>
      <c r="T18" s="5"/>
      <c r="U18" s="5"/>
      <c r="V18" s="5"/>
      <c r="W18" s="5"/>
      <c r="X18" s="5"/>
      <c r="Y18" s="5"/>
      <c r="Z18" s="5"/>
      <c r="AA18" s="5"/>
      <c r="AB18" s="13"/>
      <c r="AD18" s="312" t="s">
        <v>408</v>
      </c>
      <c r="AE18" s="92"/>
      <c r="AF18" s="92"/>
      <c r="AG18" s="92"/>
      <c r="AH18" s="92"/>
      <c r="AI18" s="92"/>
    </row>
    <row r="19" spans="2:35" customFormat="1" ht="20.25" customHeight="1" x14ac:dyDescent="0.25">
      <c r="B19" s="123"/>
      <c r="C19" s="5">
        <v>1</v>
      </c>
      <c r="D19" s="126"/>
      <c r="E19" s="36"/>
      <c r="F19" s="36"/>
      <c r="G19" s="36"/>
      <c r="H19" s="36"/>
      <c r="I19" s="36"/>
      <c r="J19" s="36"/>
      <c r="K19" s="36"/>
      <c r="L19" s="36"/>
      <c r="M19" s="36"/>
      <c r="N19" s="36"/>
      <c r="O19" s="36"/>
      <c r="P19" s="36"/>
      <c r="Q19" s="36"/>
      <c r="R19" s="36"/>
      <c r="S19" s="36"/>
      <c r="T19" s="36"/>
      <c r="U19" s="36"/>
      <c r="V19" s="36"/>
      <c r="W19" s="36"/>
      <c r="X19" s="36"/>
      <c r="Y19" s="36"/>
      <c r="Z19" s="36"/>
      <c r="AA19" s="5"/>
      <c r="AB19" s="124"/>
      <c r="AD19" s="92" t="s">
        <v>409</v>
      </c>
      <c r="AE19" s="92"/>
      <c r="AF19" s="92"/>
      <c r="AG19" s="91"/>
      <c r="AH19" s="92" t="s">
        <v>410</v>
      </c>
      <c r="AI19" s="92"/>
    </row>
    <row r="20" spans="2:35" customFormat="1" ht="20.25" customHeight="1" x14ac:dyDescent="0.25">
      <c r="B20" s="123"/>
      <c r="C20" s="32" t="s">
        <v>217</v>
      </c>
      <c r="D20" s="3"/>
      <c r="E20" s="5"/>
      <c r="F20" s="5"/>
      <c r="G20" s="5"/>
      <c r="H20" s="5"/>
      <c r="I20" s="5"/>
      <c r="J20" s="5"/>
      <c r="K20" s="5"/>
      <c r="L20" s="5"/>
      <c r="M20" s="5"/>
      <c r="N20" s="5"/>
      <c r="O20" s="5"/>
      <c r="P20" s="5"/>
      <c r="Q20" s="5"/>
      <c r="R20" s="5"/>
      <c r="S20" s="5"/>
      <c r="T20" s="5"/>
      <c r="U20" s="5"/>
      <c r="V20" s="5"/>
      <c r="W20" s="5"/>
      <c r="X20" s="5"/>
      <c r="Y20" s="5"/>
      <c r="Z20" s="5"/>
      <c r="AA20" s="5"/>
      <c r="AB20" s="124"/>
      <c r="AD20" s="92"/>
      <c r="AE20" s="92"/>
      <c r="AF20" s="92"/>
      <c r="AG20" s="92"/>
      <c r="AH20" s="92"/>
      <c r="AI20" s="92"/>
    </row>
    <row r="21" spans="2:35" customFormat="1" ht="20.25" customHeight="1" x14ac:dyDescent="0.25">
      <c r="B21" s="123"/>
      <c r="C21" s="32"/>
      <c r="D21" s="3"/>
      <c r="E21" s="5"/>
      <c r="F21" s="5"/>
      <c r="G21" s="5"/>
      <c r="H21" s="5"/>
      <c r="I21" s="5"/>
      <c r="J21" s="5"/>
      <c r="K21" s="5"/>
      <c r="L21" s="5"/>
      <c r="M21" s="5"/>
      <c r="N21" s="5"/>
      <c r="O21" s="5"/>
      <c r="P21" s="5"/>
      <c r="Q21" s="5"/>
      <c r="R21" s="5"/>
      <c r="S21" s="5"/>
      <c r="T21" s="5"/>
      <c r="U21" s="5"/>
      <c r="V21" s="5"/>
      <c r="W21" s="5"/>
      <c r="X21" s="5"/>
      <c r="Y21" s="5"/>
      <c r="Z21" s="5"/>
      <c r="AA21" s="5"/>
      <c r="AB21" s="124"/>
    </row>
    <row r="22" spans="2:35" customFormat="1" ht="20.25" customHeight="1" x14ac:dyDescent="0.25">
      <c r="B22" s="123"/>
      <c r="C22" s="5"/>
      <c r="D22" s="5"/>
      <c r="E22" s="3"/>
      <c r="F22" s="425" t="s">
        <v>141</v>
      </c>
      <c r="G22" s="426"/>
      <c r="H22" s="426"/>
      <c r="I22" s="426"/>
      <c r="J22" s="426"/>
      <c r="K22" s="426"/>
      <c r="L22" s="426"/>
      <c r="M22" s="424" t="s">
        <v>142</v>
      </c>
      <c r="N22" s="424"/>
      <c r="O22" s="424"/>
      <c r="P22" s="424"/>
      <c r="Q22" s="424"/>
      <c r="R22" s="424"/>
      <c r="S22" s="424"/>
      <c r="T22" s="424" t="s">
        <v>143</v>
      </c>
      <c r="U22" s="424"/>
      <c r="V22" s="424"/>
      <c r="W22" s="424"/>
      <c r="X22" s="424"/>
      <c r="Y22" s="424"/>
      <c r="Z22" s="424"/>
      <c r="AA22" s="108"/>
      <c r="AB22" s="124"/>
    </row>
    <row r="23" spans="2:35" customFormat="1" ht="20.25" customHeight="1" x14ac:dyDescent="0.25">
      <c r="B23" s="123"/>
      <c r="C23" s="5"/>
      <c r="D23" s="5"/>
      <c r="E23" s="118"/>
      <c r="F23" s="86" t="s">
        <v>144</v>
      </c>
      <c r="G23" s="86" t="s">
        <v>145</v>
      </c>
      <c r="H23" s="86" t="s">
        <v>146</v>
      </c>
      <c r="I23" s="86" t="s">
        <v>147</v>
      </c>
      <c r="J23" s="86" t="s">
        <v>148</v>
      </c>
      <c r="K23" s="66" t="s">
        <v>149</v>
      </c>
      <c r="L23" s="66" t="s">
        <v>150</v>
      </c>
      <c r="M23" s="86" t="s">
        <v>144</v>
      </c>
      <c r="N23" s="86" t="s">
        <v>145</v>
      </c>
      <c r="O23" s="86" t="s">
        <v>146</v>
      </c>
      <c r="P23" s="86" t="s">
        <v>147</v>
      </c>
      <c r="Q23" s="86" t="s">
        <v>148</v>
      </c>
      <c r="R23" s="66" t="s">
        <v>149</v>
      </c>
      <c r="S23" s="66" t="s">
        <v>150</v>
      </c>
      <c r="T23" s="86" t="s">
        <v>144</v>
      </c>
      <c r="U23" s="86" t="s">
        <v>145</v>
      </c>
      <c r="V23" s="86" t="s">
        <v>146</v>
      </c>
      <c r="W23" s="86" t="s">
        <v>147</v>
      </c>
      <c r="X23" s="86" t="s">
        <v>148</v>
      </c>
      <c r="Y23" s="66" t="s">
        <v>149</v>
      </c>
      <c r="Z23" s="66" t="s">
        <v>150</v>
      </c>
      <c r="AA23" s="108"/>
      <c r="AB23" s="124"/>
    </row>
    <row r="24" spans="2:35" customFormat="1" ht="20.25" customHeight="1" x14ac:dyDescent="0.25">
      <c r="B24" s="123"/>
      <c r="C24" s="5"/>
      <c r="D24" s="444" t="s">
        <v>151</v>
      </c>
      <c r="E24" s="444"/>
      <c r="F24" s="68">
        <v>0.35555555555555557</v>
      </c>
      <c r="G24" s="68">
        <v>0.35555555555555557</v>
      </c>
      <c r="H24" s="68">
        <v>0.35555555555555557</v>
      </c>
      <c r="I24" s="68">
        <v>0.35555555555555557</v>
      </c>
      <c r="J24" s="68">
        <v>0.35555555555555557</v>
      </c>
      <c r="K24" s="67"/>
      <c r="L24" s="67"/>
      <c r="M24" s="68">
        <v>0.35555555555555557</v>
      </c>
      <c r="N24" s="68">
        <v>0.35555555555555557</v>
      </c>
      <c r="O24" s="68">
        <v>0.35555555555555557</v>
      </c>
      <c r="P24" s="68">
        <v>0.35555555555555557</v>
      </c>
      <c r="Q24" s="68">
        <v>0.35555555555555557</v>
      </c>
      <c r="R24" s="67"/>
      <c r="S24" s="67"/>
      <c r="T24" s="68">
        <v>0.35555555555555557</v>
      </c>
      <c r="U24" s="68">
        <v>0.35555555555555557</v>
      </c>
      <c r="V24" s="68">
        <v>0.35555555555555557</v>
      </c>
      <c r="W24" s="68">
        <v>0.35555555555555557</v>
      </c>
      <c r="X24" s="68">
        <v>0.35555555555555557</v>
      </c>
      <c r="Y24" s="67"/>
      <c r="Z24" s="67"/>
      <c r="AA24" s="106"/>
      <c r="AB24" s="124"/>
    </row>
    <row r="25" spans="2:35" customFormat="1" ht="20.25" customHeight="1" x14ac:dyDescent="0.25">
      <c r="B25" s="123"/>
      <c r="C25" s="5"/>
      <c r="D25" s="444" t="s">
        <v>188</v>
      </c>
      <c r="E25" s="444"/>
      <c r="F25" s="68">
        <v>0.35555555555555557</v>
      </c>
      <c r="G25" s="68">
        <v>0.35555555555555557</v>
      </c>
      <c r="H25" s="68">
        <v>0.35555555555555557</v>
      </c>
      <c r="I25" s="68">
        <v>0.35555555555555557</v>
      </c>
      <c r="J25" s="68">
        <v>0.35555555555555557</v>
      </c>
      <c r="K25" s="67"/>
      <c r="L25" s="67"/>
      <c r="M25" s="68">
        <v>0.35555555555555557</v>
      </c>
      <c r="N25" s="68">
        <v>0.35555555555555557</v>
      </c>
      <c r="O25" s="68">
        <v>0.35555555555555557</v>
      </c>
      <c r="P25" s="68">
        <v>0.35555555555555557</v>
      </c>
      <c r="Q25" s="68">
        <v>0.35555555555555557</v>
      </c>
      <c r="R25" s="67"/>
      <c r="S25" s="67"/>
      <c r="T25" s="68">
        <v>0.35555555555555557</v>
      </c>
      <c r="U25" s="68">
        <v>0.35555555555555557</v>
      </c>
      <c r="V25" s="68">
        <v>0.35555555555555557</v>
      </c>
      <c r="W25" s="68">
        <v>0.35555555555555557</v>
      </c>
      <c r="X25" s="68">
        <v>0.35555555555555557</v>
      </c>
      <c r="Y25" s="67"/>
      <c r="Z25" s="67"/>
      <c r="AA25" s="106"/>
      <c r="AB25" s="124"/>
    </row>
    <row r="26" spans="2:35" customFormat="1" ht="20.25" customHeight="1" x14ac:dyDescent="0.25">
      <c r="B26" s="123"/>
      <c r="C26" s="5"/>
      <c r="D26" s="444" t="s">
        <v>216</v>
      </c>
      <c r="E26" s="444"/>
      <c r="F26" s="68" t="s">
        <v>154</v>
      </c>
      <c r="G26" s="68" t="s">
        <v>154</v>
      </c>
      <c r="H26" s="69" t="s">
        <v>153</v>
      </c>
      <c r="I26" s="69" t="s">
        <v>153</v>
      </c>
      <c r="J26" s="69" t="s">
        <v>153</v>
      </c>
      <c r="K26" s="69" t="s">
        <v>153</v>
      </c>
      <c r="L26" s="69" t="s">
        <v>153</v>
      </c>
      <c r="M26" s="69" t="s">
        <v>153</v>
      </c>
      <c r="N26" s="69" t="s">
        <v>153</v>
      </c>
      <c r="O26" s="69" t="s">
        <v>153</v>
      </c>
      <c r="P26" s="68" t="s">
        <v>154</v>
      </c>
      <c r="Q26" s="68" t="s">
        <v>154</v>
      </c>
      <c r="R26" s="67" t="s">
        <v>154</v>
      </c>
      <c r="S26" s="67" t="s">
        <v>154</v>
      </c>
      <c r="T26" s="68" t="s">
        <v>154</v>
      </c>
      <c r="U26" s="68" t="s">
        <v>154</v>
      </c>
      <c r="V26" s="68" t="s">
        <v>154</v>
      </c>
      <c r="W26" s="68" t="s">
        <v>154</v>
      </c>
      <c r="X26" s="68" t="s">
        <v>154</v>
      </c>
      <c r="Y26" s="67" t="s">
        <v>154</v>
      </c>
      <c r="Z26" s="67" t="s">
        <v>154</v>
      </c>
      <c r="AA26" s="106"/>
      <c r="AB26" s="124"/>
    </row>
    <row r="27" spans="2:35" customFormat="1" ht="20.25" customHeight="1" x14ac:dyDescent="0.25">
      <c r="B27" s="123"/>
      <c r="C27" s="5"/>
      <c r="D27" s="444" t="s">
        <v>155</v>
      </c>
      <c r="E27" s="444"/>
      <c r="F27" s="70" t="s">
        <v>157</v>
      </c>
      <c r="G27" s="70" t="s">
        <v>157</v>
      </c>
      <c r="H27" s="68">
        <v>0.35555555555555557</v>
      </c>
      <c r="I27" s="68">
        <v>0.35555555555555557</v>
      </c>
      <c r="J27" s="68">
        <v>0.35555555555555557</v>
      </c>
      <c r="K27" s="67"/>
      <c r="L27" s="67"/>
      <c r="M27" s="68">
        <v>0.35555555555555557</v>
      </c>
      <c r="N27" s="68">
        <v>0.35555555555555557</v>
      </c>
      <c r="O27" s="68">
        <v>0.35555555555555557</v>
      </c>
      <c r="P27" s="70" t="s">
        <v>157</v>
      </c>
      <c r="Q27" s="70" t="s">
        <v>157</v>
      </c>
      <c r="R27" s="67"/>
      <c r="S27" s="67"/>
      <c r="T27" s="68" t="s">
        <v>157</v>
      </c>
      <c r="U27" s="68" t="s">
        <v>157</v>
      </c>
      <c r="V27" s="68" t="s">
        <v>157</v>
      </c>
      <c r="W27" s="68" t="s">
        <v>157</v>
      </c>
      <c r="X27" s="68" t="s">
        <v>157</v>
      </c>
      <c r="Y27" s="67"/>
      <c r="Z27" s="67"/>
      <c r="AA27" s="106"/>
      <c r="AB27" s="124"/>
    </row>
    <row r="28" spans="2:35" customFormat="1" ht="20.25" customHeight="1" x14ac:dyDescent="0.25">
      <c r="B28" s="123"/>
      <c r="C28" s="5"/>
      <c r="D28" s="5" t="s">
        <v>156</v>
      </c>
      <c r="E28" s="5"/>
      <c r="F28" s="5"/>
      <c r="G28" s="5"/>
      <c r="H28" s="5"/>
      <c r="I28" s="5"/>
      <c r="J28" s="5"/>
      <c r="K28" s="5"/>
      <c r="L28" s="5"/>
      <c r="M28" s="5"/>
      <c r="N28" s="5"/>
      <c r="O28" s="5"/>
      <c r="P28" s="5"/>
      <c r="Q28" s="5"/>
      <c r="R28" s="5"/>
      <c r="S28" s="5"/>
      <c r="T28" s="5"/>
      <c r="U28" s="5"/>
      <c r="V28" s="5"/>
      <c r="W28" s="5"/>
      <c r="X28" s="5"/>
      <c r="Y28" s="5"/>
      <c r="Z28" s="5"/>
      <c r="AA28" s="5"/>
      <c r="AB28" s="124"/>
    </row>
    <row r="29" spans="2:35" customFormat="1" ht="20.25" customHeight="1" x14ac:dyDescent="0.25">
      <c r="B29" s="123"/>
      <c r="C29" s="5"/>
      <c r="D29" s="5"/>
      <c r="E29" s="5"/>
      <c r="F29" s="5"/>
      <c r="G29" s="5"/>
      <c r="H29" s="5"/>
      <c r="I29" s="5"/>
      <c r="J29" s="5"/>
      <c r="K29" s="5"/>
      <c r="L29" s="5"/>
      <c r="M29" s="5"/>
      <c r="N29" s="5"/>
      <c r="O29" s="5"/>
      <c r="P29" s="5"/>
      <c r="Q29" s="5"/>
      <c r="R29" s="5"/>
      <c r="S29" s="5"/>
      <c r="T29" s="5"/>
      <c r="U29" s="5"/>
      <c r="V29" s="5"/>
      <c r="W29" s="5"/>
      <c r="X29" s="5"/>
      <c r="Y29" s="5"/>
      <c r="Z29" s="5"/>
      <c r="AA29" s="5"/>
      <c r="AB29" s="124"/>
    </row>
    <row r="30" spans="2:35" customFormat="1" ht="20.25" customHeight="1" x14ac:dyDescent="0.25">
      <c r="B30" s="123"/>
      <c r="C30" s="5">
        <v>2</v>
      </c>
      <c r="D30" s="36"/>
      <c r="E30" s="36"/>
      <c r="F30" s="36"/>
      <c r="G30" s="36"/>
      <c r="H30" s="36"/>
      <c r="I30" s="36"/>
      <c r="J30" s="36"/>
      <c r="K30" s="36"/>
      <c r="L30" s="36"/>
      <c r="M30" s="36"/>
      <c r="N30" s="36"/>
      <c r="O30" s="36"/>
      <c r="P30" s="36"/>
      <c r="Q30" s="36"/>
      <c r="R30" s="36"/>
      <c r="S30" s="36"/>
      <c r="T30" s="36"/>
      <c r="U30" s="36"/>
      <c r="V30" s="36"/>
      <c r="W30" s="36"/>
      <c r="X30" s="36"/>
      <c r="Y30" s="36"/>
      <c r="Z30" s="36"/>
      <c r="AA30" s="5"/>
      <c r="AB30" s="124"/>
    </row>
    <row r="31" spans="2:35" customFormat="1" ht="20.25" customHeight="1" x14ac:dyDescent="0.25">
      <c r="B31" s="123"/>
      <c r="C31" s="32" t="s">
        <v>202</v>
      </c>
      <c r="D31" s="3"/>
      <c r="E31" s="5"/>
      <c r="F31" s="5"/>
      <c r="G31" s="5"/>
      <c r="H31" s="5"/>
      <c r="I31" s="5"/>
      <c r="J31" s="5"/>
      <c r="K31" s="5"/>
      <c r="L31" s="5"/>
      <c r="M31" s="5"/>
      <c r="N31" s="5"/>
      <c r="O31" s="5"/>
      <c r="P31" s="5"/>
      <c r="Q31" s="5"/>
      <c r="R31" s="5"/>
      <c r="S31" s="5"/>
      <c r="T31" s="5"/>
      <c r="U31" s="5"/>
      <c r="V31" s="5"/>
      <c r="W31" s="5"/>
      <c r="X31" s="5"/>
      <c r="Y31" s="5"/>
      <c r="Z31" s="5"/>
      <c r="AA31" s="5"/>
      <c r="AB31" s="124"/>
    </row>
    <row r="32" spans="2:35" customFormat="1" ht="20.25" customHeight="1" x14ac:dyDescent="0.25">
      <c r="B32" s="123"/>
      <c r="C32" s="32"/>
      <c r="D32" s="3"/>
      <c r="E32" s="5"/>
      <c r="F32" s="5"/>
      <c r="G32" s="5"/>
      <c r="H32" s="5"/>
      <c r="I32" s="5"/>
      <c r="J32" s="5"/>
      <c r="K32" s="5"/>
      <c r="L32" s="5"/>
      <c r="M32" s="5"/>
      <c r="N32" s="5"/>
      <c r="O32" s="5"/>
      <c r="P32" s="5"/>
      <c r="Q32" s="5"/>
      <c r="R32" s="5"/>
      <c r="S32" s="5"/>
      <c r="T32" s="5"/>
      <c r="U32" s="5"/>
      <c r="V32" s="5"/>
      <c r="W32" s="5"/>
      <c r="X32" s="5"/>
      <c r="Y32" s="5"/>
      <c r="Z32" s="5"/>
      <c r="AA32" s="5"/>
      <c r="AB32" s="124"/>
    </row>
    <row r="33" spans="1:81" ht="20.25" customHeight="1" x14ac:dyDescent="0.25">
      <c r="A33"/>
      <c r="B33" s="123"/>
      <c r="C33" s="5"/>
      <c r="D33" s="5"/>
      <c r="E33" s="3"/>
      <c r="F33" s="425" t="s">
        <v>141</v>
      </c>
      <c r="G33" s="426"/>
      <c r="H33" s="426"/>
      <c r="I33" s="426"/>
      <c r="J33" s="426"/>
      <c r="K33" s="426"/>
      <c r="L33" s="426"/>
      <c r="M33" s="424" t="s">
        <v>142</v>
      </c>
      <c r="N33" s="424"/>
      <c r="O33" s="424"/>
      <c r="P33" s="424"/>
      <c r="Q33" s="424"/>
      <c r="R33" s="424"/>
      <c r="S33" s="424"/>
      <c r="T33" s="424" t="s">
        <v>143</v>
      </c>
      <c r="U33" s="424"/>
      <c r="V33" s="424"/>
      <c r="W33" s="424"/>
      <c r="X33" s="424"/>
      <c r="Y33" s="424"/>
      <c r="Z33" s="424"/>
      <c r="AA33" s="108"/>
      <c r="AB33" s="124"/>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row>
    <row r="34" spans="1:81" ht="20.25" customHeight="1" x14ac:dyDescent="0.25">
      <c r="A34"/>
      <c r="B34" s="123"/>
      <c r="C34" s="5"/>
      <c r="D34" s="5"/>
      <c r="E34" s="118"/>
      <c r="F34" s="86" t="s">
        <v>144</v>
      </c>
      <c r="G34" s="86" t="s">
        <v>145</v>
      </c>
      <c r="H34" s="86" t="s">
        <v>146</v>
      </c>
      <c r="I34" s="86" t="s">
        <v>147</v>
      </c>
      <c r="J34" s="86" t="s">
        <v>148</v>
      </c>
      <c r="K34" s="66" t="s">
        <v>149</v>
      </c>
      <c r="L34" s="66" t="s">
        <v>150</v>
      </c>
      <c r="M34" s="86" t="s">
        <v>144</v>
      </c>
      <c r="N34" s="86" t="s">
        <v>145</v>
      </c>
      <c r="O34" s="86" t="s">
        <v>146</v>
      </c>
      <c r="P34" s="86" t="s">
        <v>147</v>
      </c>
      <c r="Q34" s="86" t="s">
        <v>148</v>
      </c>
      <c r="R34" s="66" t="s">
        <v>149</v>
      </c>
      <c r="S34" s="66" t="s">
        <v>150</v>
      </c>
      <c r="T34" s="86" t="s">
        <v>144</v>
      </c>
      <c r="U34" s="86" t="s">
        <v>145</v>
      </c>
      <c r="V34" s="86" t="s">
        <v>146</v>
      </c>
      <c r="W34" s="86" t="s">
        <v>147</v>
      </c>
      <c r="X34" s="86" t="s">
        <v>148</v>
      </c>
      <c r="Y34" s="66" t="s">
        <v>149</v>
      </c>
      <c r="Z34" s="66" t="s">
        <v>150</v>
      </c>
      <c r="AA34" s="108"/>
      <c r="AB34" s="12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row>
    <row r="35" spans="1:81" ht="20.25" customHeight="1" x14ac:dyDescent="0.25">
      <c r="A35"/>
      <c r="B35" s="123"/>
      <c r="C35" s="5"/>
      <c r="D35" s="444" t="s">
        <v>151</v>
      </c>
      <c r="E35" s="444"/>
      <c r="F35" s="68">
        <v>0.28402777777777777</v>
      </c>
      <c r="G35" s="68">
        <v>0.28402777777777777</v>
      </c>
      <c r="H35" s="68">
        <v>0.28402777777777777</v>
      </c>
      <c r="I35" s="68">
        <v>0.28402777777777777</v>
      </c>
      <c r="J35" s="68">
        <v>0.28402777777777777</v>
      </c>
      <c r="K35" s="67"/>
      <c r="L35" s="67"/>
      <c r="M35" s="68">
        <v>0.28402777777777777</v>
      </c>
      <c r="N35" s="68">
        <v>0.28402777777777777</v>
      </c>
      <c r="O35" s="68">
        <v>0.28402777777777777</v>
      </c>
      <c r="P35" s="68">
        <v>0.28402777777777777</v>
      </c>
      <c r="Q35" s="68">
        <v>0.28402777777777777</v>
      </c>
      <c r="R35" s="67"/>
      <c r="S35" s="67"/>
      <c r="T35" s="68">
        <v>0.28402777777777777</v>
      </c>
      <c r="U35" s="68">
        <v>0.28402777777777777</v>
      </c>
      <c r="V35" s="68">
        <v>0.28402777777777777</v>
      </c>
      <c r="W35" s="68">
        <v>0.28402777777777777</v>
      </c>
      <c r="X35" s="68">
        <v>0.28402777777777777</v>
      </c>
      <c r="Y35" s="67"/>
      <c r="Z35" s="67"/>
      <c r="AA35" s="106"/>
      <c r="AB35" s="124"/>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row>
    <row r="36" spans="1:81" ht="20.25" customHeight="1" x14ac:dyDescent="0.25">
      <c r="A36"/>
      <c r="B36" s="123"/>
      <c r="C36" s="5"/>
      <c r="D36" s="444" t="s">
        <v>188</v>
      </c>
      <c r="E36" s="444"/>
      <c r="F36" s="68">
        <v>0.35555555555555557</v>
      </c>
      <c r="G36" s="68">
        <v>0.35555555555555557</v>
      </c>
      <c r="H36" s="68">
        <v>0.35555555555555557</v>
      </c>
      <c r="I36" s="68">
        <v>0.35555555555555557</v>
      </c>
      <c r="J36" s="68">
        <v>0</v>
      </c>
      <c r="K36" s="67"/>
      <c r="L36" s="67"/>
      <c r="M36" s="68">
        <v>0.35555555555555557</v>
      </c>
      <c r="N36" s="68">
        <v>0.35555555555555557</v>
      </c>
      <c r="O36" s="68">
        <v>0.35555555555555557</v>
      </c>
      <c r="P36" s="68">
        <v>0.35555555555555557</v>
      </c>
      <c r="Q36" s="68">
        <v>0</v>
      </c>
      <c r="R36" s="67"/>
      <c r="S36" s="67"/>
      <c r="T36" s="68">
        <v>0.35555555555555557</v>
      </c>
      <c r="U36" s="68">
        <v>0.35555555555555557</v>
      </c>
      <c r="V36" s="68">
        <v>0.35555555555555557</v>
      </c>
      <c r="W36" s="68">
        <v>0.35555555555555557</v>
      </c>
      <c r="X36" s="68">
        <v>0</v>
      </c>
      <c r="Y36" s="67"/>
      <c r="Z36" s="67"/>
      <c r="AA36" s="106"/>
      <c r="AB36" s="124"/>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row>
    <row r="37" spans="1:81" ht="20.25" customHeight="1" x14ac:dyDescent="0.25">
      <c r="A37"/>
      <c r="B37" s="123"/>
      <c r="C37" s="5"/>
      <c r="D37" s="444" t="s">
        <v>216</v>
      </c>
      <c r="E37" s="444"/>
      <c r="F37" s="68" t="s">
        <v>154</v>
      </c>
      <c r="G37" s="68" t="s">
        <v>154</v>
      </c>
      <c r="H37" s="69" t="s">
        <v>153</v>
      </c>
      <c r="I37" s="69" t="s">
        <v>153</v>
      </c>
      <c r="J37" s="69" t="s">
        <v>153</v>
      </c>
      <c r="K37" s="69" t="s">
        <v>153</v>
      </c>
      <c r="L37" s="69" t="s">
        <v>153</v>
      </c>
      <c r="M37" s="69" t="s">
        <v>153</v>
      </c>
      <c r="N37" s="69" t="s">
        <v>153</v>
      </c>
      <c r="O37" s="69" t="s">
        <v>153</v>
      </c>
      <c r="P37" s="68" t="s">
        <v>154</v>
      </c>
      <c r="Q37" s="68" t="s">
        <v>154</v>
      </c>
      <c r="R37" s="67" t="s">
        <v>154</v>
      </c>
      <c r="S37" s="67" t="s">
        <v>154</v>
      </c>
      <c r="T37" s="68" t="s">
        <v>154</v>
      </c>
      <c r="U37" s="68" t="s">
        <v>154</v>
      </c>
      <c r="V37" s="68" t="s">
        <v>154</v>
      </c>
      <c r="W37" s="68" t="s">
        <v>154</v>
      </c>
      <c r="X37" s="68" t="s">
        <v>154</v>
      </c>
      <c r="Y37" s="67" t="s">
        <v>154</v>
      </c>
      <c r="Z37" s="67" t="s">
        <v>154</v>
      </c>
      <c r="AA37" s="106"/>
      <c r="AB37" s="124"/>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row>
    <row r="38" spans="1:81" s="91" customFormat="1" ht="20.25" customHeight="1" x14ac:dyDescent="0.25">
      <c r="A38"/>
      <c r="B38" s="11"/>
      <c r="C38" s="5"/>
      <c r="D38" s="444" t="s">
        <v>155</v>
      </c>
      <c r="E38" s="444"/>
      <c r="F38" s="70" t="s">
        <v>157</v>
      </c>
      <c r="G38" s="70" t="s">
        <v>157</v>
      </c>
      <c r="H38" s="68">
        <v>0.28402777777777777</v>
      </c>
      <c r="I38" s="68">
        <v>0.28402777777777777</v>
      </c>
      <c r="J38" s="68">
        <v>0.28402777777777777</v>
      </c>
      <c r="K38" s="67"/>
      <c r="L38" s="67"/>
      <c r="M38" s="68">
        <v>0.28402777777777777</v>
      </c>
      <c r="N38" s="68">
        <v>0.28402777777777777</v>
      </c>
      <c r="O38" s="68">
        <v>0.28402777777777777</v>
      </c>
      <c r="P38" s="68" t="s">
        <v>157</v>
      </c>
      <c r="Q38" s="68" t="s">
        <v>157</v>
      </c>
      <c r="R38" s="67"/>
      <c r="S38" s="67"/>
      <c r="T38" s="68" t="s">
        <v>157</v>
      </c>
      <c r="U38" s="68" t="s">
        <v>157</v>
      </c>
      <c r="V38" s="68" t="s">
        <v>157</v>
      </c>
      <c r="W38" s="68" t="s">
        <v>157</v>
      </c>
      <c r="X38" s="68" t="s">
        <v>157</v>
      </c>
      <c r="Y38" s="67"/>
      <c r="Z38" s="67"/>
      <c r="AA38" s="106"/>
      <c r="AB38" s="13"/>
    </row>
    <row r="39" spans="1:81" s="91" customFormat="1" ht="20.25" customHeight="1" x14ac:dyDescent="0.25">
      <c r="A39"/>
      <c r="B39" s="11"/>
      <c r="C39" s="5"/>
      <c r="D39" s="18" t="s">
        <v>276</v>
      </c>
      <c r="E39" s="5"/>
      <c r="F39" s="5"/>
      <c r="G39" s="5"/>
      <c r="H39" s="5"/>
      <c r="I39" s="5"/>
      <c r="J39" s="5"/>
      <c r="K39" s="5"/>
      <c r="L39" s="5"/>
      <c r="M39" s="5"/>
      <c r="N39" s="5"/>
      <c r="O39" s="5"/>
      <c r="P39" s="5"/>
      <c r="Q39" s="5"/>
      <c r="R39" s="5"/>
      <c r="S39" s="5"/>
      <c r="T39" s="5"/>
      <c r="U39" s="5"/>
      <c r="V39" s="5"/>
      <c r="W39" s="5"/>
      <c r="X39" s="5"/>
      <c r="Y39" s="5"/>
      <c r="Z39" s="5"/>
      <c r="AA39" s="5"/>
      <c r="AB39" s="13"/>
    </row>
    <row r="40" spans="1:81" s="91" customFormat="1" ht="20.25" customHeight="1" x14ac:dyDescent="0.25">
      <c r="A40"/>
      <c r="B40" s="11"/>
      <c r="C40" s="5"/>
      <c r="D40" s="5"/>
      <c r="E40" s="5"/>
      <c r="F40" s="5"/>
      <c r="G40" s="5"/>
      <c r="H40" s="5"/>
      <c r="I40" s="5"/>
      <c r="J40" s="5"/>
      <c r="K40" s="5"/>
      <c r="L40" s="5"/>
      <c r="M40" s="5"/>
      <c r="N40" s="5"/>
      <c r="O40" s="5"/>
      <c r="P40" s="5"/>
      <c r="Q40" s="5"/>
      <c r="R40" s="5"/>
      <c r="S40" s="5"/>
      <c r="T40" s="5"/>
      <c r="U40" s="5"/>
      <c r="V40" s="5"/>
      <c r="W40" s="5"/>
      <c r="X40" s="5"/>
      <c r="Y40" s="5"/>
      <c r="Z40" s="5"/>
      <c r="AA40" s="5"/>
      <c r="AB40" s="13"/>
    </row>
    <row r="41" spans="1:81" s="91" customFormat="1" ht="20.25" customHeight="1" x14ac:dyDescent="0.25">
      <c r="A41"/>
      <c r="B41" s="11"/>
      <c r="C41" s="5">
        <v>3</v>
      </c>
      <c r="D41" s="36"/>
      <c r="E41" s="36"/>
      <c r="F41" s="36"/>
      <c r="G41" s="36"/>
      <c r="H41" s="36"/>
      <c r="I41" s="36"/>
      <c r="J41" s="36"/>
      <c r="K41" s="36"/>
      <c r="L41" s="36"/>
      <c r="M41" s="36"/>
      <c r="N41" s="36"/>
      <c r="O41" s="36"/>
      <c r="P41" s="36"/>
      <c r="Q41" s="36"/>
      <c r="R41" s="36"/>
      <c r="S41" s="36"/>
      <c r="T41" s="36"/>
      <c r="U41" s="36"/>
      <c r="V41" s="36"/>
      <c r="W41" s="36"/>
      <c r="X41" s="36"/>
      <c r="Y41" s="36"/>
      <c r="Z41" s="36"/>
      <c r="AA41" s="5"/>
      <c r="AB41" s="13"/>
    </row>
    <row r="42" spans="1:81" s="91" customFormat="1" ht="20.25" customHeight="1" x14ac:dyDescent="0.25">
      <c r="A42"/>
      <c r="B42" s="11"/>
      <c r="C42" s="32" t="s">
        <v>203</v>
      </c>
      <c r="D42" s="3"/>
      <c r="E42" s="5"/>
      <c r="F42" s="5"/>
      <c r="G42" s="5"/>
      <c r="H42" s="5"/>
      <c r="I42" s="5"/>
      <c r="J42" s="5"/>
      <c r="K42" s="5"/>
      <c r="L42" s="5"/>
      <c r="M42" s="5"/>
      <c r="N42" s="5"/>
      <c r="O42" s="5"/>
      <c r="P42" s="5"/>
      <c r="Q42" s="5"/>
      <c r="R42" s="5"/>
      <c r="S42" s="5"/>
      <c r="T42" s="5"/>
      <c r="U42" s="5"/>
      <c r="V42" s="5"/>
      <c r="W42" s="5"/>
      <c r="X42" s="5"/>
      <c r="Y42" s="5"/>
      <c r="Z42" s="5"/>
      <c r="AA42" s="5"/>
      <c r="AB42" s="13"/>
      <c r="AD42" s="445" t="s">
        <v>412</v>
      </c>
      <c r="AE42" s="445"/>
      <c r="AF42" s="445"/>
      <c r="AG42" s="445"/>
      <c r="AH42" s="445"/>
      <c r="AI42" s="445" t="s">
        <v>411</v>
      </c>
      <c r="AJ42" s="445"/>
      <c r="AK42" s="445"/>
      <c r="AL42" s="445"/>
    </row>
    <row r="43" spans="1:81" s="91" customFormat="1" ht="20.25" customHeight="1" x14ac:dyDescent="0.25">
      <c r="A43"/>
      <c r="B43" s="11"/>
      <c r="C43" s="32"/>
      <c r="D43" s="3"/>
      <c r="E43" s="5"/>
      <c r="F43" s="5"/>
      <c r="G43" s="5"/>
      <c r="H43" s="5"/>
      <c r="I43" s="5"/>
      <c r="J43" s="5"/>
      <c r="K43" s="5"/>
      <c r="L43" s="5"/>
      <c r="M43" s="5"/>
      <c r="N43" s="5"/>
      <c r="O43" s="5"/>
      <c r="P43" s="5"/>
      <c r="Q43" s="5"/>
      <c r="R43" s="5"/>
      <c r="S43" s="5"/>
      <c r="T43" s="5"/>
      <c r="U43" s="5"/>
      <c r="V43" s="5"/>
      <c r="W43" s="5"/>
      <c r="X43" s="5"/>
      <c r="Y43" s="5"/>
      <c r="Z43" s="5"/>
      <c r="AA43" s="5"/>
      <c r="AB43" s="13"/>
      <c r="AD43" s="445"/>
      <c r="AE43" s="445"/>
      <c r="AF43" s="445"/>
      <c r="AG43" s="445"/>
      <c r="AH43" s="445"/>
      <c r="AI43" s="445"/>
      <c r="AJ43" s="445"/>
      <c r="AK43" s="445"/>
      <c r="AL43" s="445"/>
    </row>
    <row r="44" spans="1:81" s="91" customFormat="1" ht="20.25" customHeight="1" x14ac:dyDescent="0.25">
      <c r="A44"/>
      <c r="B44" s="11"/>
      <c r="C44" s="5"/>
      <c r="D44" s="5"/>
      <c r="E44" s="3"/>
      <c r="F44" s="425" t="s">
        <v>141</v>
      </c>
      <c r="G44" s="426"/>
      <c r="H44" s="426"/>
      <c r="I44" s="426"/>
      <c r="J44" s="426"/>
      <c r="K44" s="426"/>
      <c r="L44" s="426"/>
      <c r="M44" s="424" t="s">
        <v>142</v>
      </c>
      <c r="N44" s="424"/>
      <c r="O44" s="424"/>
      <c r="P44" s="424"/>
      <c r="Q44" s="424"/>
      <c r="R44" s="424"/>
      <c r="S44" s="424"/>
      <c r="T44" s="424" t="s">
        <v>143</v>
      </c>
      <c r="U44" s="424"/>
      <c r="V44" s="424"/>
      <c r="W44" s="424"/>
      <c r="X44" s="424"/>
      <c r="Y44" s="424"/>
      <c r="Z44" s="424"/>
      <c r="AA44" s="108"/>
      <c r="AB44" s="13"/>
    </row>
    <row r="45" spans="1:81" s="91" customFormat="1" ht="20.25" customHeight="1" x14ac:dyDescent="0.25">
      <c r="A45"/>
      <c r="B45" s="11"/>
      <c r="C45" s="5"/>
      <c r="D45" s="5"/>
      <c r="E45" s="118"/>
      <c r="F45" s="86" t="s">
        <v>144</v>
      </c>
      <c r="G45" s="86" t="s">
        <v>145</v>
      </c>
      <c r="H45" s="86" t="s">
        <v>146</v>
      </c>
      <c r="I45" s="86" t="s">
        <v>147</v>
      </c>
      <c r="J45" s="86" t="s">
        <v>148</v>
      </c>
      <c r="K45" s="66" t="s">
        <v>149</v>
      </c>
      <c r="L45" s="66" t="s">
        <v>150</v>
      </c>
      <c r="M45" s="86" t="s">
        <v>144</v>
      </c>
      <c r="N45" s="86" t="s">
        <v>145</v>
      </c>
      <c r="O45" s="86" t="s">
        <v>146</v>
      </c>
      <c r="P45" s="86" t="s">
        <v>147</v>
      </c>
      <c r="Q45" s="86" t="s">
        <v>148</v>
      </c>
      <c r="R45" s="66" t="s">
        <v>149</v>
      </c>
      <c r="S45" s="66" t="s">
        <v>150</v>
      </c>
      <c r="T45" s="86" t="s">
        <v>144</v>
      </c>
      <c r="U45" s="86" t="s">
        <v>145</v>
      </c>
      <c r="V45" s="86" t="s">
        <v>146</v>
      </c>
      <c r="W45" s="86" t="s">
        <v>147</v>
      </c>
      <c r="X45" s="86" t="s">
        <v>148</v>
      </c>
      <c r="Y45" s="66" t="s">
        <v>149</v>
      </c>
      <c r="Z45" s="66" t="s">
        <v>150</v>
      </c>
      <c r="AA45" s="108"/>
      <c r="AB45" s="13"/>
    </row>
    <row r="46" spans="1:81" s="91" customFormat="1" ht="20.25" customHeight="1" x14ac:dyDescent="0.25">
      <c r="A46"/>
      <c r="B46" s="11"/>
      <c r="C46" s="5"/>
      <c r="D46" s="444" t="s">
        <v>151</v>
      </c>
      <c r="E46" s="444"/>
      <c r="F46" s="68">
        <v>0.17777777777777778</v>
      </c>
      <c r="G46" s="68">
        <v>0.17777777777777778</v>
      </c>
      <c r="H46" s="68">
        <v>0.17777777777777778</v>
      </c>
      <c r="I46" s="68">
        <v>0.17777777777777778</v>
      </c>
      <c r="J46" s="68">
        <v>0.17777777777777778</v>
      </c>
      <c r="K46" s="67"/>
      <c r="L46" s="67"/>
      <c r="M46" s="68">
        <v>0.17777777777777778</v>
      </c>
      <c r="N46" s="68">
        <v>0.17777777777777778</v>
      </c>
      <c r="O46" s="68">
        <v>0.17777777777777778</v>
      </c>
      <c r="P46" s="68">
        <v>0.17777777777777778</v>
      </c>
      <c r="Q46" s="68">
        <v>0.17777777777777778</v>
      </c>
      <c r="R46" s="67"/>
      <c r="S46" s="67"/>
      <c r="T46" s="68">
        <v>0.17777777777777778</v>
      </c>
      <c r="U46" s="68">
        <v>0.17777777777777778</v>
      </c>
      <c r="V46" s="68">
        <v>0.17777777777777778</v>
      </c>
      <c r="W46" s="68">
        <v>0.17777777777777778</v>
      </c>
      <c r="X46" s="68">
        <v>0.17777777777777778</v>
      </c>
      <c r="Y46" s="67"/>
      <c r="Z46" s="67"/>
      <c r="AA46" s="106"/>
      <c r="AB46" s="13"/>
    </row>
    <row r="47" spans="1:81" s="91" customFormat="1" ht="20.25" customHeight="1" x14ac:dyDescent="0.25">
      <c r="A47"/>
      <c r="B47" s="11"/>
      <c r="C47" s="5"/>
      <c r="D47" s="444" t="s">
        <v>188</v>
      </c>
      <c r="E47" s="444"/>
      <c r="F47" s="68">
        <v>0</v>
      </c>
      <c r="G47" s="68">
        <v>0</v>
      </c>
      <c r="H47" s="68">
        <v>0.17777777777777778</v>
      </c>
      <c r="I47" s="68">
        <v>0.35555555555555557</v>
      </c>
      <c r="J47" s="68">
        <v>0.35555555555555557</v>
      </c>
      <c r="K47" s="67"/>
      <c r="L47" s="67"/>
      <c r="M47" s="68">
        <v>0</v>
      </c>
      <c r="N47" s="68">
        <v>0</v>
      </c>
      <c r="O47" s="68">
        <v>0.17777777777777778</v>
      </c>
      <c r="P47" s="68">
        <v>0.35555555555555557</v>
      </c>
      <c r="Q47" s="68">
        <v>0.35555555555555557</v>
      </c>
      <c r="R47" s="67"/>
      <c r="S47" s="67"/>
      <c r="T47" s="68">
        <v>0</v>
      </c>
      <c r="U47" s="68">
        <v>0</v>
      </c>
      <c r="V47" s="68">
        <v>0.17777777777777778</v>
      </c>
      <c r="W47" s="68">
        <v>0.35555555555555557</v>
      </c>
      <c r="X47" s="68">
        <v>0.35555555555555557</v>
      </c>
      <c r="Y47" s="67"/>
      <c r="Z47" s="67"/>
      <c r="AA47" s="106"/>
      <c r="AB47" s="13"/>
    </row>
    <row r="48" spans="1:81" s="91" customFormat="1" ht="20.25" customHeight="1" x14ac:dyDescent="0.25">
      <c r="A48"/>
      <c r="B48" s="11"/>
      <c r="C48" s="5"/>
      <c r="D48" s="444" t="s">
        <v>216</v>
      </c>
      <c r="E48" s="444"/>
      <c r="F48" s="69" t="s">
        <v>153</v>
      </c>
      <c r="G48" s="69" t="s">
        <v>153</v>
      </c>
      <c r="H48" s="68" t="s">
        <v>154</v>
      </c>
      <c r="I48" s="68" t="s">
        <v>154</v>
      </c>
      <c r="J48" s="68" t="s">
        <v>154</v>
      </c>
      <c r="K48" s="67" t="s">
        <v>154</v>
      </c>
      <c r="L48" s="67" t="s">
        <v>154</v>
      </c>
      <c r="M48" s="68" t="s">
        <v>154</v>
      </c>
      <c r="N48" s="69" t="s">
        <v>153</v>
      </c>
      <c r="O48" s="69" t="s">
        <v>153</v>
      </c>
      <c r="P48" s="68" t="s">
        <v>154</v>
      </c>
      <c r="Q48" s="68" t="s">
        <v>154</v>
      </c>
      <c r="R48" s="67" t="s">
        <v>154</v>
      </c>
      <c r="S48" s="67" t="s">
        <v>154</v>
      </c>
      <c r="T48" s="69" t="s">
        <v>153</v>
      </c>
      <c r="U48" s="68" t="s">
        <v>154</v>
      </c>
      <c r="V48" s="68" t="s">
        <v>154</v>
      </c>
      <c r="W48" s="68" t="s">
        <v>154</v>
      </c>
      <c r="X48" s="69" t="s">
        <v>153</v>
      </c>
      <c r="Y48" s="67" t="s">
        <v>154</v>
      </c>
      <c r="Z48" s="67" t="s">
        <v>154</v>
      </c>
      <c r="AA48" s="106"/>
      <c r="AB48" s="13"/>
    </row>
    <row r="49" spans="1:28" s="91" customFormat="1" ht="20.25" customHeight="1" x14ac:dyDescent="0.25">
      <c r="A49"/>
      <c r="B49" s="11"/>
      <c r="C49" s="5"/>
      <c r="D49" s="434" t="s">
        <v>155</v>
      </c>
      <c r="E49" s="434"/>
      <c r="F49" s="68">
        <v>0</v>
      </c>
      <c r="G49" s="68">
        <v>0</v>
      </c>
      <c r="H49" s="68" t="s">
        <v>157</v>
      </c>
      <c r="I49" s="68" t="s">
        <v>157</v>
      </c>
      <c r="J49" s="68" t="s">
        <v>157</v>
      </c>
      <c r="K49" s="67"/>
      <c r="L49" s="67"/>
      <c r="M49" s="68" t="s">
        <v>157</v>
      </c>
      <c r="N49" s="68">
        <v>0</v>
      </c>
      <c r="O49" s="68">
        <v>0.17777777777777778</v>
      </c>
      <c r="P49" s="68" t="s">
        <v>157</v>
      </c>
      <c r="Q49" s="68" t="s">
        <v>157</v>
      </c>
      <c r="R49" s="67"/>
      <c r="S49" s="67"/>
      <c r="T49" s="68">
        <v>0</v>
      </c>
      <c r="U49" s="68" t="s">
        <v>157</v>
      </c>
      <c r="V49" s="68" t="s">
        <v>157</v>
      </c>
      <c r="W49" s="68" t="s">
        <v>157</v>
      </c>
      <c r="X49" s="68">
        <v>0.35555555555555557</v>
      </c>
      <c r="Y49" s="67"/>
      <c r="Z49" s="67"/>
      <c r="AA49" s="106"/>
      <c r="AB49" s="13"/>
    </row>
    <row r="50" spans="1:28" s="91" customFormat="1" ht="20.25" customHeight="1" x14ac:dyDescent="0.25">
      <c r="A50"/>
      <c r="B50" s="11"/>
      <c r="C50" s="5"/>
      <c r="D50" s="18" t="s">
        <v>277</v>
      </c>
      <c r="E50" s="5"/>
      <c r="F50" s="5"/>
      <c r="G50" s="5"/>
      <c r="H50" s="5"/>
      <c r="I50" s="5"/>
      <c r="J50" s="5"/>
      <c r="K50" s="5"/>
      <c r="L50" s="5"/>
      <c r="M50" s="5"/>
      <c r="N50" s="5"/>
      <c r="O50" s="5"/>
      <c r="P50" s="5"/>
      <c r="Q50" s="5"/>
      <c r="R50" s="5"/>
      <c r="S50" s="5"/>
      <c r="T50" s="5"/>
      <c r="U50" s="5"/>
      <c r="V50" s="5"/>
      <c r="W50" s="5"/>
      <c r="X50" s="5"/>
      <c r="Y50" s="5"/>
      <c r="Z50" s="5"/>
      <c r="AA50" s="5"/>
      <c r="AB50" s="13"/>
    </row>
    <row r="51" spans="1:28" s="91" customFormat="1" ht="20.25" customHeight="1" x14ac:dyDescent="0.25">
      <c r="A51"/>
      <c r="B51" s="11"/>
      <c r="C51" s="5"/>
      <c r="D51" s="5"/>
      <c r="E51" s="5"/>
      <c r="F51" s="5"/>
      <c r="G51" s="5"/>
      <c r="H51" s="5"/>
      <c r="I51" s="5"/>
      <c r="J51" s="5"/>
      <c r="K51" s="5"/>
      <c r="L51" s="5"/>
      <c r="M51" s="5"/>
      <c r="N51" s="5"/>
      <c r="O51" s="5"/>
      <c r="P51" s="5"/>
      <c r="Q51" s="5"/>
      <c r="R51" s="5"/>
      <c r="S51" s="5"/>
      <c r="T51" s="5"/>
      <c r="U51" s="5"/>
      <c r="V51" s="5"/>
      <c r="W51" s="5"/>
      <c r="X51" s="5"/>
      <c r="Y51" s="5"/>
      <c r="Z51" s="5"/>
      <c r="AA51" s="5"/>
      <c r="AB51" s="13"/>
    </row>
    <row r="52" spans="1:28" s="91" customFormat="1" ht="20.25" customHeight="1" x14ac:dyDescent="0.25">
      <c r="A52"/>
      <c r="B52" s="11"/>
      <c r="C52" s="5">
        <v>4</v>
      </c>
      <c r="D52" s="36"/>
      <c r="E52" s="36"/>
      <c r="F52" s="36"/>
      <c r="G52" s="36"/>
      <c r="H52" s="36"/>
      <c r="I52" s="36"/>
      <c r="J52" s="36"/>
      <c r="K52" s="36"/>
      <c r="L52" s="36"/>
      <c r="M52" s="36"/>
      <c r="N52" s="36"/>
      <c r="O52" s="36"/>
      <c r="P52" s="36"/>
      <c r="Q52" s="36"/>
      <c r="R52" s="36"/>
      <c r="S52" s="36"/>
      <c r="T52" s="36"/>
      <c r="U52" s="36"/>
      <c r="V52" s="36"/>
      <c r="W52" s="36"/>
      <c r="X52" s="36"/>
      <c r="Y52" s="36"/>
      <c r="Z52" s="36"/>
      <c r="AA52" s="5"/>
      <c r="AB52" s="13"/>
    </row>
    <row r="53" spans="1:28" s="91" customFormat="1" ht="20.25" customHeight="1" x14ac:dyDescent="0.25">
      <c r="A53"/>
      <c r="B53" s="11"/>
      <c r="C53" s="32" t="s">
        <v>203</v>
      </c>
      <c r="D53" s="3"/>
      <c r="E53" s="5"/>
      <c r="F53" s="5"/>
      <c r="G53" s="5"/>
      <c r="H53" s="5"/>
      <c r="I53" s="5"/>
      <c r="J53" s="5"/>
      <c r="K53" s="5"/>
      <c r="L53" s="5"/>
      <c r="M53" s="5"/>
      <c r="N53" s="5"/>
      <c r="O53" s="5"/>
      <c r="P53" s="5"/>
      <c r="Q53" s="5"/>
      <c r="R53" s="5"/>
      <c r="S53" s="5"/>
      <c r="T53" s="5"/>
      <c r="U53" s="5"/>
      <c r="V53" s="5"/>
      <c r="W53" s="5"/>
      <c r="X53" s="5"/>
      <c r="Y53" s="5"/>
      <c r="Z53" s="5"/>
      <c r="AA53" s="5"/>
      <c r="AB53" s="13"/>
    </row>
    <row r="54" spans="1:28" s="91" customFormat="1" ht="20.25" customHeight="1" x14ac:dyDescent="0.25">
      <c r="A54"/>
      <c r="B54" s="11"/>
      <c r="C54" s="32"/>
      <c r="D54" s="3"/>
      <c r="E54" s="5"/>
      <c r="F54" s="5"/>
      <c r="G54" s="5"/>
      <c r="H54" s="5"/>
      <c r="I54" s="5"/>
      <c r="J54" s="5"/>
      <c r="K54" s="5"/>
      <c r="L54" s="5"/>
      <c r="M54" s="5"/>
      <c r="N54" s="5"/>
      <c r="O54" s="5"/>
      <c r="P54" s="5"/>
      <c r="Q54" s="5"/>
      <c r="R54" s="5"/>
      <c r="S54" s="5"/>
      <c r="T54" s="5"/>
      <c r="U54" s="5"/>
      <c r="V54" s="5"/>
      <c r="W54" s="5"/>
      <c r="X54" s="5"/>
      <c r="Y54" s="5"/>
      <c r="Z54" s="5"/>
      <c r="AA54" s="5"/>
      <c r="AB54" s="13"/>
    </row>
    <row r="55" spans="1:28" s="91" customFormat="1" ht="20.25" customHeight="1" x14ac:dyDescent="0.25">
      <c r="A55"/>
      <c r="B55" s="11"/>
      <c r="C55" s="5"/>
      <c r="D55" s="5"/>
      <c r="E55" s="3"/>
      <c r="F55" s="425" t="s">
        <v>141</v>
      </c>
      <c r="G55" s="426"/>
      <c r="H55" s="426"/>
      <c r="I55" s="426"/>
      <c r="J55" s="426"/>
      <c r="K55" s="426"/>
      <c r="L55" s="426"/>
      <c r="M55" s="424" t="s">
        <v>142</v>
      </c>
      <c r="N55" s="424"/>
      <c r="O55" s="424"/>
      <c r="P55" s="424"/>
      <c r="Q55" s="424"/>
      <c r="R55" s="424"/>
      <c r="S55" s="424"/>
      <c r="T55" s="424" t="s">
        <v>143</v>
      </c>
      <c r="U55" s="424"/>
      <c r="V55" s="424"/>
      <c r="W55" s="424"/>
      <c r="X55" s="424"/>
      <c r="Y55" s="424"/>
      <c r="Z55" s="424"/>
      <c r="AA55" s="108"/>
      <c r="AB55" s="13"/>
    </row>
    <row r="56" spans="1:28" s="91" customFormat="1" ht="20.25" customHeight="1" x14ac:dyDescent="0.25">
      <c r="A56"/>
      <c r="B56" s="11"/>
      <c r="C56" s="5"/>
      <c r="D56" s="5"/>
      <c r="E56" s="119"/>
      <c r="F56" s="86" t="s">
        <v>144</v>
      </c>
      <c r="G56" s="86" t="s">
        <v>145</v>
      </c>
      <c r="H56" s="86" t="s">
        <v>146</v>
      </c>
      <c r="I56" s="86" t="s">
        <v>147</v>
      </c>
      <c r="J56" s="86" t="s">
        <v>148</v>
      </c>
      <c r="K56" s="66" t="s">
        <v>149</v>
      </c>
      <c r="L56" s="66" t="s">
        <v>150</v>
      </c>
      <c r="M56" s="86" t="s">
        <v>144</v>
      </c>
      <c r="N56" s="86" t="s">
        <v>145</v>
      </c>
      <c r="O56" s="86" t="s">
        <v>146</v>
      </c>
      <c r="P56" s="86" t="s">
        <v>147</v>
      </c>
      <c r="Q56" s="86" t="s">
        <v>148</v>
      </c>
      <c r="R56" s="66" t="s">
        <v>149</v>
      </c>
      <c r="S56" s="66" t="s">
        <v>150</v>
      </c>
      <c r="T56" s="86" t="s">
        <v>144</v>
      </c>
      <c r="U56" s="86" t="s">
        <v>145</v>
      </c>
      <c r="V56" s="86" t="s">
        <v>146</v>
      </c>
      <c r="W56" s="86" t="s">
        <v>147</v>
      </c>
      <c r="X56" s="86" t="s">
        <v>148</v>
      </c>
      <c r="Y56" s="66" t="s">
        <v>149</v>
      </c>
      <c r="Z56" s="66" t="s">
        <v>150</v>
      </c>
      <c r="AA56" s="108"/>
      <c r="AB56" s="13"/>
    </row>
    <row r="57" spans="1:28" s="91" customFormat="1" ht="20.25" customHeight="1" x14ac:dyDescent="0.25">
      <c r="A57"/>
      <c r="B57" s="11"/>
      <c r="C57" s="5"/>
      <c r="D57" s="444" t="s">
        <v>151</v>
      </c>
      <c r="E57" s="444"/>
      <c r="F57" s="68">
        <v>0.17777777777777778</v>
      </c>
      <c r="G57" s="68">
        <v>0.17777777777777778</v>
      </c>
      <c r="H57" s="68">
        <v>0.17777777777777778</v>
      </c>
      <c r="I57" s="68">
        <v>0.17777777777777778</v>
      </c>
      <c r="J57" s="68">
        <v>0.17777777777777778</v>
      </c>
      <c r="K57" s="67"/>
      <c r="L57" s="67"/>
      <c r="M57" s="68">
        <v>0.17777777777777778</v>
      </c>
      <c r="N57" s="68">
        <v>0.17777777777777778</v>
      </c>
      <c r="O57" s="68">
        <v>0.17777777777777778</v>
      </c>
      <c r="P57" s="68">
        <v>0.17777777777777778</v>
      </c>
      <c r="Q57" s="68">
        <v>0.17777777777777778</v>
      </c>
      <c r="R57" s="67"/>
      <c r="S57" s="67"/>
      <c r="T57" s="68">
        <v>0.17777777777777778</v>
      </c>
      <c r="U57" s="68">
        <v>0.17777777777777778</v>
      </c>
      <c r="V57" s="68">
        <v>0.17777777777777778</v>
      </c>
      <c r="W57" s="68">
        <v>0.17777777777777778</v>
      </c>
      <c r="X57" s="68">
        <v>0.17777777777777778</v>
      </c>
      <c r="Y57" s="67"/>
      <c r="Z57" s="67"/>
      <c r="AA57" s="106"/>
      <c r="AB57" s="13"/>
    </row>
    <row r="58" spans="1:28" s="91" customFormat="1" ht="20.25" customHeight="1" x14ac:dyDescent="0.25">
      <c r="A58"/>
      <c r="B58" s="11"/>
      <c r="C58" s="5"/>
      <c r="D58" s="444" t="s">
        <v>188</v>
      </c>
      <c r="E58" s="444"/>
      <c r="F58" s="68">
        <v>0</v>
      </c>
      <c r="G58" s="68">
        <v>0</v>
      </c>
      <c r="H58" s="68">
        <v>0.17777777777777778</v>
      </c>
      <c r="I58" s="68">
        <v>0.35555555555555557</v>
      </c>
      <c r="J58" s="68">
        <v>0.35555555555555557</v>
      </c>
      <c r="K58" s="67"/>
      <c r="L58" s="67"/>
      <c r="M58" s="68">
        <v>0</v>
      </c>
      <c r="N58" s="68">
        <v>0</v>
      </c>
      <c r="O58" s="68">
        <v>0.17777777777777778</v>
      </c>
      <c r="P58" s="68">
        <v>0.35555555555555557</v>
      </c>
      <c r="Q58" s="68">
        <v>0.35555555555555557</v>
      </c>
      <c r="R58" s="67"/>
      <c r="S58" s="67"/>
      <c r="T58" s="68">
        <v>0</v>
      </c>
      <c r="U58" s="68">
        <v>0</v>
      </c>
      <c r="V58" s="68">
        <v>0.17777777777777778</v>
      </c>
      <c r="W58" s="68">
        <v>0.35555555555555557</v>
      </c>
      <c r="X58" s="68">
        <v>0.35555555555555557</v>
      </c>
      <c r="Y58" s="67"/>
      <c r="Z58" s="67"/>
      <c r="AA58" s="106"/>
      <c r="AB58" s="13"/>
    </row>
    <row r="59" spans="1:28" s="91" customFormat="1" ht="20.25" customHeight="1" x14ac:dyDescent="0.25">
      <c r="A59"/>
      <c r="B59" s="11"/>
      <c r="C59" s="5"/>
      <c r="D59" s="444" t="s">
        <v>216</v>
      </c>
      <c r="E59" s="444"/>
      <c r="F59" s="69" t="s">
        <v>153</v>
      </c>
      <c r="G59" s="69" t="s">
        <v>153</v>
      </c>
      <c r="H59" s="69" t="s">
        <v>153</v>
      </c>
      <c r="I59" s="69" t="s">
        <v>153</v>
      </c>
      <c r="J59" s="69" t="s">
        <v>153</v>
      </c>
      <c r="K59" s="69" t="s">
        <v>153</v>
      </c>
      <c r="L59" s="69" t="s">
        <v>153</v>
      </c>
      <c r="M59" s="69" t="s">
        <v>153</v>
      </c>
      <c r="N59" s="69" t="s">
        <v>153</v>
      </c>
      <c r="O59" s="68" t="s">
        <v>154</v>
      </c>
      <c r="P59" s="68" t="s">
        <v>154</v>
      </c>
      <c r="Q59" s="68" t="s">
        <v>154</v>
      </c>
      <c r="R59" s="67" t="s">
        <v>154</v>
      </c>
      <c r="S59" s="67" t="s">
        <v>154</v>
      </c>
      <c r="T59" s="68" t="s">
        <v>154</v>
      </c>
      <c r="U59" s="68" t="s">
        <v>154</v>
      </c>
      <c r="V59" s="68" t="s">
        <v>154</v>
      </c>
      <c r="W59" s="68" t="s">
        <v>154</v>
      </c>
      <c r="X59" s="68" t="s">
        <v>154</v>
      </c>
      <c r="Y59" s="67" t="s">
        <v>154</v>
      </c>
      <c r="Z59" s="67" t="s">
        <v>154</v>
      </c>
      <c r="AA59" s="106"/>
      <c r="AB59" s="13"/>
    </row>
    <row r="60" spans="1:28" s="91" customFormat="1" ht="20.25" customHeight="1" x14ac:dyDescent="0.25">
      <c r="A60"/>
      <c r="B60" s="11"/>
      <c r="C60" s="5"/>
      <c r="D60" s="434" t="s">
        <v>155</v>
      </c>
      <c r="E60" s="434"/>
      <c r="F60" s="68">
        <v>0.17777777777777778</v>
      </c>
      <c r="G60" s="68">
        <v>0.17777777777777778</v>
      </c>
      <c r="H60" s="68">
        <v>0.17777777777777778</v>
      </c>
      <c r="I60" s="68">
        <v>0.17777777777777778</v>
      </c>
      <c r="J60" s="68">
        <v>0.17777777777777778</v>
      </c>
      <c r="K60" s="67"/>
      <c r="L60" s="67"/>
      <c r="M60" s="68">
        <v>0.17777777777777778</v>
      </c>
      <c r="N60" s="68">
        <v>0.17777777777777778</v>
      </c>
      <c r="O60" s="68" t="s">
        <v>157</v>
      </c>
      <c r="P60" s="68" t="s">
        <v>157</v>
      </c>
      <c r="Q60" s="68" t="s">
        <v>157</v>
      </c>
      <c r="R60" s="67"/>
      <c r="S60" s="67"/>
      <c r="T60" s="68" t="s">
        <v>157</v>
      </c>
      <c r="U60" s="68" t="s">
        <v>157</v>
      </c>
      <c r="V60" s="68" t="s">
        <v>157</v>
      </c>
      <c r="W60" s="68" t="s">
        <v>157</v>
      </c>
      <c r="X60" s="68" t="s">
        <v>157</v>
      </c>
      <c r="Y60" s="67"/>
      <c r="Z60" s="67"/>
      <c r="AA60" s="106"/>
      <c r="AB60" s="13"/>
    </row>
    <row r="61" spans="1:28" s="91" customFormat="1" ht="20.25" customHeight="1" x14ac:dyDescent="0.25">
      <c r="A61"/>
      <c r="B61" s="11"/>
      <c r="C61" s="5"/>
      <c r="D61" s="18" t="s">
        <v>276</v>
      </c>
      <c r="E61" s="5"/>
      <c r="F61" s="5"/>
      <c r="G61" s="5"/>
      <c r="H61" s="5"/>
      <c r="I61" s="5"/>
      <c r="J61" s="5"/>
      <c r="K61" s="5"/>
      <c r="L61" s="5"/>
      <c r="M61" s="5"/>
      <c r="N61" s="5"/>
      <c r="O61" s="5"/>
      <c r="P61" s="5"/>
      <c r="Q61" s="5"/>
      <c r="R61" s="5"/>
      <c r="S61" s="5"/>
      <c r="T61" s="5"/>
      <c r="U61" s="5"/>
      <c r="V61" s="5"/>
      <c r="W61" s="5"/>
      <c r="X61" s="5"/>
      <c r="Y61" s="5"/>
      <c r="Z61" s="5"/>
      <c r="AA61" s="5"/>
      <c r="AB61" s="13"/>
    </row>
    <row r="62" spans="1:28" s="91" customFormat="1" ht="20.25" customHeight="1" x14ac:dyDescent="0.25">
      <c r="A62"/>
      <c r="B62" s="11"/>
      <c r="C62" s="5"/>
      <c r="D62" s="5"/>
      <c r="E62" s="5"/>
      <c r="F62" s="5"/>
      <c r="G62" s="5"/>
      <c r="H62" s="5"/>
      <c r="I62" s="5"/>
      <c r="J62" s="5"/>
      <c r="K62" s="5"/>
      <c r="L62" s="5"/>
      <c r="M62" s="5"/>
      <c r="N62" s="5"/>
      <c r="O62" s="5"/>
      <c r="P62" s="5"/>
      <c r="Q62" s="5"/>
      <c r="R62" s="5"/>
      <c r="S62" s="5"/>
      <c r="T62" s="5"/>
      <c r="U62" s="5"/>
      <c r="V62" s="5"/>
      <c r="W62" s="5"/>
      <c r="X62" s="5"/>
      <c r="Y62" s="5"/>
      <c r="Z62" s="5"/>
      <c r="AA62" s="5"/>
      <c r="AB62" s="13"/>
    </row>
    <row r="63" spans="1:28" s="92" customFormat="1" ht="20.25" customHeight="1" x14ac:dyDescent="0.25">
      <c r="A63" s="230"/>
      <c r="B63" s="52"/>
      <c r="C63" s="18">
        <v>5</v>
      </c>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18"/>
      <c r="AB63" s="54"/>
    </row>
    <row r="64" spans="1:28" s="92" customFormat="1" ht="20.25" customHeight="1" x14ac:dyDescent="0.25">
      <c r="A64" s="230"/>
      <c r="B64" s="52"/>
      <c r="C64" s="55" t="s">
        <v>203</v>
      </c>
      <c r="D64" s="25"/>
      <c r="E64" s="18"/>
      <c r="F64" s="18"/>
      <c r="G64" s="18"/>
      <c r="H64" s="18"/>
      <c r="I64" s="18"/>
      <c r="J64" s="18"/>
      <c r="K64" s="18"/>
      <c r="L64" s="18"/>
      <c r="M64" s="18"/>
      <c r="N64" s="18"/>
      <c r="O64" s="18"/>
      <c r="P64" s="18"/>
      <c r="Q64" s="18"/>
      <c r="R64" s="18"/>
      <c r="S64" s="18"/>
      <c r="T64" s="18"/>
      <c r="U64" s="18"/>
      <c r="V64" s="18"/>
      <c r="W64" s="18"/>
      <c r="X64" s="18"/>
      <c r="Y64" s="18"/>
      <c r="Z64" s="18"/>
      <c r="AA64" s="18"/>
      <c r="AB64" s="54"/>
    </row>
    <row r="65" spans="1:38" s="92" customFormat="1" ht="20.25" customHeight="1" x14ac:dyDescent="0.25">
      <c r="A65" s="230"/>
      <c r="B65" s="52"/>
      <c r="C65" s="55"/>
      <c r="D65" s="25"/>
      <c r="E65" s="18"/>
      <c r="F65" s="18"/>
      <c r="G65" s="18"/>
      <c r="H65" s="18"/>
      <c r="I65" s="18"/>
      <c r="J65" s="18"/>
      <c r="K65" s="18"/>
      <c r="L65" s="18"/>
      <c r="M65" s="18"/>
      <c r="N65" s="18"/>
      <c r="O65" s="18"/>
      <c r="P65" s="18"/>
      <c r="Q65" s="18"/>
      <c r="R65" s="18"/>
      <c r="S65" s="18"/>
      <c r="T65" s="18"/>
      <c r="U65" s="18"/>
      <c r="V65" s="18"/>
      <c r="W65" s="18"/>
      <c r="X65" s="18"/>
      <c r="Y65" s="18"/>
      <c r="Z65" s="18"/>
      <c r="AA65" s="18"/>
      <c r="AB65" s="54"/>
    </row>
    <row r="66" spans="1:38" s="92" customFormat="1" ht="20.25" customHeight="1" x14ac:dyDescent="0.25">
      <c r="A66" s="230"/>
      <c r="B66" s="52"/>
      <c r="C66" s="18"/>
      <c r="D66" s="18"/>
      <c r="E66" s="25"/>
      <c r="F66" s="435" t="s">
        <v>141</v>
      </c>
      <c r="G66" s="436"/>
      <c r="H66" s="436"/>
      <c r="I66" s="436"/>
      <c r="J66" s="436"/>
      <c r="K66" s="436"/>
      <c r="L66" s="436"/>
      <c r="M66" s="433" t="s">
        <v>142</v>
      </c>
      <c r="N66" s="433"/>
      <c r="O66" s="433"/>
      <c r="P66" s="433"/>
      <c r="Q66" s="433"/>
      <c r="R66" s="433"/>
      <c r="S66" s="433"/>
      <c r="T66" s="433" t="s">
        <v>143</v>
      </c>
      <c r="U66" s="433"/>
      <c r="V66" s="433"/>
      <c r="W66" s="433"/>
      <c r="X66" s="433"/>
      <c r="Y66" s="433"/>
      <c r="Z66" s="433"/>
      <c r="AA66" s="121"/>
      <c r="AB66" s="54"/>
    </row>
    <row r="67" spans="1:38" s="92" customFormat="1" ht="20.25" customHeight="1" x14ac:dyDescent="0.25">
      <c r="A67" s="230"/>
      <c r="B67" s="52"/>
      <c r="C67" s="18"/>
      <c r="D67" s="18"/>
      <c r="E67" s="120"/>
      <c r="F67" s="113" t="s">
        <v>144</v>
      </c>
      <c r="G67" s="113" t="s">
        <v>145</v>
      </c>
      <c r="H67" s="113" t="s">
        <v>146</v>
      </c>
      <c r="I67" s="113" t="s">
        <v>147</v>
      </c>
      <c r="J67" s="113" t="s">
        <v>148</v>
      </c>
      <c r="K67" s="114" t="s">
        <v>149</v>
      </c>
      <c r="L67" s="114" t="s">
        <v>150</v>
      </c>
      <c r="M67" s="113" t="s">
        <v>144</v>
      </c>
      <c r="N67" s="113" t="s">
        <v>145</v>
      </c>
      <c r="O67" s="113" t="s">
        <v>146</v>
      </c>
      <c r="P67" s="113" t="s">
        <v>147</v>
      </c>
      <c r="Q67" s="113" t="s">
        <v>148</v>
      </c>
      <c r="R67" s="114" t="s">
        <v>149</v>
      </c>
      <c r="S67" s="114" t="s">
        <v>150</v>
      </c>
      <c r="T67" s="113" t="s">
        <v>144</v>
      </c>
      <c r="U67" s="113" t="s">
        <v>145</v>
      </c>
      <c r="V67" s="113" t="s">
        <v>146</v>
      </c>
      <c r="W67" s="113" t="s">
        <v>147</v>
      </c>
      <c r="X67" s="113" t="s">
        <v>148</v>
      </c>
      <c r="Y67" s="114" t="s">
        <v>149</v>
      </c>
      <c r="Z67" s="114" t="s">
        <v>150</v>
      </c>
      <c r="AA67" s="121"/>
      <c r="AB67" s="54"/>
    </row>
    <row r="68" spans="1:38" s="92" customFormat="1" ht="20.25" customHeight="1" x14ac:dyDescent="0.25">
      <c r="A68" s="230"/>
      <c r="B68" s="52"/>
      <c r="C68" s="18"/>
      <c r="D68" s="434" t="s">
        <v>151</v>
      </c>
      <c r="E68" s="434"/>
      <c r="F68" s="115">
        <v>0.17777777777777778</v>
      </c>
      <c r="G68" s="115">
        <v>0.17777777777777778</v>
      </c>
      <c r="H68" s="115">
        <v>0.17777777777777778</v>
      </c>
      <c r="I68" s="115">
        <v>0.17777777777777778</v>
      </c>
      <c r="J68" s="115">
        <v>0.17777777777777778</v>
      </c>
      <c r="K68" s="116"/>
      <c r="L68" s="116"/>
      <c r="M68" s="115">
        <v>0.17777777777777778</v>
      </c>
      <c r="N68" s="115">
        <v>0.17777777777777778</v>
      </c>
      <c r="O68" s="115">
        <v>0.17777777777777778</v>
      </c>
      <c r="P68" s="115">
        <v>0.17777777777777778</v>
      </c>
      <c r="Q68" s="115">
        <v>0.17777777777777778</v>
      </c>
      <c r="R68" s="116"/>
      <c r="S68" s="116"/>
      <c r="T68" s="115">
        <v>0.17777777777777778</v>
      </c>
      <c r="U68" s="115">
        <v>0.17777777777777778</v>
      </c>
      <c r="V68" s="115">
        <v>0.17777777777777778</v>
      </c>
      <c r="W68" s="115">
        <v>0.17777777777777778</v>
      </c>
      <c r="X68" s="115">
        <v>0.17777777777777778</v>
      </c>
      <c r="Y68" s="116"/>
      <c r="Z68" s="116"/>
      <c r="AA68" s="122"/>
      <c r="AB68" s="54"/>
    </row>
    <row r="69" spans="1:38" s="92" customFormat="1" ht="20.25" customHeight="1" x14ac:dyDescent="0.25">
      <c r="A69" s="230"/>
      <c r="B69" s="52"/>
      <c r="C69" s="18"/>
      <c r="D69" s="434" t="s">
        <v>188</v>
      </c>
      <c r="E69" s="434"/>
      <c r="F69" s="115">
        <v>0</v>
      </c>
      <c r="G69" s="115">
        <v>0</v>
      </c>
      <c r="H69" s="115">
        <v>0.17777777777777778</v>
      </c>
      <c r="I69" s="115">
        <v>0.35555555555555557</v>
      </c>
      <c r="J69" s="115">
        <v>0.35555555555555557</v>
      </c>
      <c r="K69" s="116"/>
      <c r="L69" s="116"/>
      <c r="M69" s="115">
        <v>0</v>
      </c>
      <c r="N69" s="115">
        <v>0</v>
      </c>
      <c r="O69" s="115">
        <v>0.17777777777777778</v>
      </c>
      <c r="P69" s="115">
        <v>0.35555555555555557</v>
      </c>
      <c r="Q69" s="115">
        <v>0.35555555555555557</v>
      </c>
      <c r="R69" s="116"/>
      <c r="S69" s="116"/>
      <c r="T69" s="115">
        <v>0</v>
      </c>
      <c r="U69" s="115">
        <v>0</v>
      </c>
      <c r="V69" s="115">
        <v>0.17777777777777778</v>
      </c>
      <c r="W69" s="115">
        <v>0.35555555555555557</v>
      </c>
      <c r="X69" s="115">
        <v>0.35555555555555557</v>
      </c>
      <c r="Y69" s="116"/>
      <c r="Z69" s="116"/>
      <c r="AA69" s="122"/>
      <c r="AB69" s="54"/>
    </row>
    <row r="70" spans="1:38" s="92" customFormat="1" ht="20.25" customHeight="1" x14ac:dyDescent="0.25">
      <c r="A70" s="230"/>
      <c r="B70" s="52"/>
      <c r="C70" s="18"/>
      <c r="D70" s="434" t="s">
        <v>216</v>
      </c>
      <c r="E70" s="434"/>
      <c r="F70" s="115" t="s">
        <v>154</v>
      </c>
      <c r="G70" s="115" t="s">
        <v>154</v>
      </c>
      <c r="H70" s="117" t="s">
        <v>153</v>
      </c>
      <c r="I70" s="117" t="s">
        <v>153</v>
      </c>
      <c r="J70" s="117" t="s">
        <v>153</v>
      </c>
      <c r="K70" s="117" t="s">
        <v>153</v>
      </c>
      <c r="L70" s="117" t="s">
        <v>153</v>
      </c>
      <c r="M70" s="117" t="s">
        <v>153</v>
      </c>
      <c r="N70" s="115" t="s">
        <v>154</v>
      </c>
      <c r="O70" s="115" t="s">
        <v>154</v>
      </c>
      <c r="P70" s="115" t="s">
        <v>154</v>
      </c>
      <c r="Q70" s="115" t="s">
        <v>154</v>
      </c>
      <c r="R70" s="116" t="s">
        <v>154</v>
      </c>
      <c r="S70" s="116" t="s">
        <v>154</v>
      </c>
      <c r="T70" s="115" t="s">
        <v>154</v>
      </c>
      <c r="U70" s="115" t="s">
        <v>154</v>
      </c>
      <c r="V70" s="115" t="s">
        <v>154</v>
      </c>
      <c r="W70" s="115" t="s">
        <v>154</v>
      </c>
      <c r="X70" s="115" t="s">
        <v>154</v>
      </c>
      <c r="Y70" s="116" t="s">
        <v>154</v>
      </c>
      <c r="Z70" s="116" t="s">
        <v>154</v>
      </c>
      <c r="AA70" s="122"/>
      <c r="AB70" s="54"/>
    </row>
    <row r="71" spans="1:38" s="92" customFormat="1" ht="20.25" customHeight="1" x14ac:dyDescent="0.25">
      <c r="A71" s="230"/>
      <c r="B71" s="52"/>
      <c r="C71" s="18"/>
      <c r="D71" s="434" t="s">
        <v>155</v>
      </c>
      <c r="E71" s="434"/>
      <c r="F71" s="115" t="s">
        <v>157</v>
      </c>
      <c r="G71" s="115" t="s">
        <v>157</v>
      </c>
      <c r="H71" s="115">
        <v>0.17777777777777778</v>
      </c>
      <c r="I71" s="115">
        <v>0.17777777777777778</v>
      </c>
      <c r="J71" s="115">
        <v>0.17777777777777778</v>
      </c>
      <c r="K71" s="116"/>
      <c r="L71" s="116"/>
      <c r="M71" s="115">
        <v>0.17777777777777778</v>
      </c>
      <c r="N71" s="115" t="s">
        <v>157</v>
      </c>
      <c r="O71" s="115" t="s">
        <v>157</v>
      </c>
      <c r="P71" s="115" t="s">
        <v>157</v>
      </c>
      <c r="Q71" s="115" t="s">
        <v>157</v>
      </c>
      <c r="R71" s="116"/>
      <c r="S71" s="116"/>
      <c r="T71" s="115" t="s">
        <v>157</v>
      </c>
      <c r="U71" s="115" t="s">
        <v>157</v>
      </c>
      <c r="V71" s="115" t="s">
        <v>157</v>
      </c>
      <c r="W71" s="115" t="s">
        <v>157</v>
      </c>
      <c r="X71" s="115" t="s">
        <v>157</v>
      </c>
      <c r="Y71" s="116"/>
      <c r="Z71" s="116"/>
      <c r="AA71" s="122"/>
      <c r="AB71" s="54"/>
    </row>
    <row r="72" spans="1:38" s="92" customFormat="1" ht="20.25" customHeight="1" x14ac:dyDescent="0.25">
      <c r="A72" s="230"/>
      <c r="B72" s="52"/>
      <c r="C72" s="18"/>
      <c r="D72" s="18" t="s">
        <v>276</v>
      </c>
      <c r="E72" s="18"/>
      <c r="F72" s="18"/>
      <c r="G72" s="18"/>
      <c r="H72" s="18"/>
      <c r="I72" s="18"/>
      <c r="J72" s="18"/>
      <c r="K72" s="18"/>
      <c r="L72" s="18"/>
      <c r="M72" s="18"/>
      <c r="N72" s="18"/>
      <c r="O72" s="18"/>
      <c r="P72" s="18"/>
      <c r="Q72" s="18"/>
      <c r="R72" s="18"/>
      <c r="S72" s="18"/>
      <c r="T72" s="18"/>
      <c r="U72" s="18"/>
      <c r="V72" s="18"/>
      <c r="W72" s="18"/>
      <c r="X72" s="18"/>
      <c r="Y72" s="18"/>
      <c r="Z72" s="18"/>
      <c r="AA72" s="18"/>
      <c r="AB72" s="54"/>
    </row>
    <row r="73" spans="1:38" s="94" customFormat="1" ht="20.25" customHeight="1" x14ac:dyDescent="0.25">
      <c r="A73" s="229"/>
      <c r="B73" s="58"/>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59"/>
    </row>
    <row r="74" spans="1:38" s="91" customFormat="1" ht="20.25" customHeight="1" x14ac:dyDescent="0.25">
      <c r="A74"/>
      <c r="B74" s="58"/>
      <c r="C74" s="5">
        <v>6</v>
      </c>
      <c r="D74" s="36"/>
      <c r="E74" s="36"/>
      <c r="F74" s="36"/>
      <c r="G74" s="36"/>
      <c r="H74" s="36"/>
      <c r="I74" s="36"/>
      <c r="J74" s="36"/>
      <c r="K74" s="36"/>
      <c r="L74" s="36"/>
      <c r="M74" s="36"/>
      <c r="N74" s="36"/>
      <c r="O74" s="36"/>
      <c r="P74" s="36"/>
      <c r="Q74" s="36"/>
      <c r="R74" s="36"/>
      <c r="S74" s="36"/>
      <c r="T74" s="36"/>
      <c r="U74" s="36"/>
      <c r="V74" s="36"/>
      <c r="W74" s="36"/>
      <c r="X74" s="36"/>
      <c r="Y74" s="36"/>
      <c r="Z74" s="36"/>
      <c r="AA74" s="5"/>
      <c r="AB74" s="59"/>
    </row>
    <row r="75" spans="1:38" s="91" customFormat="1" ht="20.25" customHeight="1" x14ac:dyDescent="0.25">
      <c r="A75"/>
      <c r="B75" s="52"/>
      <c r="C75" s="32" t="s">
        <v>228</v>
      </c>
      <c r="D75" s="5"/>
      <c r="E75" s="18"/>
      <c r="F75" s="18"/>
      <c r="G75" s="18"/>
      <c r="H75" s="18"/>
      <c r="I75" s="18"/>
      <c r="J75" s="18"/>
      <c r="K75" s="18"/>
      <c r="L75" s="18"/>
      <c r="M75" s="18"/>
      <c r="N75" s="18"/>
      <c r="O75" s="18"/>
      <c r="P75" s="18"/>
      <c r="Q75" s="18"/>
      <c r="R75" s="18"/>
      <c r="S75" s="18"/>
      <c r="T75" s="18"/>
      <c r="U75" s="18"/>
      <c r="V75" s="18"/>
      <c r="W75" s="18"/>
      <c r="X75" s="18"/>
      <c r="Y75" s="18"/>
      <c r="Z75" s="18"/>
      <c r="AA75" s="18"/>
      <c r="AB75" s="59"/>
      <c r="AD75" s="418" t="s">
        <v>417</v>
      </c>
      <c r="AE75" s="418"/>
      <c r="AF75" s="418"/>
      <c r="AG75" s="418"/>
      <c r="AH75" s="418"/>
      <c r="AI75" s="418"/>
      <c r="AJ75" s="418"/>
      <c r="AK75" s="418"/>
      <c r="AL75" s="418"/>
    </row>
    <row r="76" spans="1:38" s="91" customFormat="1" ht="20.25" customHeight="1" x14ac:dyDescent="0.25">
      <c r="A76"/>
      <c r="B76" s="52"/>
      <c r="C76" s="32"/>
      <c r="D76" s="5"/>
      <c r="E76" s="18"/>
      <c r="F76" s="18"/>
      <c r="G76" s="18"/>
      <c r="H76" s="18"/>
      <c r="I76" s="18"/>
      <c r="J76" s="18"/>
      <c r="K76" s="18"/>
      <c r="L76" s="18"/>
      <c r="M76" s="18"/>
      <c r="N76" s="18"/>
      <c r="O76" s="18"/>
      <c r="P76" s="18"/>
      <c r="Q76" s="18"/>
      <c r="R76" s="18"/>
      <c r="S76" s="18"/>
      <c r="T76" s="18"/>
      <c r="U76" s="18"/>
      <c r="V76" s="18"/>
      <c r="W76" s="18"/>
      <c r="X76" s="18"/>
      <c r="Y76" s="18"/>
      <c r="Z76" s="18"/>
      <c r="AA76" s="18"/>
      <c r="AB76" s="59"/>
      <c r="AD76" s="418"/>
      <c r="AE76" s="418"/>
      <c r="AF76" s="418"/>
      <c r="AG76" s="418"/>
      <c r="AH76" s="418"/>
      <c r="AI76" s="418"/>
      <c r="AJ76" s="418"/>
      <c r="AK76" s="418"/>
      <c r="AL76" s="418"/>
    </row>
    <row r="77" spans="1:38" s="91" customFormat="1" ht="20.25" customHeight="1" x14ac:dyDescent="0.25">
      <c r="A77"/>
      <c r="B77" s="52"/>
      <c r="C77" s="18"/>
      <c r="D77" s="18"/>
      <c r="E77" s="25"/>
      <c r="F77" s="435" t="s">
        <v>141</v>
      </c>
      <c r="G77" s="436"/>
      <c r="H77" s="436"/>
      <c r="I77" s="436"/>
      <c r="J77" s="436"/>
      <c r="K77" s="436"/>
      <c r="L77" s="436"/>
      <c r="M77" s="433" t="s">
        <v>142</v>
      </c>
      <c r="N77" s="433"/>
      <c r="O77" s="433"/>
      <c r="P77" s="433"/>
      <c r="Q77" s="433"/>
      <c r="R77" s="433"/>
      <c r="S77" s="433"/>
      <c r="T77" s="433" t="s">
        <v>143</v>
      </c>
      <c r="U77" s="433"/>
      <c r="V77" s="433"/>
      <c r="W77" s="433"/>
      <c r="X77" s="433"/>
      <c r="Y77" s="433"/>
      <c r="Z77" s="433"/>
      <c r="AA77" s="121"/>
      <c r="AB77" s="59"/>
      <c r="AD77" s="418"/>
      <c r="AE77" s="418"/>
      <c r="AF77" s="418"/>
      <c r="AG77" s="418"/>
      <c r="AH77" s="418"/>
      <c r="AI77" s="418"/>
      <c r="AJ77" s="418"/>
      <c r="AK77" s="418"/>
      <c r="AL77" s="418"/>
    </row>
    <row r="78" spans="1:38" s="91" customFormat="1" ht="20.25" customHeight="1" x14ac:dyDescent="0.25">
      <c r="A78"/>
      <c r="B78" s="52"/>
      <c r="C78" s="18"/>
      <c r="D78" s="18"/>
      <c r="E78" s="120"/>
      <c r="F78" s="113" t="s">
        <v>144</v>
      </c>
      <c r="G78" s="113" t="s">
        <v>145</v>
      </c>
      <c r="H78" s="113" t="s">
        <v>146</v>
      </c>
      <c r="I78" s="113" t="s">
        <v>147</v>
      </c>
      <c r="J78" s="113" t="s">
        <v>148</v>
      </c>
      <c r="K78" s="114" t="s">
        <v>149</v>
      </c>
      <c r="L78" s="114" t="s">
        <v>150</v>
      </c>
      <c r="M78" s="113" t="s">
        <v>144</v>
      </c>
      <c r="N78" s="113" t="s">
        <v>145</v>
      </c>
      <c r="O78" s="113" t="s">
        <v>146</v>
      </c>
      <c r="P78" s="113" t="s">
        <v>147</v>
      </c>
      <c r="Q78" s="113" t="s">
        <v>148</v>
      </c>
      <c r="R78" s="114" t="s">
        <v>149</v>
      </c>
      <c r="S78" s="114" t="s">
        <v>150</v>
      </c>
      <c r="T78" s="113" t="s">
        <v>144</v>
      </c>
      <c r="U78" s="113" t="s">
        <v>145</v>
      </c>
      <c r="V78" s="113" t="s">
        <v>146</v>
      </c>
      <c r="W78" s="113" t="s">
        <v>147</v>
      </c>
      <c r="X78" s="113" t="s">
        <v>148</v>
      </c>
      <c r="Y78" s="114" t="s">
        <v>149</v>
      </c>
      <c r="Z78" s="114" t="s">
        <v>150</v>
      </c>
      <c r="AA78" s="121"/>
      <c r="AB78" s="59"/>
    </row>
    <row r="79" spans="1:38" s="91" customFormat="1" ht="20.25" customHeight="1" x14ac:dyDescent="0.25">
      <c r="A79"/>
      <c r="B79" s="52"/>
      <c r="C79" s="18"/>
      <c r="D79" s="434" t="s">
        <v>151</v>
      </c>
      <c r="E79" s="434"/>
      <c r="F79" s="115">
        <v>0.35555555555555557</v>
      </c>
      <c r="G79" s="115">
        <v>0.35555555555555557</v>
      </c>
      <c r="H79" s="115">
        <v>0.35555555555555557</v>
      </c>
      <c r="I79" s="115">
        <v>0.35555555555555557</v>
      </c>
      <c r="J79" s="115">
        <v>0.35555555555555557</v>
      </c>
      <c r="K79" s="116"/>
      <c r="L79" s="116"/>
      <c r="M79" s="115">
        <v>0.35555555555555557</v>
      </c>
      <c r="N79" s="115">
        <v>0.35555555555555557</v>
      </c>
      <c r="O79" s="115">
        <v>0.35555555555555557</v>
      </c>
      <c r="P79" s="115">
        <v>0.35555555555555557</v>
      </c>
      <c r="Q79" s="115">
        <v>0.35555555555555557</v>
      </c>
      <c r="R79" s="116"/>
      <c r="S79" s="116"/>
      <c r="T79" s="115">
        <v>0.35555555555555557</v>
      </c>
      <c r="U79" s="115">
        <v>0.35555555555555557</v>
      </c>
      <c r="V79" s="115">
        <v>0.35555555555555557</v>
      </c>
      <c r="W79" s="115">
        <v>0.35555555555555557</v>
      </c>
      <c r="X79" s="115">
        <v>0.35555555555555557</v>
      </c>
      <c r="Y79" s="116"/>
      <c r="Z79" s="116"/>
      <c r="AA79" s="122"/>
      <c r="AB79" s="59"/>
    </row>
    <row r="80" spans="1:38" s="91" customFormat="1" ht="20.25" customHeight="1" x14ac:dyDescent="0.25">
      <c r="A80"/>
      <c r="B80" s="52"/>
      <c r="C80" s="18"/>
      <c r="D80" s="444" t="s">
        <v>216</v>
      </c>
      <c r="E80" s="444"/>
      <c r="F80" s="117" t="s">
        <v>153</v>
      </c>
      <c r="G80" s="117" t="s">
        <v>153</v>
      </c>
      <c r="H80" s="117" t="s">
        <v>153</v>
      </c>
      <c r="I80" s="117" t="s">
        <v>153</v>
      </c>
      <c r="J80" s="117" t="s">
        <v>153</v>
      </c>
      <c r="K80" s="117" t="s">
        <v>153</v>
      </c>
      <c r="L80" s="117" t="s">
        <v>153</v>
      </c>
      <c r="M80" s="117" t="s">
        <v>153</v>
      </c>
      <c r="N80" s="117" t="s">
        <v>153</v>
      </c>
      <c r="O80" s="117" t="s">
        <v>153</v>
      </c>
      <c r="P80" s="117" t="s">
        <v>153</v>
      </c>
      <c r="Q80" s="117" t="s">
        <v>153</v>
      </c>
      <c r="R80" s="117" t="s">
        <v>153</v>
      </c>
      <c r="S80" s="117" t="s">
        <v>153</v>
      </c>
      <c r="T80" s="117" t="s">
        <v>153</v>
      </c>
      <c r="U80" s="117" t="s">
        <v>153</v>
      </c>
      <c r="V80" s="117" t="s">
        <v>153</v>
      </c>
      <c r="W80" s="117" t="s">
        <v>153</v>
      </c>
      <c r="X80" s="117" t="s">
        <v>153</v>
      </c>
      <c r="Y80" s="117" t="s">
        <v>153</v>
      </c>
      <c r="Z80" s="117" t="s">
        <v>153</v>
      </c>
      <c r="AA80" s="122"/>
      <c r="AB80" s="59"/>
    </row>
    <row r="81" spans="1:28" s="91" customFormat="1" ht="20.25" customHeight="1" x14ac:dyDescent="0.25">
      <c r="A81"/>
      <c r="B81" s="52"/>
      <c r="C81" s="18"/>
      <c r="D81" s="434" t="s">
        <v>174</v>
      </c>
      <c r="E81" s="434"/>
      <c r="F81" s="115">
        <v>0.17777777777777778</v>
      </c>
      <c r="G81" s="115">
        <v>0.17361111111111113</v>
      </c>
      <c r="H81" s="115">
        <v>0.18055555555555555</v>
      </c>
      <c r="I81" s="115">
        <v>0.17777777777777778</v>
      </c>
      <c r="J81" s="115">
        <v>0.17916666666666667</v>
      </c>
      <c r="K81" s="116"/>
      <c r="L81" s="116"/>
      <c r="M81" s="115">
        <v>0.17777777777777778</v>
      </c>
      <c r="N81" s="115">
        <v>0.17361111111111113</v>
      </c>
      <c r="O81" s="115">
        <v>0.18055555555555555</v>
      </c>
      <c r="P81" s="115">
        <v>0.17777777777777778</v>
      </c>
      <c r="Q81" s="115">
        <v>0.17916666666666667</v>
      </c>
      <c r="R81" s="116"/>
      <c r="S81" s="116"/>
      <c r="T81" s="115">
        <v>0.17777777777777778</v>
      </c>
      <c r="U81" s="115">
        <v>0.17361111111111113</v>
      </c>
      <c r="V81" s="115">
        <v>0.18055555555555555</v>
      </c>
      <c r="W81" s="115">
        <v>0.17777777777777778</v>
      </c>
      <c r="X81" s="115">
        <v>0.17916666666666667</v>
      </c>
      <c r="Y81" s="116"/>
      <c r="Z81" s="116"/>
      <c r="AA81" s="122"/>
      <c r="AB81" s="59"/>
    </row>
    <row r="82" spans="1:28" s="91" customFormat="1" ht="20.25" customHeight="1" x14ac:dyDescent="0.25">
      <c r="A82"/>
      <c r="B82" s="52"/>
      <c r="C82" s="18"/>
      <c r="D82" s="434" t="s">
        <v>155</v>
      </c>
      <c r="E82" s="434"/>
      <c r="F82" s="115">
        <v>0.17777777777777778</v>
      </c>
      <c r="G82" s="115">
        <v>0.18194444444444444</v>
      </c>
      <c r="H82" s="115">
        <v>0.17500000000000002</v>
      </c>
      <c r="I82" s="115">
        <v>0.17777777777777778</v>
      </c>
      <c r="J82" s="115">
        <v>0.1763888888888889</v>
      </c>
      <c r="K82" s="116"/>
      <c r="L82" s="116"/>
      <c r="M82" s="115">
        <v>0.17777777777777778</v>
      </c>
      <c r="N82" s="115">
        <v>0.18194444444444444</v>
      </c>
      <c r="O82" s="115">
        <v>0.17500000000000002</v>
      </c>
      <c r="P82" s="115">
        <v>0.17777777777777778</v>
      </c>
      <c r="Q82" s="115">
        <v>0.1763888888888889</v>
      </c>
      <c r="R82" s="116"/>
      <c r="S82" s="116"/>
      <c r="T82" s="115">
        <v>0.17777777777777778</v>
      </c>
      <c r="U82" s="115">
        <v>0.18194444444444444</v>
      </c>
      <c r="V82" s="115">
        <v>0.17500000000000002</v>
      </c>
      <c r="W82" s="115">
        <v>0.17777777777777778</v>
      </c>
      <c r="X82" s="115">
        <v>0.1763888888888889</v>
      </c>
      <c r="Y82" s="116"/>
      <c r="Z82" s="116"/>
      <c r="AA82" s="122"/>
      <c r="AB82" s="59"/>
    </row>
    <row r="83" spans="1:28" s="91" customFormat="1" ht="20.25" customHeight="1" x14ac:dyDescent="0.25">
      <c r="A83"/>
      <c r="B83" s="52"/>
      <c r="C83" s="18"/>
      <c r="D83" s="434" t="s">
        <v>189</v>
      </c>
      <c r="E83" s="434"/>
      <c r="F83" s="115">
        <f>F81+F82</f>
        <v>0.35555555555555557</v>
      </c>
      <c r="G83" s="115">
        <f>G81+G82</f>
        <v>0.35555555555555557</v>
      </c>
      <c r="H83" s="115">
        <f>H81+H82</f>
        <v>0.35555555555555557</v>
      </c>
      <c r="I83" s="115">
        <f>I81+I82</f>
        <v>0.35555555555555557</v>
      </c>
      <c r="J83" s="115">
        <f>J81+J82</f>
        <v>0.35555555555555557</v>
      </c>
      <c r="K83" s="116"/>
      <c r="L83" s="116"/>
      <c r="M83" s="115">
        <f>M81+M82</f>
        <v>0.35555555555555557</v>
      </c>
      <c r="N83" s="115">
        <f>N81+N82</f>
        <v>0.35555555555555557</v>
      </c>
      <c r="O83" s="115">
        <f>O81+O82</f>
        <v>0.35555555555555557</v>
      </c>
      <c r="P83" s="115">
        <f>P81+P82</f>
        <v>0.35555555555555557</v>
      </c>
      <c r="Q83" s="115">
        <f>Q81+Q82</f>
        <v>0.35555555555555557</v>
      </c>
      <c r="R83" s="116"/>
      <c r="S83" s="116"/>
      <c r="T83" s="115">
        <f>T81+T82</f>
        <v>0.35555555555555557</v>
      </c>
      <c r="U83" s="115">
        <f>U81+U82</f>
        <v>0.35555555555555557</v>
      </c>
      <c r="V83" s="115">
        <f>V81+V82</f>
        <v>0.35555555555555557</v>
      </c>
      <c r="W83" s="115">
        <f>W81+W82</f>
        <v>0.35555555555555557</v>
      </c>
      <c r="X83" s="115">
        <f>X81+X82</f>
        <v>0.35555555555555557</v>
      </c>
      <c r="Y83" s="116"/>
      <c r="Z83" s="116"/>
      <c r="AA83" s="122"/>
      <c r="AB83" s="59"/>
    </row>
    <row r="84" spans="1:28" s="91" customFormat="1" ht="20.25" customHeight="1" x14ac:dyDescent="0.25">
      <c r="A84"/>
      <c r="B84" s="58"/>
      <c r="C84" s="62"/>
      <c r="D84" s="443" t="s">
        <v>278</v>
      </c>
      <c r="E84" s="443"/>
      <c r="F84" s="443"/>
      <c r="G84" s="443"/>
      <c r="H84" s="443"/>
      <c r="I84" s="443"/>
      <c r="J84" s="443"/>
      <c r="K84" s="443"/>
      <c r="L84" s="443"/>
      <c r="M84" s="443"/>
      <c r="N84" s="443"/>
      <c r="O84" s="443"/>
      <c r="P84" s="443"/>
      <c r="Q84" s="443"/>
      <c r="R84" s="443"/>
      <c r="S84" s="443"/>
      <c r="T84" s="443"/>
      <c r="U84" s="443"/>
      <c r="V84" s="443"/>
      <c r="W84" s="443"/>
      <c r="X84" s="443"/>
      <c r="Y84" s="443"/>
      <c r="Z84" s="443"/>
      <c r="AA84" s="125"/>
      <c r="AB84" s="59"/>
    </row>
    <row r="85" spans="1:28" s="91" customFormat="1" ht="20.25" customHeight="1" x14ac:dyDescent="0.25">
      <c r="A85"/>
      <c r="B85" s="58"/>
      <c r="C85" s="62"/>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125"/>
      <c r="AB85" s="59"/>
    </row>
    <row r="86" spans="1:28" s="91" customFormat="1" ht="20.25" customHeight="1" x14ac:dyDescent="0.25">
      <c r="A86"/>
      <c r="B86" s="58"/>
      <c r="C86" s="5">
        <v>7</v>
      </c>
      <c r="D86" s="36"/>
      <c r="E86" s="36"/>
      <c r="F86" s="36"/>
      <c r="G86" s="36"/>
      <c r="H86" s="36"/>
      <c r="I86" s="36"/>
      <c r="J86" s="36"/>
      <c r="K86" s="36"/>
      <c r="L86" s="36"/>
      <c r="M86" s="36"/>
      <c r="N86" s="36"/>
      <c r="O86" s="36"/>
      <c r="P86" s="36"/>
      <c r="Q86" s="36"/>
      <c r="R86" s="36"/>
      <c r="S86" s="36"/>
      <c r="T86" s="36"/>
      <c r="U86" s="36"/>
      <c r="V86" s="36"/>
      <c r="W86" s="36"/>
      <c r="X86" s="36"/>
      <c r="Y86" s="36"/>
      <c r="Z86" s="36"/>
      <c r="AA86" s="5"/>
      <c r="AB86" s="59"/>
    </row>
    <row r="87" spans="1:28" s="91" customFormat="1" ht="20.25" customHeight="1" x14ac:dyDescent="0.25">
      <c r="A87"/>
      <c r="B87" s="58"/>
      <c r="C87" s="32" t="s">
        <v>229</v>
      </c>
      <c r="D87" s="3"/>
      <c r="E87" s="5"/>
      <c r="F87" s="5"/>
      <c r="G87" s="5"/>
      <c r="H87" s="5"/>
      <c r="I87" s="5"/>
      <c r="J87" s="5"/>
      <c r="K87" s="5"/>
      <c r="L87" s="5"/>
      <c r="M87" s="5"/>
      <c r="N87" s="5"/>
      <c r="O87" s="5"/>
      <c r="P87" s="5"/>
      <c r="Q87" s="5"/>
      <c r="R87" s="5"/>
      <c r="S87" s="5"/>
      <c r="T87" s="5"/>
      <c r="U87" s="5"/>
      <c r="V87" s="5"/>
      <c r="W87" s="5"/>
      <c r="X87" s="5"/>
      <c r="Y87" s="5"/>
      <c r="Z87" s="5"/>
      <c r="AA87" s="5"/>
      <c r="AB87" s="59"/>
    </row>
    <row r="88" spans="1:28" s="91" customFormat="1" ht="20.25" customHeight="1" x14ac:dyDescent="0.25">
      <c r="A88"/>
      <c r="B88" s="58"/>
      <c r="C88" s="32"/>
      <c r="D88" s="3"/>
      <c r="E88" s="5"/>
      <c r="F88" s="5"/>
      <c r="G88" s="5"/>
      <c r="H88" s="5"/>
      <c r="I88" s="5"/>
      <c r="J88" s="5"/>
      <c r="K88" s="5"/>
      <c r="L88" s="5"/>
      <c r="M88" s="5"/>
      <c r="N88" s="5"/>
      <c r="O88" s="5"/>
      <c r="P88" s="5"/>
      <c r="Q88" s="5"/>
      <c r="R88" s="5"/>
      <c r="S88" s="5"/>
      <c r="T88" s="5"/>
      <c r="U88" s="5"/>
      <c r="V88" s="5"/>
      <c r="W88" s="5"/>
      <c r="X88" s="5"/>
      <c r="Y88" s="5"/>
      <c r="Z88" s="5"/>
      <c r="AA88" s="5"/>
      <c r="AB88" s="59"/>
    </row>
    <row r="89" spans="1:28" s="91" customFormat="1" ht="20.25" customHeight="1" x14ac:dyDescent="0.25">
      <c r="A89"/>
      <c r="B89" s="58"/>
      <c r="C89" s="5"/>
      <c r="D89" s="5"/>
      <c r="E89" s="3"/>
      <c r="F89" s="425" t="s">
        <v>141</v>
      </c>
      <c r="G89" s="426"/>
      <c r="H89" s="426"/>
      <c r="I89" s="426"/>
      <c r="J89" s="426"/>
      <c r="K89" s="426"/>
      <c r="L89" s="426"/>
      <c r="M89" s="424" t="s">
        <v>142</v>
      </c>
      <c r="N89" s="424"/>
      <c r="O89" s="424"/>
      <c r="P89" s="424"/>
      <c r="Q89" s="424"/>
      <c r="R89" s="424"/>
      <c r="S89" s="424"/>
      <c r="T89" s="424" t="s">
        <v>143</v>
      </c>
      <c r="U89" s="424"/>
      <c r="V89" s="424"/>
      <c r="W89" s="424"/>
      <c r="X89" s="424"/>
      <c r="Y89" s="424"/>
      <c r="Z89" s="424"/>
      <c r="AA89" s="108"/>
      <c r="AB89" s="59"/>
    </row>
    <row r="90" spans="1:28" s="91" customFormat="1" ht="20.25" customHeight="1" x14ac:dyDescent="0.25">
      <c r="A90"/>
      <c r="B90" s="58"/>
      <c r="C90" s="5"/>
      <c r="D90" s="5"/>
      <c r="E90" s="119"/>
      <c r="F90" s="86" t="s">
        <v>144</v>
      </c>
      <c r="G90" s="86" t="s">
        <v>145</v>
      </c>
      <c r="H90" s="86" t="s">
        <v>146</v>
      </c>
      <c r="I90" s="86" t="s">
        <v>147</v>
      </c>
      <c r="J90" s="86" t="s">
        <v>148</v>
      </c>
      <c r="K90" s="66" t="s">
        <v>149</v>
      </c>
      <c r="L90" s="66" t="s">
        <v>150</v>
      </c>
      <c r="M90" s="86" t="s">
        <v>144</v>
      </c>
      <c r="N90" s="86" t="s">
        <v>145</v>
      </c>
      <c r="O90" s="86" t="s">
        <v>146</v>
      </c>
      <c r="P90" s="86" t="s">
        <v>147</v>
      </c>
      <c r="Q90" s="86" t="s">
        <v>148</v>
      </c>
      <c r="R90" s="66" t="s">
        <v>149</v>
      </c>
      <c r="S90" s="66" t="s">
        <v>150</v>
      </c>
      <c r="T90" s="86" t="s">
        <v>144</v>
      </c>
      <c r="U90" s="86" t="s">
        <v>145</v>
      </c>
      <c r="V90" s="86" t="s">
        <v>146</v>
      </c>
      <c r="W90" s="86" t="s">
        <v>147</v>
      </c>
      <c r="X90" s="86" t="s">
        <v>148</v>
      </c>
      <c r="Y90" s="66" t="s">
        <v>149</v>
      </c>
      <c r="Z90" s="66" t="s">
        <v>150</v>
      </c>
      <c r="AA90" s="108"/>
      <c r="AB90" s="59"/>
    </row>
    <row r="91" spans="1:28" s="91" customFormat="1" ht="20.25" customHeight="1" x14ac:dyDescent="0.25">
      <c r="A91"/>
      <c r="B91" s="58"/>
      <c r="C91" s="5"/>
      <c r="D91" s="444" t="s">
        <v>188</v>
      </c>
      <c r="E91" s="444"/>
      <c r="F91" s="68">
        <v>0.35555555555555557</v>
      </c>
      <c r="G91" s="68">
        <v>0.35555555555555557</v>
      </c>
      <c r="H91" s="68">
        <v>0.35555555555555557</v>
      </c>
      <c r="I91" s="68">
        <v>0.35555555555555557</v>
      </c>
      <c r="J91" s="68">
        <v>0</v>
      </c>
      <c r="K91" s="67">
        <v>0.35555555555555557</v>
      </c>
      <c r="L91" s="67">
        <v>0</v>
      </c>
      <c r="M91" s="68">
        <v>0</v>
      </c>
      <c r="N91" s="68">
        <v>0</v>
      </c>
      <c r="O91" s="68">
        <v>0.35555555555555557</v>
      </c>
      <c r="P91" s="68">
        <v>0.35555555555555557</v>
      </c>
      <c r="Q91" s="68">
        <v>0.35555555555555557</v>
      </c>
      <c r="R91" s="67">
        <v>0.35555555555555557</v>
      </c>
      <c r="S91" s="67">
        <v>0</v>
      </c>
      <c r="T91" s="68">
        <v>0.35555555555555557</v>
      </c>
      <c r="U91" s="68">
        <v>0.35555555555555557</v>
      </c>
      <c r="V91" s="68">
        <v>0</v>
      </c>
      <c r="W91" s="68">
        <v>0.35555555555555557</v>
      </c>
      <c r="X91" s="68">
        <v>0</v>
      </c>
      <c r="Y91" s="67">
        <v>0</v>
      </c>
      <c r="Z91" s="67">
        <v>0</v>
      </c>
      <c r="AA91" s="106"/>
      <c r="AB91" s="59"/>
    </row>
    <row r="92" spans="1:28" s="91" customFormat="1" ht="20.25" customHeight="1" x14ac:dyDescent="0.25">
      <c r="A92"/>
      <c r="B92" s="58"/>
      <c r="C92" s="5"/>
      <c r="D92" s="444" t="s">
        <v>216</v>
      </c>
      <c r="E92" s="444"/>
      <c r="F92" s="68" t="s">
        <v>154</v>
      </c>
      <c r="G92" s="68" t="s">
        <v>154</v>
      </c>
      <c r="H92" s="68" t="s">
        <v>154</v>
      </c>
      <c r="I92" s="68" t="s">
        <v>154</v>
      </c>
      <c r="J92" s="68" t="s">
        <v>154</v>
      </c>
      <c r="K92" s="69" t="s">
        <v>153</v>
      </c>
      <c r="L92" s="67" t="s">
        <v>154</v>
      </c>
      <c r="M92" s="68" t="s">
        <v>154</v>
      </c>
      <c r="N92" s="68" t="s">
        <v>154</v>
      </c>
      <c r="O92" s="68" t="s">
        <v>154</v>
      </c>
      <c r="P92" s="69" t="s">
        <v>153</v>
      </c>
      <c r="Q92" s="69" t="s">
        <v>153</v>
      </c>
      <c r="R92" s="69" t="s">
        <v>153</v>
      </c>
      <c r="S92" s="69" t="s">
        <v>153</v>
      </c>
      <c r="T92" s="69" t="s">
        <v>153</v>
      </c>
      <c r="U92" s="69" t="s">
        <v>153</v>
      </c>
      <c r="V92" s="69" t="s">
        <v>153</v>
      </c>
      <c r="W92" s="69" t="s">
        <v>153</v>
      </c>
      <c r="X92" s="69" t="s">
        <v>153</v>
      </c>
      <c r="Y92" s="67" t="s">
        <v>154</v>
      </c>
      <c r="Z92" s="67" t="s">
        <v>154</v>
      </c>
      <c r="AA92" s="106"/>
      <c r="AB92" s="59"/>
    </row>
    <row r="93" spans="1:28" s="91" customFormat="1" ht="20.25" customHeight="1" x14ac:dyDescent="0.25">
      <c r="A93"/>
      <c r="B93" s="58"/>
      <c r="C93" s="5"/>
      <c r="D93" s="434" t="s">
        <v>155</v>
      </c>
      <c r="E93" s="434"/>
      <c r="F93" s="70" t="s">
        <v>157</v>
      </c>
      <c r="G93" s="70" t="s">
        <v>157</v>
      </c>
      <c r="H93" s="70" t="s">
        <v>157</v>
      </c>
      <c r="I93" s="70" t="s">
        <v>157</v>
      </c>
      <c r="J93" s="70" t="s">
        <v>157</v>
      </c>
      <c r="K93" s="67">
        <v>0.35555555555555557</v>
      </c>
      <c r="L93" s="132" t="s">
        <v>157</v>
      </c>
      <c r="M93" s="70" t="s">
        <v>157</v>
      </c>
      <c r="N93" s="70" t="s">
        <v>157</v>
      </c>
      <c r="O93" s="70" t="s">
        <v>157</v>
      </c>
      <c r="P93" s="68">
        <v>0.28402777777777777</v>
      </c>
      <c r="Q93" s="68">
        <v>0.28402777777777777</v>
      </c>
      <c r="R93" s="67"/>
      <c r="S93" s="67"/>
      <c r="T93" s="68">
        <v>0.28402777777777777</v>
      </c>
      <c r="U93" s="68">
        <v>0.28402777777777777</v>
      </c>
      <c r="V93" s="68">
        <v>0.28402777777777777</v>
      </c>
      <c r="W93" s="68">
        <v>0.28402777777777777</v>
      </c>
      <c r="X93" s="68">
        <v>0.28402777777777777</v>
      </c>
      <c r="Y93" s="67"/>
      <c r="Z93" s="67"/>
      <c r="AA93" s="106"/>
      <c r="AB93" s="59"/>
    </row>
    <row r="94" spans="1:28" s="91" customFormat="1" ht="20.25" customHeight="1" x14ac:dyDescent="0.25">
      <c r="A94"/>
      <c r="B94" s="58"/>
      <c r="C94" s="5"/>
      <c r="D94" s="443" t="s">
        <v>279</v>
      </c>
      <c r="E94" s="443"/>
      <c r="F94" s="443"/>
      <c r="G94" s="443"/>
      <c r="H94" s="443"/>
      <c r="I94" s="443"/>
      <c r="J94" s="443"/>
      <c r="K94" s="443"/>
      <c r="L94" s="443"/>
      <c r="M94" s="443"/>
      <c r="N94" s="443"/>
      <c r="O94" s="443"/>
      <c r="P94" s="443"/>
      <c r="Q94" s="443"/>
      <c r="R94" s="443"/>
      <c r="S94" s="443"/>
      <c r="T94" s="443"/>
      <c r="U94" s="443"/>
      <c r="V94" s="443"/>
      <c r="W94" s="443"/>
      <c r="X94" s="443"/>
      <c r="Y94" s="443"/>
      <c r="Z94" s="443"/>
      <c r="AA94" s="443"/>
      <c r="AB94" s="59"/>
    </row>
    <row r="95" spans="1:28" s="91" customFormat="1" ht="20.25" customHeight="1" x14ac:dyDescent="0.25">
      <c r="A95"/>
      <c r="B95" s="58"/>
      <c r="C95" s="5"/>
      <c r="D95" s="443"/>
      <c r="E95" s="443"/>
      <c r="F95" s="443"/>
      <c r="G95" s="443"/>
      <c r="H95" s="443"/>
      <c r="I95" s="443"/>
      <c r="J95" s="443"/>
      <c r="K95" s="443"/>
      <c r="L95" s="443"/>
      <c r="M95" s="443"/>
      <c r="N95" s="443"/>
      <c r="O95" s="443"/>
      <c r="P95" s="443"/>
      <c r="Q95" s="443"/>
      <c r="R95" s="443"/>
      <c r="S95" s="443"/>
      <c r="T95" s="443"/>
      <c r="U95" s="443"/>
      <c r="V95" s="443"/>
      <c r="W95" s="443"/>
      <c r="X95" s="443"/>
      <c r="Y95" s="443"/>
      <c r="Z95" s="443"/>
      <c r="AA95" s="443"/>
      <c r="AB95" s="59"/>
    </row>
    <row r="96" spans="1:28" s="91" customFormat="1" ht="20.25" customHeight="1" x14ac:dyDescent="0.25">
      <c r="A96"/>
      <c r="B96" s="58"/>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59"/>
    </row>
    <row r="97" spans="1:81" s="91" customFormat="1" ht="20.25" customHeight="1" x14ac:dyDescent="0.25">
      <c r="A97"/>
      <c r="B97" s="14"/>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6"/>
    </row>
    <row r="98" spans="1:81" s="91" customFormat="1" ht="20.25" customHeight="1" x14ac:dyDescent="0.25">
      <c r="A98"/>
    </row>
    <row r="99" spans="1:81" s="91" customFormat="1" ht="20.25" customHeight="1" x14ac:dyDescent="0.25">
      <c r="A99"/>
    </row>
    <row r="100" spans="1:81" s="91" customFormat="1" ht="20.25" customHeight="1" x14ac:dyDescent="0.25">
      <c r="A100"/>
    </row>
    <row r="101" spans="1:81" s="91" customFormat="1" ht="20.25" customHeight="1" x14ac:dyDescent="0.25">
      <c r="A101"/>
    </row>
    <row r="102" spans="1:81" s="91" customFormat="1" ht="15.75" customHeight="1" x14ac:dyDescent="0.25">
      <c r="A102"/>
    </row>
    <row r="103" spans="1:81" ht="20.2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row>
    <row r="104" spans="1:81" ht="20.2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row>
    <row r="105" spans="1:81" ht="20.2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row>
    <row r="106" spans="1:81" ht="20.2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row>
    <row r="107" spans="1:8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row>
    <row r="108" spans="1:8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row>
    <row r="109" spans="1:8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row>
    <row r="110" spans="1:8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row>
    <row r="111" spans="1:8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row>
    <row r="112" spans="1:8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row>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spans="1:81" x14ac:dyDescent="0.25">
      <c r="A177"/>
    </row>
    <row r="178" spans="1:81" x14ac:dyDescent="0.25">
      <c r="A178"/>
    </row>
    <row r="179" spans="1:81" x14ac:dyDescent="0.25">
      <c r="A179"/>
    </row>
    <row r="180" spans="1:81" x14ac:dyDescent="0.25">
      <c r="A180"/>
    </row>
    <row r="181" spans="1:81" x14ac:dyDescent="0.25">
      <c r="A181"/>
    </row>
    <row r="182" spans="1:81" x14ac:dyDescent="0.25">
      <c r="A182"/>
    </row>
    <row r="183" spans="1:81" x14ac:dyDescent="0.25">
      <c r="A183"/>
    </row>
    <row r="184" spans="1:81" x14ac:dyDescent="0.25">
      <c r="A184"/>
    </row>
    <row r="185" spans="1:81" x14ac:dyDescent="0.25">
      <c r="A185"/>
    </row>
    <row r="186" spans="1:81" x14ac:dyDescent="0.25">
      <c r="A186"/>
    </row>
    <row r="187" spans="1:8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row>
    <row r="188" spans="1:8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row>
    <row r="189" spans="1:8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row>
    <row r="190" spans="1:8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row>
    <row r="191" spans="1:8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row>
    <row r="192" spans="1:8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row>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sheetData>
  <sheetProtection sheet="1" objects="1" scenarios="1"/>
  <mergeCells count="58">
    <mergeCell ref="AD75:AL77"/>
    <mergeCell ref="AD42:AH43"/>
    <mergeCell ref="AI42:AL43"/>
    <mergeCell ref="F55:L55"/>
    <mergeCell ref="M55:S55"/>
    <mergeCell ref="T55:Z55"/>
    <mergeCell ref="M66:S66"/>
    <mergeCell ref="T66:Z66"/>
    <mergeCell ref="M44:S44"/>
    <mergeCell ref="T44:Z44"/>
    <mergeCell ref="D46:E46"/>
    <mergeCell ref="D47:E47"/>
    <mergeCell ref="D48:E48"/>
    <mergeCell ref="D49:E49"/>
    <mergeCell ref="D27:E27"/>
    <mergeCell ref="D35:E35"/>
    <mergeCell ref="D36:E36"/>
    <mergeCell ref="D37:E37"/>
    <mergeCell ref="D38:E38"/>
    <mergeCell ref="D68:E68"/>
    <mergeCell ref="D69:E69"/>
    <mergeCell ref="U5:AA5"/>
    <mergeCell ref="F33:L33"/>
    <mergeCell ref="M33:S33"/>
    <mergeCell ref="T33:Z33"/>
    <mergeCell ref="F22:L22"/>
    <mergeCell ref="M22:S22"/>
    <mergeCell ref="T22:Z22"/>
    <mergeCell ref="C7:AA7"/>
    <mergeCell ref="C8:Z16"/>
    <mergeCell ref="D24:E24"/>
    <mergeCell ref="D25:E25"/>
    <mergeCell ref="D26:E26"/>
    <mergeCell ref="U6:AA6"/>
    <mergeCell ref="F44:L44"/>
    <mergeCell ref="D84:Z85"/>
    <mergeCell ref="D57:E57"/>
    <mergeCell ref="D58:E58"/>
    <mergeCell ref="D59:E59"/>
    <mergeCell ref="D60:E60"/>
    <mergeCell ref="D81:E81"/>
    <mergeCell ref="D80:E80"/>
    <mergeCell ref="D82:E82"/>
    <mergeCell ref="D83:E83"/>
    <mergeCell ref="F77:L77"/>
    <mergeCell ref="M77:S77"/>
    <mergeCell ref="T77:Z77"/>
    <mergeCell ref="D79:E79"/>
    <mergeCell ref="D70:E70"/>
    <mergeCell ref="D71:E71"/>
    <mergeCell ref="F66:L66"/>
    <mergeCell ref="D94:AA95"/>
    <mergeCell ref="F89:L89"/>
    <mergeCell ref="M89:S89"/>
    <mergeCell ref="T89:Z89"/>
    <mergeCell ref="D91:E91"/>
    <mergeCell ref="D92:E92"/>
    <mergeCell ref="D93:E93"/>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55"/>
  <sheetViews>
    <sheetView zoomScale="115" zoomScaleNormal="115" workbookViewId="0">
      <selection activeCell="C7" sqref="C7"/>
    </sheetView>
  </sheetViews>
  <sheetFormatPr baseColWidth="10" defaultRowHeight="15" x14ac:dyDescent="0.25"/>
  <cols>
    <col min="2" max="2" width="27.625" bestFit="1" customWidth="1"/>
    <col min="3" max="3" width="56.125" customWidth="1"/>
    <col min="4" max="4" width="21.125" bestFit="1" customWidth="1"/>
    <col min="5" max="5" width="23.5" bestFit="1" customWidth="1"/>
  </cols>
  <sheetData>
    <row r="1" spans="2:6" ht="33" customHeight="1" x14ac:dyDescent="0.25">
      <c r="B1" s="42"/>
    </row>
    <row r="2" spans="2:6" ht="32.25" customHeight="1" x14ac:dyDescent="0.25"/>
    <row r="3" spans="2:6" x14ac:dyDescent="0.25">
      <c r="B3" s="47" t="s">
        <v>64</v>
      </c>
      <c r="C3" s="47" t="s">
        <v>65</v>
      </c>
      <c r="D3" s="47" t="s">
        <v>21</v>
      </c>
      <c r="E3" s="47" t="s">
        <v>1</v>
      </c>
    </row>
    <row r="4" spans="2:6" x14ac:dyDescent="0.25">
      <c r="B4" s="48" t="s">
        <v>7</v>
      </c>
      <c r="C4" s="49" t="s">
        <v>22</v>
      </c>
      <c r="D4" s="49" t="s">
        <v>22</v>
      </c>
      <c r="E4" s="49" t="s">
        <v>22</v>
      </c>
    </row>
    <row r="5" spans="2:6" ht="76.5" x14ac:dyDescent="0.25">
      <c r="B5" s="41" t="s">
        <v>102</v>
      </c>
      <c r="C5" s="19" t="s">
        <v>289</v>
      </c>
      <c r="D5" s="45" t="s">
        <v>66</v>
      </c>
      <c r="E5" s="19" t="s">
        <v>67</v>
      </c>
    </row>
    <row r="6" spans="2:6" ht="51" x14ac:dyDescent="0.25">
      <c r="B6" s="41" t="s">
        <v>20</v>
      </c>
      <c r="C6" s="19" t="s">
        <v>69</v>
      </c>
      <c r="D6" s="45" t="s">
        <v>68</v>
      </c>
      <c r="E6" s="19" t="s">
        <v>93</v>
      </c>
    </row>
    <row r="7" spans="2:6" ht="76.5" x14ac:dyDescent="0.25">
      <c r="B7" s="41" t="s">
        <v>318</v>
      </c>
      <c r="C7" s="43" t="s">
        <v>319</v>
      </c>
      <c r="D7" s="45" t="s">
        <v>305</v>
      </c>
      <c r="E7" s="19" t="s">
        <v>67</v>
      </c>
    </row>
    <row r="8" spans="2:6" ht="168.75" customHeight="1" x14ac:dyDescent="0.25">
      <c r="B8" s="41" t="s">
        <v>398</v>
      </c>
      <c r="C8" s="43" t="s">
        <v>399</v>
      </c>
      <c r="D8" s="45" t="s">
        <v>400</v>
      </c>
      <c r="E8" s="19" t="s">
        <v>72</v>
      </c>
    </row>
    <row r="9" spans="2:6" ht="127.5" x14ac:dyDescent="0.25">
      <c r="B9" s="41" t="s">
        <v>103</v>
      </c>
      <c r="C9" s="43" t="s">
        <v>128</v>
      </c>
      <c r="D9" s="45">
        <v>117</v>
      </c>
      <c r="E9" s="43" t="s">
        <v>163</v>
      </c>
      <c r="F9" s="50" t="s">
        <v>70</v>
      </c>
    </row>
    <row r="10" spans="2:6" ht="38.25" x14ac:dyDescent="0.25">
      <c r="B10" s="44" t="s">
        <v>95</v>
      </c>
      <c r="C10" s="19" t="s">
        <v>164</v>
      </c>
      <c r="D10" s="45" t="s">
        <v>71</v>
      </c>
      <c r="E10" s="19" t="s">
        <v>72</v>
      </c>
    </row>
    <row r="11" spans="2:6" ht="38.25" x14ac:dyDescent="0.25">
      <c r="B11" s="44" t="s">
        <v>10</v>
      </c>
      <c r="C11" s="19" t="s">
        <v>74</v>
      </c>
      <c r="D11" s="45" t="s">
        <v>73</v>
      </c>
      <c r="E11" s="19" t="s">
        <v>94</v>
      </c>
    </row>
    <row r="12" spans="2:6" ht="38.25" x14ac:dyDescent="0.25">
      <c r="B12" s="44" t="s">
        <v>16</v>
      </c>
      <c r="C12" s="19" t="s">
        <v>168</v>
      </c>
      <c r="D12" s="45">
        <v>118</v>
      </c>
      <c r="E12" s="19" t="s">
        <v>67</v>
      </c>
    </row>
    <row r="13" spans="2:6" ht="25.5" x14ac:dyDescent="0.25">
      <c r="B13" s="44" t="s">
        <v>9</v>
      </c>
      <c r="C13" s="19" t="s">
        <v>270</v>
      </c>
      <c r="D13" s="45">
        <v>88</v>
      </c>
      <c r="E13" s="19" t="s">
        <v>72</v>
      </c>
    </row>
    <row r="14" spans="2:6" ht="25.5" x14ac:dyDescent="0.25">
      <c r="B14" s="44" t="s">
        <v>2</v>
      </c>
      <c r="C14" s="19" t="s">
        <v>75</v>
      </c>
      <c r="D14" s="45">
        <v>100</v>
      </c>
      <c r="E14" s="19" t="s">
        <v>72</v>
      </c>
    </row>
    <row r="15" spans="2:6" ht="25.5" x14ac:dyDescent="0.25">
      <c r="B15" s="44" t="s">
        <v>97</v>
      </c>
      <c r="C15" s="19" t="s">
        <v>76</v>
      </c>
      <c r="D15" s="45" t="s">
        <v>77</v>
      </c>
      <c r="E15" s="19" t="s">
        <v>72</v>
      </c>
    </row>
    <row r="16" spans="2:6" ht="25.5" x14ac:dyDescent="0.25">
      <c r="B16" s="44" t="s">
        <v>96</v>
      </c>
      <c r="C16" s="19" t="s">
        <v>78</v>
      </c>
      <c r="D16" s="45" t="s">
        <v>79</v>
      </c>
      <c r="E16" s="19" t="s">
        <v>72</v>
      </c>
    </row>
    <row r="17" spans="2:6" ht="76.5" x14ac:dyDescent="0.25">
      <c r="B17" s="44" t="s">
        <v>18</v>
      </c>
      <c r="C17" s="43" t="s">
        <v>269</v>
      </c>
      <c r="D17" s="45">
        <v>120</v>
      </c>
      <c r="E17" s="19" t="s">
        <v>72</v>
      </c>
    </row>
    <row r="18" spans="2:6" ht="25.5" x14ac:dyDescent="0.25">
      <c r="B18" s="44" t="s">
        <v>6</v>
      </c>
      <c r="C18" s="19" t="s">
        <v>80</v>
      </c>
      <c r="D18" s="45">
        <v>78</v>
      </c>
      <c r="E18" s="19" t="s">
        <v>72</v>
      </c>
    </row>
    <row r="19" spans="2:6" ht="25.5" x14ac:dyDescent="0.25">
      <c r="B19" s="41" t="s">
        <v>8</v>
      </c>
      <c r="C19" s="19" t="s">
        <v>81</v>
      </c>
      <c r="D19" s="45">
        <v>143</v>
      </c>
      <c r="E19" s="19" t="s">
        <v>72</v>
      </c>
    </row>
    <row r="20" spans="2:6" ht="153" x14ac:dyDescent="0.25">
      <c r="B20" s="44" t="s">
        <v>98</v>
      </c>
      <c r="C20" s="43" t="s">
        <v>389</v>
      </c>
      <c r="D20" s="45">
        <v>173</v>
      </c>
      <c r="E20" s="43" t="s">
        <v>163</v>
      </c>
      <c r="F20" s="50" t="s">
        <v>82</v>
      </c>
    </row>
    <row r="21" spans="2:6" ht="205.5" customHeight="1" x14ac:dyDescent="0.25">
      <c r="B21" s="44" t="s">
        <v>104</v>
      </c>
      <c r="C21" s="43" t="s">
        <v>406</v>
      </c>
      <c r="D21" s="45" t="s">
        <v>83</v>
      </c>
      <c r="E21" s="19" t="s">
        <v>67</v>
      </c>
    </row>
    <row r="22" spans="2:6" ht="63.75" x14ac:dyDescent="0.25">
      <c r="B22" s="41" t="s">
        <v>100</v>
      </c>
      <c r="C22" s="46" t="s">
        <v>101</v>
      </c>
      <c r="D22" s="45" t="s">
        <v>84</v>
      </c>
      <c r="E22" s="19" t="s">
        <v>72</v>
      </c>
    </row>
    <row r="23" spans="2:6" ht="112.5" customHeight="1" x14ac:dyDescent="0.25">
      <c r="B23" s="41" t="s">
        <v>19</v>
      </c>
      <c r="C23" s="43" t="s">
        <v>407</v>
      </c>
      <c r="D23" s="45" t="s">
        <v>85</v>
      </c>
      <c r="E23" s="19" t="s">
        <v>72</v>
      </c>
    </row>
    <row r="24" spans="2:6" ht="63.75" x14ac:dyDescent="0.25">
      <c r="B24" s="41" t="s">
        <v>14</v>
      </c>
      <c r="C24" s="43" t="s">
        <v>209</v>
      </c>
      <c r="D24" s="45">
        <v>115</v>
      </c>
      <c r="E24" s="19" t="s">
        <v>67</v>
      </c>
    </row>
    <row r="25" spans="2:6" ht="63.75" x14ac:dyDescent="0.25">
      <c r="B25" s="41" t="s">
        <v>17</v>
      </c>
      <c r="C25" s="43" t="s">
        <v>210</v>
      </c>
      <c r="D25" s="45">
        <v>119</v>
      </c>
      <c r="E25" s="19" t="s">
        <v>67</v>
      </c>
    </row>
    <row r="26" spans="2:6" ht="76.5" x14ac:dyDescent="0.25">
      <c r="B26" s="44" t="s">
        <v>11</v>
      </c>
      <c r="C26" s="43" t="s">
        <v>86</v>
      </c>
      <c r="D26" s="45" t="s">
        <v>254</v>
      </c>
      <c r="E26" s="43" t="s">
        <v>163</v>
      </c>
      <c r="F26" s="50" t="s">
        <v>92</v>
      </c>
    </row>
    <row r="27" spans="2:6" ht="153" x14ac:dyDescent="0.25">
      <c r="B27" s="41" t="s">
        <v>99</v>
      </c>
      <c r="C27" s="43" t="s">
        <v>390</v>
      </c>
      <c r="D27" s="45">
        <v>173</v>
      </c>
      <c r="E27" s="43" t="s">
        <v>163</v>
      </c>
      <c r="F27" s="50" t="s">
        <v>87</v>
      </c>
    </row>
    <row r="28" spans="2:6" ht="57" customHeight="1" x14ac:dyDescent="0.25">
      <c r="B28" s="44" t="s">
        <v>332</v>
      </c>
      <c r="C28" s="19" t="s">
        <v>371</v>
      </c>
      <c r="D28" s="45" t="s">
        <v>342</v>
      </c>
      <c r="E28" s="19" t="s">
        <v>72</v>
      </c>
    </row>
    <row r="29" spans="2:6" ht="38.25" x14ac:dyDescent="0.25">
      <c r="B29" s="44" t="s">
        <v>15</v>
      </c>
      <c r="C29" s="19" t="s">
        <v>249</v>
      </c>
      <c r="D29" s="45">
        <v>116</v>
      </c>
      <c r="E29" s="19" t="s">
        <v>67</v>
      </c>
    </row>
    <row r="30" spans="2:6" ht="25.5" x14ac:dyDescent="0.25">
      <c r="B30" s="44" t="s">
        <v>13</v>
      </c>
      <c r="C30" s="19" t="s">
        <v>88</v>
      </c>
      <c r="D30" s="45" t="s">
        <v>89</v>
      </c>
      <c r="E30" s="19" t="s">
        <v>72</v>
      </c>
    </row>
    <row r="31" spans="2:6" x14ac:dyDescent="0.25">
      <c r="B31" s="44" t="s">
        <v>12</v>
      </c>
      <c r="C31" s="19" t="s">
        <v>90</v>
      </c>
      <c r="D31" s="45" t="s">
        <v>91</v>
      </c>
      <c r="E31" s="19" t="s">
        <v>72</v>
      </c>
    </row>
    <row r="34" spans="2:4" x14ac:dyDescent="0.25">
      <c r="B34" s="1" t="s">
        <v>25</v>
      </c>
    </row>
    <row r="35" spans="2:4" x14ac:dyDescent="0.25">
      <c r="B35" s="1" t="s">
        <v>7</v>
      </c>
      <c r="C35" t="s">
        <v>275</v>
      </c>
      <c r="D35" t="s">
        <v>227</v>
      </c>
    </row>
    <row r="36" spans="2:4" x14ac:dyDescent="0.25">
      <c r="B36" s="2">
        <v>1</v>
      </c>
      <c r="C36" s="226">
        <v>14</v>
      </c>
      <c r="D36" s="130">
        <v>0.35555555555555557</v>
      </c>
    </row>
    <row r="37" spans="2:4" x14ac:dyDescent="0.25">
      <c r="B37" s="2">
        <v>0.95</v>
      </c>
      <c r="C37" s="226">
        <v>16</v>
      </c>
      <c r="D37" s="131">
        <v>0.35000000000000003</v>
      </c>
    </row>
    <row r="38" spans="2:4" x14ac:dyDescent="0.25">
      <c r="B38" s="2">
        <v>0.9</v>
      </c>
    </row>
    <row r="39" spans="2:4" x14ac:dyDescent="0.25">
      <c r="B39" s="2">
        <v>0.85</v>
      </c>
    </row>
    <row r="40" spans="2:4" x14ac:dyDescent="0.25">
      <c r="B40" s="2">
        <v>0.8</v>
      </c>
    </row>
    <row r="41" spans="2:4" x14ac:dyDescent="0.25">
      <c r="B41" s="2">
        <v>0.75</v>
      </c>
    </row>
    <row r="42" spans="2:4" x14ac:dyDescent="0.25">
      <c r="B42" s="2">
        <v>0.7</v>
      </c>
    </row>
    <row r="43" spans="2:4" x14ac:dyDescent="0.25">
      <c r="B43" s="2">
        <v>0.65</v>
      </c>
    </row>
    <row r="44" spans="2:4" x14ac:dyDescent="0.25">
      <c r="B44" s="2">
        <v>0.6</v>
      </c>
    </row>
    <row r="45" spans="2:4" x14ac:dyDescent="0.25">
      <c r="B45" s="2">
        <v>0.55000000000000104</v>
      </c>
    </row>
    <row r="46" spans="2:4" x14ac:dyDescent="0.25">
      <c r="B46" s="2">
        <v>0.500000000000001</v>
      </c>
    </row>
    <row r="47" spans="2:4" x14ac:dyDescent="0.25">
      <c r="B47" s="2">
        <v>0.45000000000000101</v>
      </c>
    </row>
    <row r="48" spans="2:4" x14ac:dyDescent="0.25">
      <c r="B48" s="2">
        <v>0.40000000000000102</v>
      </c>
    </row>
    <row r="49" spans="2:2" x14ac:dyDescent="0.25">
      <c r="B49" s="2">
        <v>0.35000000000000098</v>
      </c>
    </row>
    <row r="50" spans="2:2" x14ac:dyDescent="0.25">
      <c r="B50" s="2">
        <v>0.30000000000000099</v>
      </c>
    </row>
    <row r="51" spans="2:2" x14ac:dyDescent="0.25">
      <c r="B51" s="2">
        <v>0.250000000000001</v>
      </c>
    </row>
    <row r="52" spans="2:2" x14ac:dyDescent="0.25">
      <c r="B52" s="2">
        <v>0.20000000000000101</v>
      </c>
    </row>
    <row r="53" spans="2:2" x14ac:dyDescent="0.25">
      <c r="B53" s="2">
        <v>0.15000000000000099</v>
      </c>
    </row>
    <row r="54" spans="2:2" x14ac:dyDescent="0.25">
      <c r="B54" s="2">
        <v>0.100000000000001</v>
      </c>
    </row>
    <row r="55" spans="2:2" x14ac:dyDescent="0.25">
      <c r="B55" s="2">
        <v>5.0000000000000898E-2</v>
      </c>
    </row>
  </sheetData>
  <sheetProtection sheet="1" objects="1" scenarios="1"/>
  <sortState xmlns:xlrd2="http://schemas.microsoft.com/office/spreadsheetml/2017/richdata2" ref="B4:F30">
    <sortCondition ref="B4"/>
  </sortState>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Y241"/>
  <sheetViews>
    <sheetView showGridLines="0" showRowColHeaders="0" zoomScaleNormal="100" workbookViewId="0">
      <pane ySplit="3" topLeftCell="A4" activePane="bottomLeft" state="frozen"/>
      <selection activeCell="AC24" sqref="AC24:AI24"/>
      <selection pane="bottomLeft" activeCell="AT8" sqref="AT8"/>
    </sheetView>
  </sheetViews>
  <sheetFormatPr baseColWidth="10" defaultColWidth="11" defaultRowHeight="15" x14ac:dyDescent="0.25"/>
  <cols>
    <col min="1" max="1" width="3.125" style="18" customWidth="1"/>
    <col min="2" max="2" width="2.375" style="92" customWidth="1"/>
    <col min="3" max="41" width="2.625" style="92" customWidth="1"/>
    <col min="42" max="42" width="2.375" style="92" customWidth="1"/>
    <col min="43" max="44" width="2.375" style="18" customWidth="1"/>
    <col min="45" max="45" width="11" style="18"/>
    <col min="46" max="155" width="11" style="79"/>
    <col min="156" max="16384" width="11" style="230"/>
  </cols>
  <sheetData>
    <row r="1" spans="1:155" s="92" customFormat="1" ht="12.75" x14ac:dyDescent="0.2"/>
    <row r="2" spans="1:155" s="92" customFormat="1" ht="12.75" customHeight="1" x14ac:dyDescent="0.3">
      <c r="B2" s="236"/>
    </row>
    <row r="3" spans="1:155" s="92" customFormat="1" ht="21.75" customHeight="1" x14ac:dyDescent="0.3">
      <c r="B3" s="237"/>
    </row>
    <row r="4" spans="1:155" ht="20.25" customHeight="1" x14ac:dyDescent="0.25">
      <c r="A4" s="79"/>
      <c r="B4" s="238"/>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40"/>
      <c r="AQ4" s="79"/>
      <c r="AR4" s="79"/>
      <c r="AS4" s="79"/>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row>
    <row r="5" spans="1:155" ht="20.25" customHeight="1" x14ac:dyDescent="0.3">
      <c r="A5" s="79"/>
      <c r="B5" s="52"/>
      <c r="C5" s="241" t="str">
        <f>+Startseite!AC24</f>
        <v>Krankheit in der Familie</v>
      </c>
      <c r="D5" s="57"/>
      <c r="E5" s="57"/>
      <c r="F5" s="57"/>
      <c r="G5" s="57"/>
      <c r="H5" s="57"/>
      <c r="I5" s="57"/>
      <c r="J5" s="57"/>
      <c r="K5" s="57"/>
      <c r="L5" s="57"/>
      <c r="M5" s="57"/>
      <c r="N5" s="57"/>
      <c r="O5" s="57"/>
      <c r="P5" s="57"/>
      <c r="Q5" s="57"/>
      <c r="R5" s="57"/>
      <c r="S5" s="57"/>
      <c r="T5" s="57"/>
      <c r="U5" s="57"/>
      <c r="V5" s="57"/>
      <c r="W5" s="57"/>
      <c r="X5" s="57"/>
      <c r="Y5" s="57"/>
      <c r="Z5" s="57"/>
      <c r="AA5" s="57"/>
      <c r="AB5" s="242" t="s">
        <v>253</v>
      </c>
      <c r="AC5" s="57"/>
      <c r="AD5" s="57"/>
      <c r="AE5" s="57"/>
      <c r="AF5" s="57"/>
      <c r="AG5" s="57"/>
      <c r="AH5" s="414" t="str">
        <f>VLOOKUP(C5,Grundlagen!B:E,3,FALSE)</f>
        <v>114 Abs. 4</v>
      </c>
      <c r="AI5" s="414"/>
      <c r="AJ5" s="414"/>
      <c r="AK5" s="414"/>
      <c r="AL5" s="414"/>
      <c r="AM5" s="414"/>
      <c r="AN5" s="414"/>
      <c r="AO5" s="414"/>
      <c r="AP5" s="54"/>
      <c r="AQ5" s="79"/>
      <c r="AR5" s="79"/>
      <c r="AS5" s="79"/>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row>
    <row r="6" spans="1:155" s="92" customFormat="1" ht="20.25" customHeight="1" x14ac:dyDescent="0.25">
      <c r="A6" s="18"/>
      <c r="B6" s="52"/>
      <c r="C6" s="57"/>
      <c r="D6" s="57"/>
      <c r="E6" s="57"/>
      <c r="F6" s="57"/>
      <c r="G6" s="57"/>
      <c r="H6" s="57"/>
      <c r="I6" s="57"/>
      <c r="J6" s="57"/>
      <c r="K6" s="57"/>
      <c r="L6" s="57"/>
      <c r="M6" s="57"/>
      <c r="N6" s="57"/>
      <c r="O6" s="57"/>
      <c r="P6" s="57"/>
      <c r="Q6" s="57"/>
      <c r="R6" s="57"/>
      <c r="S6" s="57"/>
      <c r="T6" s="57"/>
      <c r="U6" s="57"/>
      <c r="V6" s="243"/>
      <c r="W6" s="243"/>
      <c r="X6" s="243"/>
      <c r="Y6" s="243"/>
      <c r="Z6" s="243"/>
      <c r="AA6" s="244"/>
      <c r="AB6" s="242" t="s">
        <v>123</v>
      </c>
      <c r="AC6" s="244"/>
      <c r="AD6" s="243"/>
      <c r="AE6" s="243"/>
      <c r="AF6" s="243"/>
      <c r="AG6" s="243"/>
      <c r="AH6" s="414" t="str">
        <f>VLOOKUP(C5,Grundlagen!B:E,4,FALSE)</f>
        <v>Effektiv</v>
      </c>
      <c r="AI6" s="414"/>
      <c r="AJ6" s="414"/>
      <c r="AK6" s="414"/>
      <c r="AL6" s="414"/>
      <c r="AM6" s="414"/>
      <c r="AN6" s="414"/>
      <c r="AO6" s="414"/>
      <c r="AP6" s="54"/>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row>
    <row r="7" spans="1:155" ht="20.25" customHeight="1" x14ac:dyDescent="0.25">
      <c r="A7" s="79"/>
      <c r="B7" s="52"/>
      <c r="C7" s="245" t="s">
        <v>23</v>
      </c>
      <c r="D7" s="246"/>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54"/>
      <c r="AQ7" s="79"/>
      <c r="AR7" s="79"/>
      <c r="AS7" s="79"/>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row>
    <row r="8" spans="1:155" ht="20.25" customHeight="1" x14ac:dyDescent="0.25">
      <c r="A8" s="79"/>
      <c r="B8" s="52"/>
      <c r="C8" s="417" t="str">
        <f>VLOOKUP(C5,Grundlagen!B4:D31,2,FALSE)</f>
        <v>- Für die notwendige Betreuung von erkrankten oder verunfallten Kindern die benötigte Zeit, jedoch höchstens 3 Tage pro Fall. Der Urlaub kann am Stück oder tageweise oder wenn betrieblich möglich stundenweise bezogen werden.
- Für die notwendige Betreuung von erkrankten oder verunfallten Familienmitgliedern (z.B. Eltern, Ehepartner), der Lebenspartnerin oder des Lebenspartners (sofern seit mind. 5 Jahre im gleichen Haushalt lebend), die benötigte Zeit, jedoch höchstens 3 Tage pro Fall und maximal 10 Tage pro Kalenderjahr. Der Urlaub kann am Stück oder tageweise bezogen wer-den.
- Die notwendige Betreuung ergibt sich dadruch, dass die Betreuung nicht von einem anderen Familienmitglied übernommen werden kann. Zuerst muss eine alternative Betreu-ung gesucht werden (diese Zeit für die Organisation ist ebenfalls unter bei den 3 Tagen anzurechnen). 
- Der Betreuungsgrund darf nicht planbar sein.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54"/>
      <c r="AQ8" s="79"/>
      <c r="AR8" s="79"/>
      <c r="AS8" s="79"/>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row>
    <row r="9" spans="1:155" ht="20.25" customHeight="1" x14ac:dyDescent="0.25">
      <c r="A9" s="79"/>
      <c r="B9" s="52"/>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54"/>
      <c r="AQ9" s="79"/>
      <c r="AR9" s="79"/>
      <c r="AS9" s="79"/>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row>
    <row r="10" spans="1:155" ht="20.25" customHeight="1" x14ac:dyDescent="0.25">
      <c r="A10" s="79"/>
      <c r="B10" s="52"/>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54"/>
      <c r="AQ10" s="79"/>
      <c r="AR10" s="79"/>
      <c r="AS10" s="79"/>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row>
    <row r="11" spans="1:155" ht="20.25" customHeight="1" x14ac:dyDescent="0.25">
      <c r="A11" s="79"/>
      <c r="B11" s="52"/>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54"/>
      <c r="AQ11" s="79"/>
      <c r="AR11" s="79"/>
      <c r="AS11" s="79"/>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row>
    <row r="12" spans="1:155" ht="20.25" customHeight="1" x14ac:dyDescent="0.25">
      <c r="A12" s="79"/>
      <c r="B12" s="52"/>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54"/>
      <c r="AQ12" s="79"/>
      <c r="AR12" s="79"/>
      <c r="AS12" s="79"/>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0"/>
      <c r="DY12" s="230"/>
      <c r="DZ12" s="230"/>
      <c r="EA12" s="230"/>
      <c r="EB12" s="230"/>
      <c r="EC12" s="230"/>
      <c r="ED12" s="230"/>
      <c r="EE12" s="230"/>
      <c r="EF12" s="230"/>
      <c r="EG12" s="230"/>
      <c r="EH12" s="230"/>
      <c r="EI12" s="230"/>
      <c r="EJ12" s="230"/>
      <c r="EK12" s="230"/>
      <c r="EL12" s="230"/>
      <c r="EM12" s="230"/>
      <c r="EN12" s="230"/>
      <c r="EO12" s="230"/>
      <c r="EP12" s="230"/>
      <c r="EQ12" s="230"/>
      <c r="ER12" s="230"/>
      <c r="ES12" s="230"/>
      <c r="ET12" s="230"/>
      <c r="EU12" s="230"/>
      <c r="EV12" s="230"/>
      <c r="EW12" s="230"/>
      <c r="EX12" s="230"/>
      <c r="EY12" s="230"/>
    </row>
    <row r="13" spans="1:155" ht="20.25" customHeight="1" x14ac:dyDescent="0.25">
      <c r="A13" s="79"/>
      <c r="B13" s="52"/>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54"/>
      <c r="AQ13" s="79"/>
      <c r="AR13" s="79"/>
      <c r="AS13" s="79"/>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c r="DZ13" s="230"/>
      <c r="EA13" s="230"/>
      <c r="EB13" s="230"/>
      <c r="EC13" s="230"/>
      <c r="ED13" s="230"/>
      <c r="EE13" s="230"/>
      <c r="EF13" s="230"/>
      <c r="EG13" s="230"/>
      <c r="EH13" s="230"/>
      <c r="EI13" s="230"/>
      <c r="EJ13" s="230"/>
      <c r="EK13" s="230"/>
      <c r="EL13" s="230"/>
      <c r="EM13" s="230"/>
      <c r="EN13" s="230"/>
      <c r="EO13" s="230"/>
      <c r="EP13" s="230"/>
      <c r="EQ13" s="230"/>
      <c r="ER13" s="230"/>
      <c r="ES13" s="230"/>
      <c r="ET13" s="230"/>
      <c r="EU13" s="230"/>
      <c r="EV13" s="230"/>
      <c r="EW13" s="230"/>
      <c r="EX13" s="230"/>
      <c r="EY13" s="230"/>
    </row>
    <row r="14" spans="1:155" ht="20.25" customHeight="1" x14ac:dyDescent="0.25">
      <c r="A14" s="79"/>
      <c r="B14" s="52"/>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54"/>
      <c r="AQ14" s="79"/>
      <c r="AR14" s="79"/>
      <c r="AS14" s="79"/>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row>
    <row r="15" spans="1:155" ht="20.25" customHeight="1" x14ac:dyDescent="0.25">
      <c r="A15" s="79"/>
      <c r="B15" s="52"/>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54"/>
      <c r="AQ15" s="79"/>
      <c r="AR15" s="79"/>
      <c r="AS15" s="79"/>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row>
    <row r="16" spans="1:155" ht="20.25" customHeight="1" x14ac:dyDescent="0.25">
      <c r="A16" s="79"/>
      <c r="B16" s="52"/>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54"/>
      <c r="AS16" s="79"/>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row>
    <row r="17" spans="1:155" ht="20.25" customHeight="1" x14ac:dyDescent="0.25">
      <c r="A17" s="79"/>
      <c r="B17" s="52"/>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4"/>
      <c r="AS17" s="79"/>
      <c r="CX17" s="230"/>
      <c r="CY17" s="230"/>
      <c r="CZ17" s="230"/>
      <c r="DA17" s="230"/>
      <c r="DB17" s="230"/>
      <c r="DC17" s="230"/>
      <c r="DD17" s="230"/>
      <c r="DE17" s="230"/>
      <c r="DF17" s="230"/>
      <c r="DG17" s="230"/>
      <c r="DH17" s="230"/>
      <c r="DI17" s="230"/>
      <c r="DJ17" s="230"/>
      <c r="DK17" s="230"/>
      <c r="DL17" s="230"/>
      <c r="DM17" s="230"/>
      <c r="DN17" s="230"/>
      <c r="DO17" s="230"/>
      <c r="DP17" s="230"/>
      <c r="DQ17" s="230"/>
      <c r="DR17" s="230"/>
      <c r="DS17" s="230"/>
      <c r="DT17" s="230"/>
      <c r="DU17" s="230"/>
      <c r="DV17" s="230"/>
      <c r="DW17" s="230"/>
      <c r="DX17" s="230"/>
      <c r="DY17" s="230"/>
      <c r="DZ17" s="230"/>
      <c r="EA17" s="230"/>
      <c r="EB17" s="230"/>
      <c r="EC17" s="230"/>
      <c r="ED17" s="230"/>
      <c r="EE17" s="230"/>
      <c r="EF17" s="230"/>
      <c r="EG17" s="230"/>
      <c r="EH17" s="230"/>
      <c r="EI17" s="230"/>
      <c r="EJ17" s="230"/>
      <c r="EK17" s="230"/>
      <c r="EL17" s="230"/>
      <c r="EM17" s="230"/>
      <c r="EN17" s="230"/>
      <c r="EO17" s="230"/>
      <c r="EP17" s="230"/>
      <c r="EQ17" s="230"/>
      <c r="ER17" s="230"/>
      <c r="ES17" s="230"/>
      <c r="ET17" s="230"/>
      <c r="EU17" s="230"/>
      <c r="EV17" s="230"/>
      <c r="EW17" s="230"/>
      <c r="EX17" s="230"/>
      <c r="EY17" s="230"/>
    </row>
    <row r="18" spans="1:155" ht="20.25" customHeight="1" x14ac:dyDescent="0.25">
      <c r="A18" s="79"/>
      <c r="B18" s="52"/>
      <c r="C18" s="53" t="s">
        <v>32</v>
      </c>
      <c r="D18" s="3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4"/>
      <c r="AQ18" s="92"/>
      <c r="AR18" s="92"/>
      <c r="AS18" s="312" t="s">
        <v>408</v>
      </c>
      <c r="AT18" s="230"/>
      <c r="AU18" s="230"/>
      <c r="AV18" s="230"/>
      <c r="AW18" s="230"/>
      <c r="AX18" s="230"/>
      <c r="AY18" s="230"/>
      <c r="AZ18" s="230"/>
      <c r="BA18" s="230"/>
      <c r="BB18" s="230"/>
      <c r="BC18" s="230"/>
      <c r="BD18" s="230"/>
      <c r="BE18" s="230"/>
      <c r="BF18" s="230"/>
      <c r="BG18" s="230"/>
      <c r="CX18" s="230"/>
      <c r="CY18" s="230"/>
      <c r="CZ18" s="230"/>
      <c r="DA18" s="230"/>
      <c r="DB18" s="230"/>
      <c r="DC18" s="230"/>
      <c r="DD18" s="230"/>
      <c r="DE18" s="230"/>
      <c r="DF18" s="230"/>
      <c r="DG18" s="230"/>
      <c r="DH18" s="230"/>
      <c r="DI18" s="230"/>
      <c r="DJ18" s="230"/>
      <c r="DK18" s="230"/>
      <c r="DL18" s="230"/>
      <c r="DM18" s="230"/>
      <c r="DN18" s="230"/>
      <c r="DO18" s="230"/>
      <c r="DP18" s="230"/>
      <c r="DQ18" s="230"/>
      <c r="DR18" s="230"/>
      <c r="DS18" s="230"/>
      <c r="DT18" s="230"/>
      <c r="DU18" s="230"/>
      <c r="DV18" s="230"/>
      <c r="DW18" s="230"/>
      <c r="DX18" s="230"/>
      <c r="DY18" s="230"/>
      <c r="DZ18" s="230"/>
      <c r="EA18" s="230"/>
      <c r="EB18" s="230"/>
      <c r="EC18" s="230"/>
      <c r="ED18" s="230"/>
      <c r="EE18" s="230"/>
      <c r="EF18" s="230"/>
      <c r="EG18" s="230"/>
      <c r="EH18" s="230"/>
      <c r="EI18" s="230"/>
      <c r="EJ18" s="230"/>
      <c r="EK18" s="230"/>
      <c r="EL18" s="230"/>
      <c r="EM18" s="230"/>
      <c r="EN18" s="230"/>
      <c r="EO18" s="230"/>
      <c r="EP18" s="230"/>
      <c r="EQ18" s="230"/>
      <c r="ER18" s="230"/>
      <c r="ES18" s="230"/>
      <c r="ET18" s="230"/>
      <c r="EU18" s="230"/>
      <c r="EV18" s="230"/>
      <c r="EW18" s="230"/>
      <c r="EX18" s="230"/>
      <c r="EY18" s="230"/>
    </row>
    <row r="19" spans="1:155" ht="20.25" customHeight="1" x14ac:dyDescent="0.25">
      <c r="A19" s="79"/>
      <c r="B19" s="52"/>
      <c r="C19" s="55"/>
      <c r="D19" s="55"/>
      <c r="E19" s="18"/>
      <c r="F19" s="18"/>
      <c r="G19" s="18"/>
      <c r="H19" s="18"/>
      <c r="I19" s="18" t="s">
        <v>37</v>
      </c>
      <c r="J19" s="18"/>
      <c r="K19" s="18"/>
      <c r="L19" s="18"/>
      <c r="M19" s="18"/>
      <c r="N19" s="18"/>
      <c r="O19" s="18"/>
      <c r="P19" s="18"/>
      <c r="Q19" s="18"/>
      <c r="R19" s="18"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54"/>
      <c r="AQ19" s="92"/>
      <c r="AR19" s="92"/>
      <c r="AS19" s="92" t="s">
        <v>455</v>
      </c>
      <c r="AT19" s="230"/>
      <c r="AU19" s="230"/>
      <c r="AV19" s="230"/>
      <c r="AW19" s="230"/>
      <c r="AX19" s="230"/>
      <c r="AY19" s="230"/>
      <c r="AZ19" s="230"/>
      <c r="BA19" s="230"/>
      <c r="BB19" s="230"/>
      <c r="BC19" s="230"/>
      <c r="BD19" s="230"/>
      <c r="BE19" s="230"/>
      <c r="BF19" s="230"/>
      <c r="BG19" s="230"/>
      <c r="CX19" s="230"/>
      <c r="CY19" s="230"/>
      <c r="CZ19" s="230"/>
      <c r="DA19" s="230"/>
      <c r="DB19" s="230"/>
      <c r="DC19" s="230"/>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0"/>
      <c r="ED19" s="230"/>
      <c r="EE19" s="230"/>
      <c r="EF19" s="230"/>
      <c r="EG19" s="230"/>
      <c r="EH19" s="230"/>
      <c r="EI19" s="230"/>
      <c r="EJ19" s="230"/>
      <c r="EK19" s="230"/>
      <c r="EL19" s="230"/>
      <c r="EM19" s="230"/>
      <c r="EN19" s="230"/>
      <c r="EO19" s="230"/>
      <c r="EP19" s="230"/>
      <c r="EQ19" s="230"/>
      <c r="ER19" s="230"/>
      <c r="ES19" s="230"/>
      <c r="ET19" s="230"/>
      <c r="EU19" s="230"/>
      <c r="EV19" s="230"/>
      <c r="EW19" s="230"/>
      <c r="EX19" s="230"/>
      <c r="EY19" s="230"/>
    </row>
    <row r="20" spans="1:155" ht="42" customHeight="1" x14ac:dyDescent="0.25">
      <c r="A20" s="79"/>
      <c r="B20" s="52"/>
      <c r="C20" s="55" t="s">
        <v>33</v>
      </c>
      <c r="D20" s="56"/>
      <c r="E20" s="18"/>
      <c r="F20" s="18"/>
      <c r="G20" s="18"/>
      <c r="H20" s="413">
        <v>1</v>
      </c>
      <c r="I20" s="413"/>
      <c r="J20" s="413"/>
      <c r="K20" s="413"/>
      <c r="L20" s="413"/>
      <c r="M20" s="18"/>
      <c r="N20" s="18"/>
      <c r="O20" s="18"/>
      <c r="P20" s="18"/>
      <c r="Q20" s="18"/>
      <c r="R20" s="18" t="s">
        <v>404</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54"/>
      <c r="AQ20" s="92"/>
      <c r="AR20" s="93"/>
      <c r="AS20" s="230"/>
      <c r="AT20" s="230"/>
      <c r="AU20" s="230"/>
      <c r="AV20" s="230"/>
      <c r="AW20" s="230"/>
      <c r="AX20" s="230"/>
      <c r="AY20" s="230"/>
      <c r="AZ20" s="230"/>
      <c r="BA20" s="230"/>
      <c r="BB20" s="230"/>
      <c r="BC20" s="230"/>
      <c r="BD20" s="230"/>
      <c r="BE20" s="230"/>
      <c r="BF20" s="230"/>
      <c r="BG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row>
    <row r="21" spans="1:155" ht="20.25" customHeight="1" x14ac:dyDescent="0.25">
      <c r="A21" s="79"/>
      <c r="B21" s="52"/>
      <c r="C21" s="55" t="s">
        <v>34</v>
      </c>
      <c r="D21" s="55"/>
      <c r="E21" s="18"/>
      <c r="F21" s="18"/>
      <c r="G21" s="18"/>
      <c r="H21" s="413">
        <v>0.8</v>
      </c>
      <c r="I21" s="413"/>
      <c r="J21" s="413"/>
      <c r="K21" s="413"/>
      <c r="L21" s="413"/>
      <c r="M21" s="18"/>
      <c r="N21" s="18"/>
      <c r="O21" s="18"/>
      <c r="P21" s="18"/>
      <c r="Q21" s="18"/>
      <c r="R21" s="18" t="s">
        <v>404</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54"/>
      <c r="AQ21" s="92"/>
      <c r="AR21" s="93"/>
      <c r="AS21" s="230"/>
      <c r="AT21" s="230"/>
      <c r="AU21" s="230"/>
      <c r="AV21" s="230"/>
      <c r="AW21" s="230"/>
      <c r="AX21" s="230"/>
      <c r="AY21" s="230"/>
      <c r="AZ21" s="230"/>
      <c r="BA21" s="230"/>
      <c r="BB21" s="230"/>
      <c r="BC21" s="230"/>
      <c r="BD21" s="230"/>
      <c r="BE21" s="230"/>
      <c r="BF21" s="230"/>
      <c r="BG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row>
    <row r="22" spans="1:155" ht="20.25" customHeight="1" x14ac:dyDescent="0.25">
      <c r="A22" s="79"/>
      <c r="B22" s="52"/>
      <c r="C22" s="55" t="s">
        <v>35</v>
      </c>
      <c r="D22" s="55"/>
      <c r="E22" s="18"/>
      <c r="F22" s="18"/>
      <c r="G22" s="18"/>
      <c r="H22" s="413">
        <v>0.7</v>
      </c>
      <c r="I22" s="413"/>
      <c r="J22" s="413"/>
      <c r="K22" s="413"/>
      <c r="L22" s="413"/>
      <c r="M22" s="18"/>
      <c r="N22" s="18"/>
      <c r="O22" s="18"/>
      <c r="P22" s="18"/>
      <c r="Q22" s="18"/>
      <c r="R22" s="18" t="s">
        <v>404</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54"/>
      <c r="AQ22" s="92"/>
      <c r="AR22" s="93"/>
      <c r="AS22" s="230"/>
      <c r="AT22" s="230"/>
      <c r="AU22" s="230"/>
      <c r="AV22" s="230"/>
      <c r="AW22" s="230"/>
      <c r="AX22" s="230"/>
      <c r="AY22" s="230"/>
      <c r="AZ22" s="230"/>
      <c r="BA22" s="230"/>
      <c r="BB22" s="230"/>
      <c r="BC22" s="230"/>
      <c r="BD22" s="230"/>
      <c r="BE22" s="230"/>
      <c r="BF22" s="230"/>
      <c r="BG22" s="230"/>
      <c r="CX22" s="230"/>
      <c r="CY22" s="230"/>
      <c r="CZ22" s="230"/>
      <c r="DA22" s="230"/>
      <c r="DB22" s="230"/>
      <c r="DC22" s="230"/>
      <c r="DD22" s="230"/>
      <c r="DE22" s="230"/>
      <c r="DF22" s="230"/>
      <c r="DG22" s="230"/>
      <c r="DH22" s="230"/>
      <c r="DI22" s="230"/>
      <c r="DJ22" s="230"/>
      <c r="DK22" s="230"/>
      <c r="DL22" s="230"/>
      <c r="DM22" s="230"/>
      <c r="DN22" s="230"/>
      <c r="DO22" s="230"/>
      <c r="DP22" s="230"/>
      <c r="DQ22" s="230"/>
      <c r="DR22" s="230"/>
      <c r="DS22" s="230"/>
      <c r="DT22" s="230"/>
      <c r="DU22" s="230"/>
      <c r="DV22" s="230"/>
      <c r="DW22" s="230"/>
      <c r="DX22" s="230"/>
      <c r="DY22" s="230"/>
      <c r="DZ22" s="230"/>
      <c r="EA22" s="230"/>
      <c r="EB22" s="230"/>
      <c r="EC22" s="230"/>
      <c r="ED22" s="230"/>
      <c r="EE22" s="230"/>
      <c r="EF22" s="230"/>
      <c r="EG22" s="230"/>
      <c r="EH22" s="230"/>
      <c r="EI22" s="230"/>
      <c r="EJ22" s="230"/>
      <c r="EK22" s="230"/>
      <c r="EL22" s="230"/>
      <c r="EM22" s="230"/>
      <c r="EN22" s="230"/>
      <c r="EO22" s="230"/>
      <c r="EP22" s="230"/>
      <c r="EQ22" s="230"/>
      <c r="ER22" s="230"/>
      <c r="ES22" s="230"/>
      <c r="ET22" s="230"/>
      <c r="EU22" s="230"/>
      <c r="EV22" s="230"/>
      <c r="EW22" s="230"/>
      <c r="EX22" s="230"/>
      <c r="EY22" s="230"/>
    </row>
    <row r="23" spans="1:155" ht="20.25" customHeight="1" x14ac:dyDescent="0.25">
      <c r="A23" s="79"/>
      <c r="B23" s="52"/>
      <c r="C23" s="55" t="s">
        <v>36</v>
      </c>
      <c r="D23" s="56"/>
      <c r="E23" s="18"/>
      <c r="F23" s="18"/>
      <c r="G23" s="18"/>
      <c r="H23" s="413">
        <v>0.6</v>
      </c>
      <c r="I23" s="413"/>
      <c r="J23" s="413"/>
      <c r="K23" s="413"/>
      <c r="L23" s="413"/>
      <c r="M23" s="18"/>
      <c r="N23" s="18"/>
      <c r="O23" s="18"/>
      <c r="P23" s="18"/>
      <c r="Q23" s="18"/>
      <c r="R23" s="18" t="s">
        <v>404</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54"/>
      <c r="AQ23" s="92"/>
      <c r="AR23" s="93"/>
      <c r="AS23" s="230"/>
      <c r="AT23" s="230"/>
      <c r="AU23" s="230"/>
      <c r="AV23" s="230"/>
      <c r="AW23" s="230"/>
      <c r="AX23" s="230"/>
      <c r="AY23" s="230"/>
      <c r="AZ23" s="230"/>
      <c r="BA23" s="230"/>
      <c r="BB23" s="230"/>
      <c r="BC23" s="230"/>
      <c r="BD23" s="230"/>
      <c r="BE23" s="230"/>
      <c r="BF23" s="230"/>
      <c r="BG23" s="230"/>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0"/>
      <c r="DY23" s="230"/>
      <c r="DZ23" s="230"/>
      <c r="EA23" s="230"/>
      <c r="EB23" s="230"/>
      <c r="EC23" s="230"/>
      <c r="ED23" s="230"/>
      <c r="EE23" s="230"/>
      <c r="EF23" s="230"/>
      <c r="EG23" s="230"/>
      <c r="EH23" s="230"/>
      <c r="EI23" s="230"/>
      <c r="EJ23" s="230"/>
      <c r="EK23" s="230"/>
      <c r="EL23" s="230"/>
      <c r="EM23" s="230"/>
      <c r="EN23" s="230"/>
      <c r="EO23" s="230"/>
      <c r="EP23" s="230"/>
      <c r="EQ23" s="230"/>
      <c r="ER23" s="230"/>
      <c r="ES23" s="230"/>
      <c r="ET23" s="230"/>
      <c r="EU23" s="230"/>
      <c r="EV23" s="230"/>
      <c r="EW23" s="230"/>
      <c r="EX23" s="230"/>
      <c r="EY23" s="230"/>
    </row>
    <row r="24" spans="1:155" ht="20.25" customHeight="1" x14ac:dyDescent="0.25">
      <c r="A24" s="79"/>
      <c r="B24" s="52"/>
      <c r="C24" s="55"/>
      <c r="D24" s="56"/>
      <c r="E24" s="18"/>
      <c r="F24" s="18"/>
      <c r="G24" s="18"/>
      <c r="H24" s="18"/>
      <c r="I24" s="18"/>
      <c r="J24" s="18"/>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54"/>
      <c r="AQ24" s="92"/>
      <c r="AR24" s="93"/>
      <c r="AS24" s="230"/>
      <c r="AT24" s="230"/>
      <c r="AU24" s="230"/>
      <c r="AV24" s="230"/>
      <c r="AW24" s="230"/>
      <c r="AX24" s="230"/>
      <c r="AY24" s="230"/>
      <c r="AZ24" s="230"/>
      <c r="BA24" s="230"/>
      <c r="BB24" s="230"/>
      <c r="BC24" s="230"/>
      <c r="BD24" s="230"/>
      <c r="BE24" s="230"/>
      <c r="BF24" s="230"/>
      <c r="BG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row>
    <row r="25" spans="1:155" ht="20.25" customHeight="1" x14ac:dyDescent="0.25">
      <c r="A25" s="79"/>
      <c r="B25" s="52"/>
      <c r="C25" s="55"/>
      <c r="D25" s="55"/>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54"/>
      <c r="AQ25" s="92"/>
      <c r="AR25" s="92"/>
      <c r="AS25" s="230"/>
      <c r="AT25" s="230"/>
      <c r="AU25" s="230"/>
      <c r="AV25" s="230"/>
      <c r="AW25" s="230"/>
      <c r="AX25" s="230"/>
      <c r="AY25" s="230"/>
      <c r="AZ25" s="230"/>
      <c r="BA25" s="230"/>
      <c r="BB25" s="230"/>
      <c r="BC25" s="230"/>
      <c r="BD25" s="230"/>
      <c r="BE25" s="230"/>
      <c r="BF25" s="230"/>
      <c r="BG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row>
    <row r="26" spans="1:155" ht="20.25" customHeight="1" x14ac:dyDescent="0.25">
      <c r="A26" s="79"/>
      <c r="B26" s="52"/>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4"/>
      <c r="AQ26" s="92"/>
      <c r="AR26" s="92"/>
      <c r="AS26" s="230"/>
      <c r="AT26" s="230"/>
      <c r="AU26" s="230"/>
      <c r="AV26" s="230"/>
      <c r="AW26" s="230"/>
      <c r="AX26" s="230"/>
      <c r="AY26" s="230"/>
      <c r="AZ26" s="230"/>
      <c r="BA26" s="230"/>
      <c r="BB26" s="230"/>
      <c r="BC26" s="230"/>
      <c r="BD26" s="230"/>
      <c r="BE26" s="230"/>
      <c r="BF26" s="230"/>
      <c r="BG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row>
    <row r="27" spans="1:155" ht="20.25" customHeight="1" x14ac:dyDescent="0.25">
      <c r="A27" s="79"/>
      <c r="B27" s="52"/>
      <c r="C27" s="53" t="s">
        <v>63</v>
      </c>
      <c r="D27" s="17"/>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54"/>
      <c r="AQ27" s="92"/>
      <c r="AR27" s="92"/>
      <c r="AS27" s="230"/>
      <c r="AT27" s="230"/>
      <c r="AU27" s="230"/>
      <c r="AV27" s="230"/>
      <c r="AW27" s="230"/>
      <c r="AX27" s="230"/>
      <c r="AY27" s="230"/>
      <c r="AZ27" s="230"/>
      <c r="BA27" s="230"/>
      <c r="BB27" s="230"/>
      <c r="BC27" s="230"/>
      <c r="BD27" s="230"/>
      <c r="BE27" s="230"/>
      <c r="BF27" s="230"/>
      <c r="BG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row>
    <row r="28" spans="1:155" ht="20.25" customHeight="1" x14ac:dyDescent="0.25">
      <c r="A28" s="79"/>
      <c r="B28" s="52"/>
      <c r="C28" s="18">
        <v>1</v>
      </c>
      <c r="D28" s="231"/>
      <c r="E28" s="231"/>
      <c r="F28" s="231"/>
      <c r="G28" s="231"/>
      <c r="H28" s="231"/>
      <c r="I28" s="231"/>
      <c r="J28" s="231"/>
      <c r="K28" s="231"/>
      <c r="L28" s="231"/>
      <c r="M28" s="231"/>
      <c r="N28" s="231"/>
      <c r="O28" s="231"/>
      <c r="P28" s="231"/>
      <c r="Q28" s="231"/>
      <c r="R28" s="231"/>
      <c r="S28" s="231"/>
      <c r="T28" s="231"/>
      <c r="U28" s="231"/>
      <c r="V28" s="248"/>
      <c r="W28" s="248"/>
      <c r="X28" s="248"/>
      <c r="Y28" s="248"/>
      <c r="Z28" s="248"/>
      <c r="AA28" s="248"/>
      <c r="AB28" s="248"/>
      <c r="AC28" s="248"/>
      <c r="AD28" s="248"/>
      <c r="AE28" s="248"/>
      <c r="AF28" s="248"/>
      <c r="AG28" s="248"/>
      <c r="AH28" s="248"/>
      <c r="AI28" s="248"/>
      <c r="AJ28" s="248"/>
      <c r="AK28" s="248"/>
      <c r="AL28" s="248"/>
      <c r="AM28" s="248"/>
      <c r="AN28" s="248"/>
      <c r="AO28" s="249"/>
      <c r="AP28" s="54"/>
      <c r="AQ28" s="92"/>
      <c r="AR28" s="92"/>
      <c r="AS28" s="230"/>
      <c r="AT28" s="230"/>
      <c r="AU28" s="230"/>
      <c r="AV28" s="230"/>
      <c r="AW28" s="230"/>
      <c r="AX28" s="230"/>
      <c r="AY28" s="230"/>
      <c r="AZ28" s="230"/>
      <c r="BA28" s="230"/>
      <c r="BB28" s="230"/>
      <c r="BC28" s="230"/>
      <c r="BD28" s="230"/>
      <c r="BE28" s="230"/>
      <c r="BF28" s="230"/>
      <c r="BG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row>
    <row r="29" spans="1:155" ht="20.25" customHeight="1" x14ac:dyDescent="0.25">
      <c r="A29" s="79"/>
      <c r="B29" s="52"/>
      <c r="C29" s="412" t="s">
        <v>195</v>
      </c>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54"/>
      <c r="AQ29" s="92"/>
      <c r="AR29" s="92"/>
      <c r="AS29" s="230"/>
      <c r="AT29" s="230"/>
      <c r="AU29" s="230"/>
      <c r="AV29" s="230"/>
      <c r="AW29" s="230"/>
      <c r="AX29" s="230"/>
      <c r="AY29" s="230"/>
      <c r="AZ29" s="230"/>
      <c r="BA29" s="230"/>
      <c r="BB29" s="230"/>
      <c r="BC29" s="230"/>
      <c r="BD29" s="230"/>
      <c r="BE29" s="230"/>
      <c r="BF29" s="230"/>
      <c r="BG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row>
    <row r="30" spans="1:155" ht="20.25" customHeight="1" x14ac:dyDescent="0.25">
      <c r="A30" s="79"/>
      <c r="B30" s="5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54"/>
      <c r="AQ30" s="92"/>
      <c r="AR30" s="92"/>
      <c r="AS30" s="230"/>
      <c r="AT30" s="230"/>
      <c r="AU30" s="230"/>
      <c r="AV30" s="230"/>
      <c r="AW30" s="230"/>
      <c r="AX30" s="230"/>
      <c r="AY30" s="230"/>
      <c r="AZ30" s="230"/>
      <c r="BA30" s="230"/>
      <c r="BB30" s="230"/>
      <c r="BC30" s="230"/>
      <c r="BD30" s="230"/>
      <c r="BE30" s="230"/>
      <c r="BF30" s="230"/>
      <c r="BG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row>
    <row r="31" spans="1:155" ht="20.25" customHeight="1" x14ac:dyDescent="0.25">
      <c r="A31" s="79"/>
      <c r="B31" s="52"/>
      <c r="C31" s="18"/>
      <c r="D31" s="250"/>
      <c r="E31" s="18" t="s">
        <v>39</v>
      </c>
      <c r="F31" s="18"/>
      <c r="G31" s="18"/>
      <c r="H31" s="18"/>
      <c r="I31" s="18"/>
      <c r="J31" s="18"/>
      <c r="K31" s="18"/>
      <c r="L31" s="18"/>
      <c r="M31" s="18"/>
      <c r="N31" s="25"/>
      <c r="O31" s="25"/>
      <c r="P31" s="25"/>
      <c r="Q31" s="25"/>
      <c r="R31" s="415">
        <v>0.125</v>
      </c>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54"/>
      <c r="AQ31" s="92"/>
      <c r="AR31" s="92"/>
      <c r="AS31" s="230"/>
      <c r="AT31" s="230"/>
      <c r="AU31" s="230"/>
      <c r="AV31" s="230"/>
      <c r="AW31" s="230"/>
      <c r="AX31" s="230"/>
      <c r="AY31" s="230"/>
      <c r="AZ31" s="230"/>
      <c r="BA31" s="230"/>
      <c r="BB31" s="230"/>
      <c r="BC31" s="230"/>
      <c r="BD31" s="230"/>
      <c r="BE31" s="230"/>
      <c r="BF31" s="230"/>
      <c r="BG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row>
    <row r="32" spans="1:155" ht="20.25" customHeight="1" x14ac:dyDescent="0.25">
      <c r="A32" s="79"/>
      <c r="B32" s="52"/>
      <c r="C32" s="18"/>
      <c r="D32" s="25"/>
      <c r="E32" s="251" t="s">
        <v>190</v>
      </c>
      <c r="F32" s="18"/>
      <c r="G32" s="18"/>
      <c r="H32" s="18"/>
      <c r="I32" s="18"/>
      <c r="J32" s="18"/>
      <c r="K32" s="18"/>
      <c r="L32" s="18"/>
      <c r="M32" s="18"/>
      <c r="N32" s="26"/>
      <c r="O32" s="26"/>
      <c r="P32" s="26"/>
      <c r="Q32" s="26"/>
      <c r="R32" s="416">
        <v>0.23055555555555554</v>
      </c>
      <c r="S32" s="416"/>
      <c r="T32" s="416"/>
      <c r="U32" s="416"/>
      <c r="V32" s="25"/>
      <c r="W32" s="18"/>
      <c r="X32" s="18"/>
      <c r="Y32" s="18"/>
      <c r="Z32" s="27"/>
      <c r="AA32" s="27"/>
      <c r="AB32" s="27"/>
      <c r="AC32" s="27"/>
      <c r="AD32" s="18"/>
      <c r="AE32" s="27"/>
      <c r="AF32" s="27"/>
      <c r="AG32" s="27"/>
      <c r="AH32" s="27"/>
      <c r="AI32" s="27"/>
      <c r="AJ32" s="27"/>
      <c r="AK32" s="27"/>
      <c r="AL32" s="27"/>
      <c r="AM32" s="27"/>
      <c r="AN32" s="27"/>
      <c r="AO32" s="27"/>
      <c r="AP32" s="54"/>
      <c r="AQ32" s="230"/>
      <c r="AR32" s="230"/>
      <c r="AS32" s="230"/>
      <c r="AT32" s="230"/>
      <c r="AU32" s="230"/>
      <c r="AV32" s="230"/>
      <c r="AW32" s="230"/>
      <c r="AX32" s="230"/>
      <c r="AY32" s="230"/>
      <c r="AZ32" s="230"/>
      <c r="BA32" s="230"/>
      <c r="BB32" s="230"/>
      <c r="BC32" s="230"/>
      <c r="BD32" s="230"/>
      <c r="BE32" s="230"/>
      <c r="BF32" s="230"/>
      <c r="BG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row>
    <row r="33" spans="1:155" ht="20.25" customHeight="1" x14ac:dyDescent="0.25">
      <c r="A33" s="79"/>
      <c r="B33" s="52"/>
      <c r="C33" s="18"/>
      <c r="D33" s="25"/>
      <c r="E33" s="18" t="s">
        <v>191</v>
      </c>
      <c r="F33" s="18"/>
      <c r="G33" s="18"/>
      <c r="H33" s="18"/>
      <c r="I33" s="18"/>
      <c r="J33" s="18"/>
      <c r="K33" s="18"/>
      <c r="L33" s="18"/>
      <c r="M33" s="18"/>
      <c r="N33" s="21"/>
      <c r="O33" s="21"/>
      <c r="P33" s="21"/>
      <c r="Q33" s="21"/>
      <c r="R33" s="415">
        <v>0.35555555555555557</v>
      </c>
      <c r="S33" s="415"/>
      <c r="T33" s="415"/>
      <c r="U33" s="415"/>
      <c r="V33" s="20"/>
      <c r="W33" s="18"/>
      <c r="X33" s="18"/>
      <c r="Y33" s="18"/>
      <c r="Z33" s="22"/>
      <c r="AA33" s="22"/>
      <c r="AB33" s="22"/>
      <c r="AC33" s="22"/>
      <c r="AD33" s="18"/>
      <c r="AE33" s="28"/>
      <c r="AF33" s="28"/>
      <c r="AG33" s="28"/>
      <c r="AH33" s="28"/>
      <c r="AI33" s="28"/>
      <c r="AJ33" s="28"/>
      <c r="AK33" s="28"/>
      <c r="AL33" s="28"/>
      <c r="AM33" s="28"/>
      <c r="AN33" s="28"/>
      <c r="AO33" s="28"/>
      <c r="AP33" s="54"/>
      <c r="AQ33" s="230"/>
      <c r="AR33" s="230"/>
      <c r="AS33" s="230"/>
      <c r="AT33" s="230"/>
      <c r="AU33" s="230"/>
      <c r="AV33" s="230"/>
      <c r="AW33" s="230"/>
      <c r="AX33" s="230"/>
      <c r="AY33" s="230"/>
      <c r="AZ33" s="230"/>
      <c r="BA33" s="230"/>
      <c r="BB33" s="230"/>
      <c r="BC33" s="230"/>
      <c r="BD33" s="230"/>
      <c r="BE33" s="230"/>
      <c r="BF33" s="230"/>
      <c r="BG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row>
    <row r="34" spans="1:155" ht="20.25" customHeight="1" x14ac:dyDescent="0.25">
      <c r="A34" s="79"/>
      <c r="B34" s="52"/>
      <c r="C34" s="18"/>
      <c r="D34" s="18"/>
      <c r="E34" s="18" t="s">
        <v>42</v>
      </c>
      <c r="F34" s="18"/>
      <c r="G34" s="18"/>
      <c r="H34" s="18"/>
      <c r="I34" s="18"/>
      <c r="J34" s="18"/>
      <c r="K34" s="18"/>
      <c r="L34" s="18"/>
      <c r="M34" s="18"/>
      <c r="N34" s="18"/>
      <c r="O34" s="18"/>
      <c r="P34" s="18"/>
      <c r="Q34" s="18"/>
      <c r="R34" s="411" t="s">
        <v>192</v>
      </c>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18"/>
      <c r="AP34" s="54"/>
      <c r="AQ34" s="230"/>
      <c r="AR34" s="230"/>
      <c r="AS34" s="230"/>
      <c r="AT34" s="230"/>
      <c r="AU34" s="230"/>
      <c r="AV34" s="230"/>
      <c r="AW34" s="230"/>
      <c r="AX34" s="230"/>
      <c r="AY34" s="230"/>
      <c r="AZ34" s="230"/>
      <c r="BA34" s="230"/>
      <c r="BB34" s="230"/>
      <c r="BC34" s="230"/>
      <c r="BD34" s="230"/>
      <c r="BE34" s="230"/>
      <c r="BF34" s="230"/>
      <c r="BG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row>
    <row r="35" spans="1:155" ht="20.25" customHeight="1" x14ac:dyDescent="0.25">
      <c r="A35" s="79"/>
      <c r="B35" s="52"/>
      <c r="C35" s="18"/>
      <c r="D35" s="18"/>
      <c r="E35" s="18"/>
      <c r="F35" s="18"/>
      <c r="G35" s="18"/>
      <c r="H35" s="18"/>
      <c r="I35" s="18"/>
      <c r="J35" s="18"/>
      <c r="K35" s="18"/>
      <c r="L35" s="18"/>
      <c r="M35" s="18"/>
      <c r="N35" s="18"/>
      <c r="O35" s="18"/>
      <c r="P35" s="18"/>
      <c r="Q35" s="18"/>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18"/>
      <c r="AP35" s="54"/>
      <c r="AQ35" s="230"/>
      <c r="AR35" s="230"/>
      <c r="AS35" s="230"/>
      <c r="AT35" s="230"/>
      <c r="AU35" s="230"/>
      <c r="AV35" s="230"/>
      <c r="AW35" s="230"/>
      <c r="AX35" s="230"/>
      <c r="AY35" s="230"/>
      <c r="AZ35" s="230"/>
      <c r="BA35" s="230"/>
      <c r="BB35" s="230"/>
      <c r="BC35" s="230"/>
      <c r="BD35" s="230"/>
      <c r="BE35" s="230"/>
      <c r="BF35" s="230"/>
      <c r="BG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row>
    <row r="36" spans="1:155" ht="20.25" customHeight="1" x14ac:dyDescent="0.25">
      <c r="A36" s="79"/>
      <c r="B36" s="52"/>
      <c r="C36" s="18">
        <v>2</v>
      </c>
      <c r="D36" s="231"/>
      <c r="E36" s="231"/>
      <c r="F36" s="231"/>
      <c r="G36" s="231"/>
      <c r="H36" s="231"/>
      <c r="I36" s="231"/>
      <c r="J36" s="231"/>
      <c r="K36" s="231"/>
      <c r="L36" s="231"/>
      <c r="M36" s="231"/>
      <c r="N36" s="231"/>
      <c r="O36" s="231"/>
      <c r="P36" s="231"/>
      <c r="Q36" s="231"/>
      <c r="R36" s="231"/>
      <c r="S36" s="231"/>
      <c r="T36" s="231"/>
      <c r="U36" s="231"/>
      <c r="V36" s="248"/>
      <c r="W36" s="248"/>
      <c r="X36" s="248"/>
      <c r="Y36" s="248"/>
      <c r="Z36" s="248"/>
      <c r="AA36" s="248"/>
      <c r="AB36" s="248"/>
      <c r="AC36" s="248"/>
      <c r="AD36" s="248"/>
      <c r="AE36" s="248"/>
      <c r="AF36" s="248"/>
      <c r="AG36" s="248"/>
      <c r="AH36" s="248"/>
      <c r="AI36" s="248"/>
      <c r="AJ36" s="248"/>
      <c r="AK36" s="248"/>
      <c r="AL36" s="248"/>
      <c r="AM36" s="248"/>
      <c r="AN36" s="248"/>
      <c r="AO36" s="249"/>
      <c r="AP36" s="54"/>
      <c r="AQ36" s="230"/>
      <c r="AR36" s="230"/>
      <c r="AS36" s="230"/>
      <c r="AT36" s="230"/>
      <c r="AU36" s="230"/>
      <c r="AV36" s="230"/>
      <c r="AW36" s="230"/>
      <c r="AX36" s="230"/>
      <c r="AY36" s="230"/>
      <c r="AZ36" s="230"/>
      <c r="BA36" s="230"/>
      <c r="BB36" s="230"/>
      <c r="BC36" s="230"/>
      <c r="BD36" s="230"/>
      <c r="BE36" s="230"/>
      <c r="BF36" s="230"/>
      <c r="BG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row>
    <row r="37" spans="1:155" ht="20.25" customHeight="1" x14ac:dyDescent="0.25">
      <c r="A37" s="79"/>
      <c r="B37" s="52"/>
      <c r="C37" s="412" t="s">
        <v>194</v>
      </c>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54"/>
      <c r="AQ37" s="230"/>
      <c r="AR37" s="230"/>
      <c r="AS37" s="230"/>
      <c r="AT37" s="230"/>
      <c r="AU37" s="230"/>
      <c r="AV37" s="230"/>
      <c r="AW37" s="230"/>
      <c r="AX37" s="230"/>
      <c r="AY37" s="230"/>
      <c r="AZ37" s="230"/>
      <c r="BA37" s="230"/>
      <c r="BB37" s="230"/>
      <c r="BC37" s="230"/>
      <c r="BD37" s="230"/>
      <c r="BE37" s="230"/>
      <c r="BF37" s="230"/>
      <c r="BG37" s="230"/>
      <c r="CX37" s="230"/>
      <c r="CY37" s="230"/>
      <c r="CZ37" s="230"/>
      <c r="DA37" s="230"/>
      <c r="DB37" s="230"/>
      <c r="DC37" s="230"/>
      <c r="DD37" s="230"/>
      <c r="DE37" s="230"/>
      <c r="DF37" s="230"/>
      <c r="DG37" s="230"/>
      <c r="DH37" s="230"/>
      <c r="DI37" s="230"/>
      <c r="DJ37" s="230"/>
      <c r="DK37" s="230"/>
      <c r="DL37" s="230"/>
      <c r="DM37" s="230"/>
      <c r="DN37" s="230"/>
      <c r="DO37" s="230"/>
      <c r="DP37" s="230"/>
      <c r="DQ37" s="230"/>
      <c r="DR37" s="230"/>
      <c r="DS37" s="230"/>
      <c r="DT37" s="230"/>
      <c r="DU37" s="230"/>
      <c r="DV37" s="230"/>
      <c r="DW37" s="230"/>
      <c r="DX37" s="230"/>
      <c r="DY37" s="230"/>
      <c r="DZ37" s="230"/>
      <c r="EA37" s="230"/>
      <c r="EB37" s="230"/>
      <c r="EC37" s="230"/>
      <c r="ED37" s="230"/>
      <c r="EE37" s="230"/>
      <c r="EF37" s="230"/>
      <c r="EG37" s="230"/>
      <c r="EH37" s="230"/>
      <c r="EI37" s="230"/>
      <c r="EJ37" s="230"/>
      <c r="EK37" s="230"/>
      <c r="EL37" s="230"/>
      <c r="EM37" s="230"/>
      <c r="EN37" s="230"/>
      <c r="EO37" s="230"/>
      <c r="EP37" s="230"/>
      <c r="EQ37" s="230"/>
      <c r="ER37" s="230"/>
      <c r="ES37" s="230"/>
      <c r="ET37" s="230"/>
      <c r="EU37" s="230"/>
      <c r="EV37" s="230"/>
      <c r="EW37" s="230"/>
      <c r="EX37" s="230"/>
      <c r="EY37" s="230"/>
    </row>
    <row r="38" spans="1:155" ht="20.25" customHeight="1" x14ac:dyDescent="0.25">
      <c r="A38" s="79"/>
      <c r="B38" s="52"/>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54"/>
      <c r="AQ38" s="230"/>
      <c r="AR38" s="230"/>
      <c r="AS38" s="230"/>
      <c r="AT38" s="230"/>
      <c r="AU38" s="230"/>
      <c r="AV38" s="230"/>
      <c r="AW38" s="230"/>
      <c r="AX38" s="230"/>
      <c r="AY38" s="230"/>
      <c r="AZ38" s="230"/>
      <c r="BA38" s="230"/>
      <c r="BB38" s="230"/>
      <c r="BC38" s="230"/>
      <c r="BD38" s="230"/>
      <c r="BE38" s="230"/>
      <c r="BF38" s="230"/>
      <c r="BG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row>
    <row r="39" spans="1:155" ht="20.25" customHeight="1" x14ac:dyDescent="0.25">
      <c r="A39" s="79"/>
      <c r="B39" s="52"/>
      <c r="C39" s="256"/>
      <c r="D39" s="256"/>
      <c r="E39" s="18" t="s">
        <v>39</v>
      </c>
      <c r="F39" s="18"/>
      <c r="G39" s="18"/>
      <c r="H39" s="18"/>
      <c r="I39" s="18"/>
      <c r="J39" s="18"/>
      <c r="K39" s="18"/>
      <c r="L39" s="18"/>
      <c r="M39" s="18"/>
      <c r="N39" s="25"/>
      <c r="O39" s="25"/>
      <c r="P39" s="25"/>
      <c r="Q39" s="25"/>
      <c r="R39" s="415">
        <v>0.125</v>
      </c>
      <c r="S39" s="415"/>
      <c r="T39" s="415"/>
      <c r="U39" s="415"/>
      <c r="V39" s="256"/>
      <c r="W39" s="256"/>
      <c r="X39" s="256"/>
      <c r="Y39" s="256"/>
      <c r="Z39" s="256"/>
      <c r="AA39" s="256"/>
      <c r="AB39" s="256"/>
      <c r="AC39" s="256"/>
      <c r="AD39" s="256"/>
      <c r="AE39" s="256"/>
      <c r="AF39" s="256"/>
      <c r="AG39" s="256"/>
      <c r="AH39" s="256"/>
      <c r="AI39" s="256"/>
      <c r="AJ39" s="256"/>
      <c r="AK39" s="256"/>
      <c r="AL39" s="256"/>
      <c r="AM39" s="256"/>
      <c r="AN39" s="256"/>
      <c r="AO39" s="256"/>
      <c r="AP39" s="54"/>
      <c r="AQ39" s="230"/>
      <c r="AR39" s="230"/>
      <c r="AS39" s="230"/>
      <c r="AT39" s="230"/>
      <c r="AU39" s="230"/>
      <c r="AV39" s="230"/>
      <c r="AW39" s="230"/>
      <c r="AX39" s="230"/>
      <c r="AY39" s="230"/>
      <c r="AZ39" s="230"/>
      <c r="BA39" s="230"/>
      <c r="BB39" s="230"/>
      <c r="BC39" s="230"/>
      <c r="BD39" s="230"/>
      <c r="BE39" s="230"/>
      <c r="BF39" s="230"/>
      <c r="BG39" s="230"/>
      <c r="CX39" s="230"/>
      <c r="CY39" s="230"/>
      <c r="CZ39" s="230"/>
      <c r="DA39" s="230"/>
      <c r="DB39" s="230"/>
      <c r="DC39" s="230"/>
      <c r="DD39" s="230"/>
      <c r="DE39" s="230"/>
      <c r="DF39" s="23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row>
    <row r="40" spans="1:155" ht="20.25" customHeight="1" x14ac:dyDescent="0.25">
      <c r="A40" s="79"/>
      <c r="B40" s="52"/>
      <c r="C40" s="256"/>
      <c r="D40" s="256"/>
      <c r="E40" s="251" t="s">
        <v>190</v>
      </c>
      <c r="F40" s="18"/>
      <c r="G40" s="18"/>
      <c r="H40" s="18"/>
      <c r="I40" s="18"/>
      <c r="J40" s="18"/>
      <c r="K40" s="18"/>
      <c r="L40" s="18"/>
      <c r="M40" s="18"/>
      <c r="N40" s="26"/>
      <c r="O40" s="26"/>
      <c r="P40" s="26"/>
      <c r="Q40" s="26"/>
      <c r="R40" s="416">
        <v>0.15902777777777777</v>
      </c>
      <c r="S40" s="416"/>
      <c r="T40" s="416"/>
      <c r="U40" s="416"/>
      <c r="V40" s="256"/>
      <c r="W40" s="256"/>
      <c r="X40" s="256"/>
      <c r="Y40" s="256"/>
      <c r="Z40" s="256"/>
      <c r="AA40" s="256"/>
      <c r="AB40" s="256"/>
      <c r="AC40" s="256"/>
      <c r="AD40" s="256"/>
      <c r="AE40" s="256"/>
      <c r="AF40" s="256"/>
      <c r="AG40" s="256"/>
      <c r="AH40" s="256"/>
      <c r="AI40" s="256"/>
      <c r="AJ40" s="256"/>
      <c r="AK40" s="256"/>
      <c r="AL40" s="256"/>
      <c r="AM40" s="256"/>
      <c r="AN40" s="256"/>
      <c r="AO40" s="256"/>
      <c r="AP40" s="54"/>
      <c r="AQ40" s="230"/>
      <c r="AR40" s="230"/>
      <c r="AS40" s="230"/>
      <c r="AT40" s="230"/>
      <c r="AU40" s="230"/>
      <c r="AV40" s="230"/>
      <c r="AW40" s="230"/>
      <c r="AX40" s="230"/>
      <c r="AY40" s="230"/>
      <c r="AZ40" s="230"/>
      <c r="BA40" s="230"/>
      <c r="BB40" s="230"/>
      <c r="BC40" s="230"/>
      <c r="BD40" s="230"/>
      <c r="BE40" s="230"/>
      <c r="BF40" s="230"/>
      <c r="BG40" s="230"/>
      <c r="CX40" s="230"/>
      <c r="CY40" s="230"/>
      <c r="CZ40" s="230"/>
      <c r="DA40" s="230"/>
      <c r="DB40" s="230"/>
      <c r="DC40" s="230"/>
      <c r="DD40" s="230"/>
      <c r="DE40" s="230"/>
      <c r="DF40" s="230"/>
      <c r="DG40" s="230"/>
      <c r="DH40" s="230"/>
      <c r="DI40" s="230"/>
      <c r="DJ40" s="230"/>
      <c r="DK40" s="230"/>
      <c r="DL40" s="230"/>
      <c r="DM40" s="230"/>
      <c r="DN40" s="230"/>
      <c r="DO40" s="230"/>
      <c r="DP40" s="230"/>
      <c r="DQ40" s="230"/>
      <c r="DR40" s="230"/>
      <c r="DS40" s="230"/>
      <c r="DT40" s="230"/>
      <c r="DU40" s="230"/>
      <c r="DV40" s="230"/>
      <c r="DW40" s="230"/>
      <c r="DX40" s="230"/>
      <c r="DY40" s="230"/>
      <c r="DZ40" s="230"/>
      <c r="EA40" s="230"/>
      <c r="EB40" s="230"/>
      <c r="EC40" s="230"/>
      <c r="ED40" s="230"/>
      <c r="EE40" s="230"/>
      <c r="EF40" s="230"/>
      <c r="EG40" s="230"/>
      <c r="EH40" s="230"/>
      <c r="EI40" s="230"/>
      <c r="EJ40" s="230"/>
      <c r="EK40" s="230"/>
      <c r="EL40" s="230"/>
      <c r="EM40" s="230"/>
      <c r="EN40" s="230"/>
      <c r="EO40" s="230"/>
      <c r="EP40" s="230"/>
      <c r="EQ40" s="230"/>
      <c r="ER40" s="230"/>
      <c r="ES40" s="230"/>
      <c r="ET40" s="230"/>
      <c r="EU40" s="230"/>
      <c r="EV40" s="230"/>
      <c r="EW40" s="230"/>
      <c r="EX40" s="230"/>
      <c r="EY40" s="230"/>
    </row>
    <row r="41" spans="1:155" ht="20.25" customHeight="1" x14ac:dyDescent="0.25">
      <c r="A41" s="79"/>
      <c r="B41" s="52"/>
      <c r="C41" s="256"/>
      <c r="D41" s="256"/>
      <c r="E41" s="18" t="s">
        <v>191</v>
      </c>
      <c r="F41" s="18"/>
      <c r="G41" s="18"/>
      <c r="H41" s="18"/>
      <c r="I41" s="18"/>
      <c r="J41" s="18"/>
      <c r="K41" s="18"/>
      <c r="L41" s="18"/>
      <c r="M41" s="18"/>
      <c r="N41" s="21"/>
      <c r="O41" s="21"/>
      <c r="P41" s="21"/>
      <c r="Q41" s="21"/>
      <c r="R41" s="415">
        <v>0.28402777777777777</v>
      </c>
      <c r="S41" s="415"/>
      <c r="T41" s="415"/>
      <c r="U41" s="415"/>
      <c r="V41" s="256"/>
      <c r="W41" s="256"/>
      <c r="X41" s="256"/>
      <c r="Y41" s="256"/>
      <c r="Z41" s="256"/>
      <c r="AA41" s="256"/>
      <c r="AB41" s="256"/>
      <c r="AC41" s="256"/>
      <c r="AD41" s="256"/>
      <c r="AE41" s="256"/>
      <c r="AF41" s="256"/>
      <c r="AG41" s="256"/>
      <c r="AH41" s="256"/>
      <c r="AI41" s="256"/>
      <c r="AJ41" s="256"/>
      <c r="AK41" s="256"/>
      <c r="AL41" s="256"/>
      <c r="AM41" s="256"/>
      <c r="AN41" s="256"/>
      <c r="AO41" s="256"/>
      <c r="AP41" s="54"/>
      <c r="AQ41" s="230"/>
      <c r="AR41" s="230"/>
      <c r="AS41" s="230"/>
      <c r="AT41" s="230"/>
      <c r="AU41" s="230"/>
      <c r="AV41" s="230"/>
      <c r="AW41" s="230"/>
      <c r="AX41" s="230"/>
      <c r="AY41" s="230"/>
      <c r="AZ41" s="230"/>
      <c r="BA41" s="230"/>
      <c r="BB41" s="230"/>
      <c r="BC41" s="230"/>
      <c r="BD41" s="230"/>
      <c r="BE41" s="230"/>
      <c r="BF41" s="230"/>
      <c r="BG41" s="230"/>
      <c r="CX41" s="230"/>
      <c r="CY41" s="230"/>
      <c r="CZ41" s="230"/>
      <c r="DA41" s="230"/>
      <c r="DB41" s="230"/>
      <c r="DC41" s="230"/>
      <c r="DD41" s="230"/>
      <c r="DE41" s="230"/>
      <c r="DF41" s="230"/>
      <c r="DG41" s="230"/>
      <c r="DH41" s="230"/>
      <c r="DI41" s="230"/>
      <c r="DJ41" s="230"/>
      <c r="DK41" s="230"/>
      <c r="DL41" s="230"/>
      <c r="DM41" s="230"/>
      <c r="DN41" s="230"/>
      <c r="DO41" s="230"/>
      <c r="DP41" s="230"/>
      <c r="DQ41" s="230"/>
      <c r="DR41" s="230"/>
      <c r="DS41" s="230"/>
      <c r="DT41" s="230"/>
      <c r="DU41" s="230"/>
      <c r="DV41" s="230"/>
      <c r="DW41" s="230"/>
      <c r="DX41" s="230"/>
      <c r="DY41" s="230"/>
      <c r="DZ41" s="230"/>
      <c r="EA41" s="230"/>
      <c r="EB41" s="230"/>
      <c r="EC41" s="230"/>
      <c r="ED41" s="230"/>
      <c r="EE41" s="230"/>
      <c r="EF41" s="230"/>
      <c r="EG41" s="230"/>
      <c r="EH41" s="230"/>
      <c r="EI41" s="230"/>
      <c r="EJ41" s="230"/>
      <c r="EK41" s="230"/>
      <c r="EL41" s="230"/>
      <c r="EM41" s="230"/>
      <c r="EN41" s="230"/>
      <c r="EO41" s="230"/>
      <c r="EP41" s="230"/>
      <c r="EQ41" s="230"/>
      <c r="ER41" s="230"/>
      <c r="ES41" s="230"/>
      <c r="ET41" s="230"/>
      <c r="EU41" s="230"/>
      <c r="EV41" s="230"/>
      <c r="EW41" s="230"/>
      <c r="EX41" s="230"/>
      <c r="EY41" s="230"/>
    </row>
    <row r="42" spans="1:155" ht="20.25" customHeight="1" x14ac:dyDescent="0.25">
      <c r="A42" s="79"/>
      <c r="B42" s="52"/>
      <c r="C42" s="18"/>
      <c r="D42" s="250"/>
      <c r="E42" s="18" t="s">
        <v>42</v>
      </c>
      <c r="F42" s="18"/>
      <c r="G42" s="18"/>
      <c r="H42" s="18"/>
      <c r="I42" s="18"/>
      <c r="J42" s="18"/>
      <c r="K42" s="18"/>
      <c r="L42" s="18"/>
      <c r="M42" s="18"/>
      <c r="N42" s="18"/>
      <c r="O42" s="18"/>
      <c r="P42" s="18"/>
      <c r="Q42" s="18"/>
      <c r="R42" s="411" t="s">
        <v>193</v>
      </c>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25"/>
      <c r="AP42" s="54"/>
      <c r="AQ42" s="230"/>
      <c r="AR42" s="230"/>
      <c r="AS42" s="230"/>
      <c r="AT42" s="230"/>
      <c r="AU42" s="230"/>
      <c r="AV42" s="230"/>
      <c r="AW42" s="230"/>
      <c r="AX42" s="230"/>
      <c r="AY42" s="230"/>
      <c r="AZ42" s="230"/>
      <c r="BA42" s="230"/>
      <c r="BB42" s="230"/>
      <c r="BC42" s="230"/>
      <c r="BD42" s="230"/>
      <c r="BE42" s="230"/>
      <c r="BF42" s="230"/>
      <c r="BG42" s="230"/>
      <c r="CX42" s="230"/>
      <c r="CY42" s="230"/>
      <c r="CZ42" s="230"/>
      <c r="DA42" s="230"/>
      <c r="DB42" s="230"/>
      <c r="DC42" s="230"/>
      <c r="DD42" s="230"/>
      <c r="DE42" s="230"/>
      <c r="DF42" s="230"/>
      <c r="DG42" s="230"/>
      <c r="DH42" s="230"/>
      <c r="DI42" s="230"/>
      <c r="DJ42" s="230"/>
      <c r="DK42" s="230"/>
      <c r="DL42" s="230"/>
      <c r="DM42" s="230"/>
      <c r="DN42" s="230"/>
      <c r="DO42" s="230"/>
      <c r="DP42" s="230"/>
      <c r="DQ42" s="230"/>
      <c r="DR42" s="230"/>
      <c r="DS42" s="230"/>
      <c r="DT42" s="230"/>
      <c r="DU42" s="230"/>
      <c r="DV42" s="230"/>
      <c r="DW42" s="230"/>
      <c r="DX42" s="230"/>
      <c r="DY42" s="230"/>
      <c r="DZ42" s="230"/>
      <c r="EA42" s="230"/>
      <c r="EB42" s="230"/>
      <c r="EC42" s="230"/>
      <c r="ED42" s="230"/>
      <c r="EE42" s="230"/>
      <c r="EF42" s="230"/>
      <c r="EG42" s="230"/>
      <c r="EH42" s="230"/>
      <c r="EI42" s="230"/>
      <c r="EJ42" s="230"/>
      <c r="EK42" s="230"/>
      <c r="EL42" s="230"/>
      <c r="EM42" s="230"/>
      <c r="EN42" s="230"/>
      <c r="EO42" s="230"/>
      <c r="EP42" s="230"/>
      <c r="EQ42" s="230"/>
      <c r="ER42" s="230"/>
      <c r="ES42" s="230"/>
      <c r="ET42" s="230"/>
      <c r="EU42" s="230"/>
      <c r="EV42" s="230"/>
      <c r="EW42" s="230"/>
      <c r="EX42" s="230"/>
      <c r="EY42" s="230"/>
    </row>
    <row r="43" spans="1:155" ht="20.25" customHeight="1" x14ac:dyDescent="0.25">
      <c r="A43" s="79"/>
      <c r="B43" s="52"/>
      <c r="C43" s="18"/>
      <c r="D43" s="250"/>
      <c r="E43" s="18"/>
      <c r="F43" s="18"/>
      <c r="G43" s="18"/>
      <c r="H43" s="18"/>
      <c r="I43" s="18"/>
      <c r="J43" s="18"/>
      <c r="K43" s="18"/>
      <c r="L43" s="18"/>
      <c r="M43" s="18"/>
      <c r="N43" s="18"/>
      <c r="O43" s="18"/>
      <c r="P43" s="18"/>
      <c r="Q43" s="18"/>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25"/>
      <c r="AP43" s="54"/>
      <c r="AQ43" s="230"/>
      <c r="AR43" s="230"/>
      <c r="AS43" s="230"/>
      <c r="AT43" s="230"/>
      <c r="AU43" s="230"/>
      <c r="AV43" s="230"/>
      <c r="AW43" s="230"/>
      <c r="AX43" s="230"/>
      <c r="AY43" s="230"/>
      <c r="AZ43" s="230"/>
      <c r="BA43" s="230"/>
      <c r="BB43" s="230"/>
      <c r="BC43" s="230"/>
      <c r="BD43" s="230"/>
      <c r="BE43" s="230"/>
      <c r="BF43" s="230"/>
      <c r="BG43" s="230"/>
      <c r="CX43" s="230"/>
      <c r="CY43" s="230"/>
      <c r="CZ43" s="230"/>
      <c r="DA43" s="230"/>
      <c r="DB43" s="230"/>
      <c r="DC43" s="230"/>
      <c r="DD43" s="230"/>
      <c r="DE43" s="230"/>
      <c r="DF43" s="230"/>
      <c r="DG43" s="230"/>
      <c r="DH43" s="230"/>
      <c r="DI43" s="230"/>
      <c r="DJ43" s="230"/>
      <c r="DK43" s="230"/>
      <c r="DL43" s="230"/>
      <c r="DM43" s="230"/>
      <c r="DN43" s="230"/>
      <c r="DO43" s="230"/>
      <c r="DP43" s="230"/>
      <c r="DQ43" s="230"/>
      <c r="DR43" s="230"/>
      <c r="DS43" s="230"/>
      <c r="DT43" s="230"/>
      <c r="DU43" s="230"/>
      <c r="DV43" s="230"/>
      <c r="DW43" s="230"/>
      <c r="DX43" s="230"/>
      <c r="DY43" s="230"/>
      <c r="DZ43" s="230"/>
      <c r="EA43" s="230"/>
      <c r="EB43" s="230"/>
      <c r="EC43" s="230"/>
      <c r="ED43" s="230"/>
      <c r="EE43" s="230"/>
      <c r="EF43" s="230"/>
      <c r="EG43" s="230"/>
      <c r="EH43" s="230"/>
      <c r="EI43" s="230"/>
      <c r="EJ43" s="230"/>
      <c r="EK43" s="230"/>
      <c r="EL43" s="230"/>
      <c r="EM43" s="230"/>
      <c r="EN43" s="230"/>
      <c r="EO43" s="230"/>
      <c r="EP43" s="230"/>
      <c r="EQ43" s="230"/>
      <c r="ER43" s="230"/>
      <c r="ES43" s="230"/>
      <c r="ET43" s="230"/>
      <c r="EU43" s="230"/>
      <c r="EV43" s="230"/>
      <c r="EW43" s="230"/>
      <c r="EX43" s="230"/>
      <c r="EY43" s="230"/>
    </row>
    <row r="44" spans="1:155" ht="20.25" customHeight="1" x14ac:dyDescent="0.25">
      <c r="A44" s="79"/>
      <c r="B44" s="52"/>
      <c r="C44" s="18">
        <v>3</v>
      </c>
      <c r="D44" s="231"/>
      <c r="E44" s="231"/>
      <c r="F44" s="231"/>
      <c r="G44" s="231"/>
      <c r="H44" s="231"/>
      <c r="I44" s="231"/>
      <c r="J44" s="231"/>
      <c r="K44" s="231"/>
      <c r="L44" s="231"/>
      <c r="M44" s="231"/>
      <c r="N44" s="231"/>
      <c r="O44" s="231"/>
      <c r="P44" s="231"/>
      <c r="Q44" s="231"/>
      <c r="R44" s="231"/>
      <c r="S44" s="231"/>
      <c r="T44" s="231"/>
      <c r="U44" s="231"/>
      <c r="V44" s="248"/>
      <c r="W44" s="248"/>
      <c r="X44" s="248"/>
      <c r="Y44" s="248"/>
      <c r="Z44" s="248"/>
      <c r="AA44" s="248"/>
      <c r="AB44" s="248"/>
      <c r="AC44" s="248"/>
      <c r="AD44" s="248"/>
      <c r="AE44" s="248"/>
      <c r="AF44" s="248"/>
      <c r="AG44" s="248"/>
      <c r="AH44" s="248"/>
      <c r="AI44" s="248"/>
      <c r="AJ44" s="248"/>
      <c r="AK44" s="248"/>
      <c r="AL44" s="248"/>
      <c r="AM44" s="248"/>
      <c r="AN44" s="248"/>
      <c r="AO44" s="249"/>
      <c r="AP44" s="54"/>
      <c r="AQ44" s="230"/>
      <c r="AR44" s="230"/>
      <c r="AS44" s="230"/>
      <c r="AT44" s="230"/>
      <c r="AU44" s="230"/>
      <c r="AV44" s="230"/>
      <c r="AW44" s="230"/>
      <c r="AX44" s="230"/>
      <c r="AY44" s="230"/>
      <c r="AZ44" s="230"/>
      <c r="BA44" s="230"/>
      <c r="BB44" s="230"/>
      <c r="BC44" s="230"/>
      <c r="BD44" s="230"/>
      <c r="BE44" s="230"/>
      <c r="BF44" s="230"/>
      <c r="BG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row>
    <row r="45" spans="1:155" ht="20.25" customHeight="1" x14ac:dyDescent="0.25">
      <c r="A45" s="79"/>
      <c r="B45" s="52"/>
      <c r="C45" s="412" t="s">
        <v>196</v>
      </c>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54"/>
      <c r="AQ45" s="230"/>
      <c r="AR45" s="230"/>
      <c r="AS45" s="230"/>
      <c r="AT45" s="230"/>
      <c r="AU45" s="230"/>
      <c r="AV45" s="230"/>
      <c r="AW45" s="230"/>
      <c r="AX45" s="230"/>
      <c r="AY45" s="230"/>
      <c r="AZ45" s="230"/>
      <c r="BA45" s="230"/>
      <c r="BB45" s="230"/>
      <c r="BC45" s="230"/>
      <c r="BD45" s="230"/>
      <c r="BE45" s="230"/>
      <c r="BF45" s="230"/>
      <c r="BG45" s="230"/>
      <c r="CX45" s="230"/>
      <c r="CY45" s="230"/>
      <c r="CZ45" s="230"/>
      <c r="DA45" s="230"/>
      <c r="DB45" s="230"/>
      <c r="DC45" s="230"/>
      <c r="DD45" s="230"/>
      <c r="DE45" s="230"/>
      <c r="DF45" s="230"/>
      <c r="DG45" s="230"/>
      <c r="DH45" s="230"/>
      <c r="DI45" s="230"/>
      <c r="DJ45" s="230"/>
      <c r="DK45" s="230"/>
      <c r="DL45" s="230"/>
      <c r="DM45" s="230"/>
      <c r="DN45" s="230"/>
      <c r="DO45" s="230"/>
      <c r="DP45" s="230"/>
      <c r="DQ45" s="230"/>
      <c r="DR45" s="230"/>
      <c r="DS45" s="230"/>
      <c r="DT45" s="230"/>
      <c r="DU45" s="230"/>
      <c r="DV45" s="230"/>
      <c r="DW45" s="230"/>
      <c r="DX45" s="230"/>
      <c r="DY45" s="230"/>
      <c r="DZ45" s="230"/>
      <c r="EA45" s="230"/>
      <c r="EB45" s="230"/>
      <c r="EC45" s="230"/>
      <c r="ED45" s="230"/>
      <c r="EE45" s="230"/>
      <c r="EF45" s="230"/>
      <c r="EG45" s="230"/>
      <c r="EH45" s="230"/>
      <c r="EI45" s="230"/>
      <c r="EJ45" s="230"/>
      <c r="EK45" s="230"/>
      <c r="EL45" s="230"/>
      <c r="EM45" s="230"/>
      <c r="EN45" s="230"/>
      <c r="EO45" s="230"/>
      <c r="EP45" s="230"/>
      <c r="EQ45" s="230"/>
      <c r="ER45" s="230"/>
      <c r="ES45" s="230"/>
      <c r="ET45" s="230"/>
      <c r="EU45" s="230"/>
      <c r="EV45" s="230"/>
      <c r="EW45" s="230"/>
      <c r="EX45" s="230"/>
      <c r="EY45" s="230"/>
    </row>
    <row r="46" spans="1:155" ht="20.25" customHeight="1" x14ac:dyDescent="0.25">
      <c r="A46" s="79"/>
      <c r="B46" s="5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54"/>
      <c r="AQ46" s="230"/>
      <c r="AR46" s="230"/>
      <c r="AS46" s="230"/>
      <c r="AT46" s="230"/>
      <c r="AU46" s="230"/>
      <c r="AV46" s="230"/>
      <c r="AW46" s="230"/>
      <c r="AX46" s="230"/>
      <c r="AY46" s="230"/>
      <c r="AZ46" s="230"/>
      <c r="BA46" s="230"/>
      <c r="BB46" s="230"/>
      <c r="BC46" s="230"/>
      <c r="BD46" s="230"/>
      <c r="BE46" s="230"/>
      <c r="BF46" s="230"/>
      <c r="BG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row>
    <row r="47" spans="1:155" ht="20.25" customHeight="1" x14ac:dyDescent="0.25">
      <c r="A47" s="79"/>
      <c r="B47" s="52"/>
      <c r="C47" s="18"/>
      <c r="D47" s="18"/>
      <c r="E47" s="18" t="s">
        <v>39</v>
      </c>
      <c r="F47" s="18"/>
      <c r="G47" s="18"/>
      <c r="H47" s="18"/>
      <c r="I47" s="18"/>
      <c r="J47" s="18"/>
      <c r="K47" s="18"/>
      <c r="L47" s="18"/>
      <c r="M47" s="18"/>
      <c r="N47" s="18"/>
      <c r="O47" s="18"/>
      <c r="P47" s="18"/>
      <c r="Q47" s="18"/>
      <c r="R47" s="415" t="s">
        <v>198</v>
      </c>
      <c r="S47" s="415"/>
      <c r="T47" s="415"/>
      <c r="U47" s="415"/>
      <c r="V47" s="415"/>
      <c r="W47" s="415"/>
      <c r="X47" s="415"/>
      <c r="Y47" s="18"/>
      <c r="Z47" s="18"/>
      <c r="AA47" s="18"/>
      <c r="AB47" s="18"/>
      <c r="AC47" s="18"/>
      <c r="AD47" s="18"/>
      <c r="AE47" s="18"/>
      <c r="AF47" s="18"/>
      <c r="AG47" s="18"/>
      <c r="AH47" s="18"/>
      <c r="AI47" s="18"/>
      <c r="AJ47" s="18"/>
      <c r="AK47" s="18"/>
      <c r="AL47" s="18"/>
      <c r="AM47" s="18"/>
      <c r="AN47" s="18"/>
      <c r="AO47" s="18"/>
      <c r="AP47" s="54"/>
      <c r="AQ47" s="230"/>
      <c r="AR47" s="230"/>
      <c r="AS47" s="230"/>
      <c r="AT47" s="230"/>
      <c r="AU47" s="230"/>
      <c r="AV47" s="230"/>
      <c r="AW47" s="230"/>
      <c r="AX47" s="230"/>
      <c r="AY47" s="230"/>
      <c r="AZ47" s="230"/>
      <c r="BA47" s="230"/>
      <c r="BB47" s="230"/>
      <c r="BC47" s="230"/>
      <c r="BD47" s="230"/>
      <c r="BE47" s="230"/>
      <c r="BF47" s="230"/>
      <c r="BG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row>
    <row r="48" spans="1:155" ht="20.25" customHeight="1" x14ac:dyDescent="0.25">
      <c r="A48" s="79"/>
      <c r="B48" s="52"/>
      <c r="C48" s="18"/>
      <c r="D48" s="18"/>
      <c r="E48" s="18" t="s">
        <v>40</v>
      </c>
      <c r="F48" s="18"/>
      <c r="G48" s="18"/>
      <c r="H48" s="18"/>
      <c r="I48" s="18"/>
      <c r="J48" s="18"/>
      <c r="K48" s="18"/>
      <c r="L48" s="18"/>
      <c r="M48" s="18"/>
      <c r="N48" s="18"/>
      <c r="O48" s="18"/>
      <c r="P48" s="18"/>
      <c r="Q48" s="18"/>
      <c r="R48" s="415" t="s">
        <v>197</v>
      </c>
      <c r="S48" s="415"/>
      <c r="T48" s="415"/>
      <c r="U48" s="415"/>
      <c r="V48" s="415"/>
      <c r="W48" s="415"/>
      <c r="X48" s="415"/>
      <c r="Y48" s="249"/>
      <c r="Z48" s="249"/>
      <c r="AA48" s="249"/>
      <c r="AB48" s="249"/>
      <c r="AC48" s="249"/>
      <c r="AD48" s="249"/>
      <c r="AE48" s="249"/>
      <c r="AF48" s="249"/>
      <c r="AG48" s="249"/>
      <c r="AH48" s="249"/>
      <c r="AI48" s="249"/>
      <c r="AJ48" s="249"/>
      <c r="AK48" s="249"/>
      <c r="AL48" s="249"/>
      <c r="AM48" s="249"/>
      <c r="AN48" s="249"/>
      <c r="AO48" s="249"/>
      <c r="AP48" s="54"/>
      <c r="AQ48" s="230"/>
      <c r="AR48" s="230"/>
      <c r="AS48" s="230"/>
      <c r="AT48" s="230"/>
      <c r="AU48" s="230"/>
      <c r="AV48" s="230"/>
      <c r="AW48" s="230"/>
      <c r="AX48" s="230"/>
      <c r="AY48" s="230"/>
      <c r="AZ48" s="230"/>
      <c r="BA48" s="230"/>
      <c r="BB48" s="230"/>
      <c r="BC48" s="230"/>
      <c r="BD48" s="230"/>
      <c r="BE48" s="230"/>
      <c r="BF48" s="230"/>
      <c r="BG48" s="230"/>
      <c r="CX48" s="230"/>
      <c r="CY48" s="230"/>
      <c r="CZ48" s="230"/>
      <c r="DA48" s="230"/>
      <c r="DB48" s="230"/>
      <c r="DC48" s="230"/>
      <c r="DD48" s="230"/>
      <c r="DE48" s="230"/>
      <c r="DF48" s="230"/>
      <c r="DG48" s="230"/>
      <c r="DH48" s="230"/>
      <c r="DI48" s="230"/>
      <c r="DJ48" s="230"/>
      <c r="DK48" s="230"/>
      <c r="DL48" s="230"/>
      <c r="DM48" s="230"/>
      <c r="DN48" s="230"/>
      <c r="DO48" s="230"/>
      <c r="DP48" s="230"/>
      <c r="DQ48" s="230"/>
      <c r="DR48" s="230"/>
      <c r="DS48" s="230"/>
      <c r="DT48" s="230"/>
      <c r="DU48" s="230"/>
      <c r="DV48" s="230"/>
      <c r="DW48" s="230"/>
      <c r="DX48" s="230"/>
      <c r="DY48" s="230"/>
      <c r="DZ48" s="230"/>
      <c r="EA48" s="230"/>
      <c r="EB48" s="230"/>
      <c r="EC48" s="230"/>
      <c r="ED48" s="230"/>
      <c r="EE48" s="230"/>
      <c r="EF48" s="230"/>
      <c r="EG48" s="230"/>
      <c r="EH48" s="230"/>
      <c r="EI48" s="230"/>
      <c r="EJ48" s="230"/>
      <c r="EK48" s="230"/>
      <c r="EL48" s="230"/>
      <c r="EM48" s="230"/>
      <c r="EN48" s="230"/>
      <c r="EO48" s="230"/>
      <c r="EP48" s="230"/>
      <c r="EQ48" s="230"/>
      <c r="ER48" s="230"/>
      <c r="ES48" s="230"/>
      <c r="ET48" s="230"/>
      <c r="EU48" s="230"/>
      <c r="EV48" s="230"/>
      <c r="EW48" s="230"/>
      <c r="EX48" s="230"/>
      <c r="EY48" s="230"/>
    </row>
    <row r="49" spans="1:155" ht="20.25" customHeight="1" x14ac:dyDescent="0.25">
      <c r="A49" s="79"/>
      <c r="B49" s="52"/>
      <c r="C49" s="18"/>
      <c r="D49" s="18"/>
      <c r="E49" s="18" t="s">
        <v>41</v>
      </c>
      <c r="F49" s="18"/>
      <c r="G49" s="18"/>
      <c r="H49" s="18"/>
      <c r="I49" s="18"/>
      <c r="J49" s="18"/>
      <c r="K49" s="18"/>
      <c r="L49" s="18"/>
      <c r="M49" s="18"/>
      <c r="N49" s="18"/>
      <c r="O49" s="18"/>
      <c r="P49" s="18"/>
      <c r="Q49" s="18"/>
      <c r="R49" s="415">
        <v>0.3125</v>
      </c>
      <c r="S49" s="415"/>
      <c r="T49" s="415"/>
      <c r="U49" s="415"/>
      <c r="V49" s="249"/>
      <c r="W49" s="249"/>
      <c r="X49" s="249"/>
      <c r="Y49" s="249"/>
      <c r="Z49" s="249"/>
      <c r="AA49" s="249"/>
      <c r="AB49" s="249"/>
      <c r="AC49" s="249"/>
      <c r="AD49" s="249"/>
      <c r="AE49" s="249"/>
      <c r="AF49" s="249"/>
      <c r="AG49" s="249"/>
      <c r="AH49" s="249"/>
      <c r="AI49" s="249"/>
      <c r="AJ49" s="249"/>
      <c r="AK49" s="249"/>
      <c r="AL49" s="249"/>
      <c r="AM49" s="249"/>
      <c r="AN49" s="249"/>
      <c r="AO49" s="249"/>
      <c r="AP49" s="54"/>
      <c r="AQ49" s="230"/>
      <c r="AR49" s="230"/>
      <c r="AS49" s="230"/>
      <c r="AT49" s="230"/>
      <c r="AU49" s="230"/>
      <c r="AV49" s="230"/>
      <c r="AW49" s="230"/>
      <c r="AX49" s="230"/>
      <c r="AY49" s="230"/>
      <c r="AZ49" s="230"/>
      <c r="BA49" s="230"/>
      <c r="BB49" s="230"/>
      <c r="BC49" s="230"/>
      <c r="BD49" s="230"/>
      <c r="BE49" s="230"/>
      <c r="BF49" s="230"/>
      <c r="BG49" s="230"/>
      <c r="CX49" s="230"/>
      <c r="CY49" s="230"/>
      <c r="CZ49" s="230"/>
      <c r="DA49" s="230"/>
      <c r="DB49" s="230"/>
      <c r="DC49" s="230"/>
      <c r="DD49" s="230"/>
      <c r="DE49" s="230"/>
      <c r="DF49" s="230"/>
      <c r="DG49" s="230"/>
      <c r="DH49" s="230"/>
      <c r="DI49" s="230"/>
      <c r="DJ49" s="230"/>
      <c r="DK49" s="230"/>
      <c r="DL49" s="230"/>
      <c r="DM49" s="230"/>
      <c r="DN49" s="230"/>
      <c r="DO49" s="230"/>
      <c r="DP49" s="230"/>
      <c r="DQ49" s="230"/>
      <c r="DR49" s="230"/>
      <c r="DS49" s="230"/>
      <c r="DT49" s="230"/>
      <c r="DU49" s="230"/>
      <c r="DV49" s="230"/>
      <c r="DW49" s="230"/>
      <c r="DX49" s="230"/>
      <c r="DY49" s="230"/>
      <c r="DZ49" s="230"/>
      <c r="EA49" s="230"/>
      <c r="EB49" s="230"/>
      <c r="EC49" s="230"/>
      <c r="ED49" s="230"/>
      <c r="EE49" s="230"/>
      <c r="EF49" s="230"/>
      <c r="EG49" s="230"/>
      <c r="EH49" s="230"/>
      <c r="EI49" s="230"/>
      <c r="EJ49" s="230"/>
      <c r="EK49" s="230"/>
      <c r="EL49" s="230"/>
      <c r="EM49" s="230"/>
      <c r="EN49" s="230"/>
      <c r="EO49" s="230"/>
      <c r="EP49" s="230"/>
      <c r="EQ49" s="230"/>
      <c r="ER49" s="230"/>
      <c r="ES49" s="230"/>
      <c r="ET49" s="230"/>
      <c r="EU49" s="230"/>
      <c r="EV49" s="230"/>
      <c r="EW49" s="230"/>
      <c r="EX49" s="230"/>
      <c r="EY49" s="230"/>
    </row>
    <row r="50" spans="1:155" ht="20.25" customHeight="1" x14ac:dyDescent="0.25">
      <c r="A50" s="79"/>
      <c r="B50" s="52"/>
      <c r="C50" s="18"/>
      <c r="D50" s="18"/>
      <c r="E50" s="251" t="s">
        <v>155</v>
      </c>
      <c r="F50" s="18"/>
      <c r="G50" s="18"/>
      <c r="H50" s="18"/>
      <c r="I50" s="18"/>
      <c r="J50" s="18"/>
      <c r="K50" s="18"/>
      <c r="L50" s="18"/>
      <c r="M50" s="18"/>
      <c r="N50" s="18"/>
      <c r="O50" s="18"/>
      <c r="P50" s="18"/>
      <c r="Q50" s="18"/>
      <c r="R50" s="416">
        <v>4.3055555555555562E-2</v>
      </c>
      <c r="S50" s="416"/>
      <c r="T50" s="416"/>
      <c r="U50" s="416"/>
      <c r="V50" s="249"/>
      <c r="W50" s="249"/>
      <c r="X50" s="249"/>
      <c r="Y50" s="249"/>
      <c r="Z50" s="249"/>
      <c r="AA50" s="249"/>
      <c r="AB50" s="249"/>
      <c r="AC50" s="249"/>
      <c r="AD50" s="249"/>
      <c r="AE50" s="249"/>
      <c r="AF50" s="249"/>
      <c r="AG50" s="249"/>
      <c r="AH50" s="249"/>
      <c r="AI50" s="249"/>
      <c r="AJ50" s="249"/>
      <c r="AK50" s="249"/>
      <c r="AL50" s="249"/>
      <c r="AM50" s="249"/>
      <c r="AN50" s="249"/>
      <c r="AO50" s="249"/>
      <c r="AP50" s="54"/>
      <c r="AQ50" s="230"/>
      <c r="AR50" s="230"/>
      <c r="AS50" s="230"/>
      <c r="AT50" s="230"/>
      <c r="AU50" s="230"/>
      <c r="AV50" s="230"/>
      <c r="AW50" s="230"/>
      <c r="AX50" s="230"/>
      <c r="AY50" s="230"/>
      <c r="AZ50" s="230"/>
      <c r="BA50" s="230"/>
      <c r="BB50" s="230"/>
      <c r="BC50" s="230"/>
      <c r="BD50" s="230"/>
      <c r="BE50" s="230"/>
      <c r="BF50" s="230"/>
      <c r="BG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row>
    <row r="51" spans="1:155" ht="20.25" customHeight="1" x14ac:dyDescent="0.25">
      <c r="A51" s="79"/>
      <c r="B51" s="52"/>
      <c r="C51" s="18"/>
      <c r="D51" s="18"/>
      <c r="E51" s="18" t="s">
        <v>160</v>
      </c>
      <c r="F51" s="18"/>
      <c r="G51" s="18"/>
      <c r="H51" s="18"/>
      <c r="I51" s="18"/>
      <c r="J51" s="18"/>
      <c r="K51" s="18"/>
      <c r="L51" s="18"/>
      <c r="M51" s="18"/>
      <c r="N51" s="18"/>
      <c r="O51" s="18"/>
      <c r="P51" s="18"/>
      <c r="Q51" s="18"/>
      <c r="R51" s="415">
        <v>0.35555555555555557</v>
      </c>
      <c r="S51" s="415"/>
      <c r="T51" s="415"/>
      <c r="U51" s="415"/>
      <c r="V51" s="249"/>
      <c r="W51" s="249"/>
      <c r="X51" s="249"/>
      <c r="Y51" s="249"/>
      <c r="Z51" s="249"/>
      <c r="AA51" s="249"/>
      <c r="AB51" s="249"/>
      <c r="AC51" s="249"/>
      <c r="AD51" s="249"/>
      <c r="AE51" s="249"/>
      <c r="AF51" s="249"/>
      <c r="AG51" s="249"/>
      <c r="AH51" s="249"/>
      <c r="AI51" s="249"/>
      <c r="AJ51" s="249"/>
      <c r="AK51" s="249"/>
      <c r="AL51" s="249"/>
      <c r="AM51" s="249"/>
      <c r="AN51" s="249"/>
      <c r="AO51" s="249"/>
      <c r="AP51" s="54"/>
      <c r="AQ51" s="230"/>
      <c r="AR51" s="230"/>
      <c r="AS51" s="230"/>
      <c r="AT51" s="230"/>
      <c r="AU51" s="230"/>
      <c r="AV51" s="230"/>
      <c r="AW51" s="230"/>
      <c r="AX51" s="230"/>
      <c r="AY51" s="230"/>
      <c r="AZ51" s="230"/>
      <c r="BA51" s="230"/>
      <c r="BB51" s="230"/>
      <c r="BC51" s="230"/>
      <c r="BD51" s="230"/>
      <c r="BE51" s="230"/>
      <c r="BF51" s="230"/>
      <c r="BG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row>
    <row r="52" spans="1:155" ht="20.25" customHeight="1" x14ac:dyDescent="0.25">
      <c r="A52" s="79"/>
      <c r="B52" s="52"/>
      <c r="C52" s="18"/>
      <c r="D52" s="18"/>
      <c r="E52" s="18" t="s">
        <v>42</v>
      </c>
      <c r="F52" s="18"/>
      <c r="G52" s="18"/>
      <c r="H52" s="18"/>
      <c r="I52" s="18"/>
      <c r="J52" s="18"/>
      <c r="K52" s="18"/>
      <c r="L52" s="18"/>
      <c r="M52" s="18"/>
      <c r="N52" s="18"/>
      <c r="O52" s="18"/>
      <c r="P52" s="18"/>
      <c r="Q52" s="18"/>
      <c r="R52" s="411" t="s">
        <v>192</v>
      </c>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249"/>
      <c r="AP52" s="54"/>
      <c r="AQ52" s="230"/>
      <c r="AR52" s="230"/>
      <c r="AS52" s="230"/>
      <c r="AT52" s="230"/>
      <c r="AU52" s="230"/>
      <c r="AV52" s="230"/>
      <c r="AW52" s="230"/>
      <c r="AX52" s="230"/>
      <c r="AY52" s="230"/>
      <c r="AZ52" s="230"/>
      <c r="BA52" s="230"/>
      <c r="BB52" s="230"/>
      <c r="BC52" s="230"/>
      <c r="BD52" s="230"/>
      <c r="BE52" s="230"/>
      <c r="BF52" s="230"/>
      <c r="BG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row>
    <row r="53" spans="1:155" ht="20.25" customHeight="1" x14ac:dyDescent="0.25">
      <c r="A53" s="79"/>
      <c r="B53" s="52"/>
      <c r="C53" s="18"/>
      <c r="D53" s="18"/>
      <c r="E53" s="18"/>
      <c r="F53" s="18"/>
      <c r="G53" s="18"/>
      <c r="H53" s="18"/>
      <c r="I53" s="18"/>
      <c r="J53" s="18"/>
      <c r="K53" s="18"/>
      <c r="L53" s="18"/>
      <c r="M53" s="18"/>
      <c r="N53" s="18"/>
      <c r="O53" s="18"/>
      <c r="P53" s="18"/>
      <c r="Q53" s="18"/>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249"/>
      <c r="AP53" s="54"/>
      <c r="AQ53" s="230"/>
      <c r="AR53" s="230"/>
      <c r="AS53" s="230"/>
      <c r="AT53" s="230"/>
      <c r="AU53" s="230"/>
      <c r="AV53" s="230"/>
      <c r="AW53" s="230"/>
      <c r="AX53" s="230"/>
      <c r="AY53" s="230"/>
      <c r="AZ53" s="230"/>
      <c r="BA53" s="230"/>
      <c r="BB53" s="230"/>
      <c r="BC53" s="230"/>
      <c r="BD53" s="230"/>
      <c r="BE53" s="230"/>
      <c r="BF53" s="230"/>
      <c r="BG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row>
    <row r="54" spans="1:155" ht="20.25" customHeight="1" x14ac:dyDescent="0.25">
      <c r="A54" s="79"/>
      <c r="B54" s="52"/>
      <c r="C54" s="18">
        <v>4</v>
      </c>
      <c r="D54" s="231"/>
      <c r="E54" s="231"/>
      <c r="F54" s="231"/>
      <c r="G54" s="231"/>
      <c r="H54" s="231"/>
      <c r="I54" s="231"/>
      <c r="J54" s="231"/>
      <c r="K54" s="231"/>
      <c r="L54" s="231"/>
      <c r="M54" s="231"/>
      <c r="N54" s="231"/>
      <c r="O54" s="231"/>
      <c r="P54" s="231"/>
      <c r="Q54" s="231"/>
      <c r="R54" s="231"/>
      <c r="S54" s="231"/>
      <c r="T54" s="231"/>
      <c r="U54" s="231"/>
      <c r="V54" s="248"/>
      <c r="W54" s="248"/>
      <c r="X54" s="248"/>
      <c r="Y54" s="248"/>
      <c r="Z54" s="248"/>
      <c r="AA54" s="248"/>
      <c r="AB54" s="248"/>
      <c r="AC54" s="248"/>
      <c r="AD54" s="248"/>
      <c r="AE54" s="248"/>
      <c r="AF54" s="248"/>
      <c r="AG54" s="248"/>
      <c r="AH54" s="248"/>
      <c r="AI54" s="248"/>
      <c r="AJ54" s="248"/>
      <c r="AK54" s="248"/>
      <c r="AL54" s="248"/>
      <c r="AM54" s="248"/>
      <c r="AN54" s="248"/>
      <c r="AO54" s="249"/>
      <c r="AP54" s="54"/>
      <c r="AQ54" s="230"/>
      <c r="AR54" s="230"/>
      <c r="AS54" s="230"/>
      <c r="AT54" s="230"/>
      <c r="AU54" s="230"/>
      <c r="AV54" s="230"/>
      <c r="AW54" s="230"/>
      <c r="AX54" s="230"/>
      <c r="AY54" s="230"/>
      <c r="AZ54" s="230"/>
      <c r="BA54" s="230"/>
      <c r="BB54" s="230"/>
      <c r="BC54" s="230"/>
      <c r="BD54" s="230"/>
      <c r="BE54" s="230"/>
      <c r="BF54" s="230"/>
      <c r="BG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row>
    <row r="55" spans="1:155" ht="20.25" customHeight="1" x14ac:dyDescent="0.25">
      <c r="A55" s="79"/>
      <c r="B55" s="52"/>
      <c r="C55" s="412" t="s">
        <v>199</v>
      </c>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54"/>
      <c r="AQ55" s="230"/>
      <c r="AR55" s="230"/>
      <c r="AS55" s="230"/>
      <c r="AT55" s="230"/>
      <c r="AU55" s="230"/>
      <c r="AV55" s="230"/>
      <c r="AW55" s="230"/>
      <c r="AX55" s="230"/>
      <c r="AY55" s="230"/>
      <c r="AZ55" s="230"/>
      <c r="BA55" s="230"/>
      <c r="BB55" s="230"/>
      <c r="BC55" s="230"/>
      <c r="BD55" s="230"/>
      <c r="BE55" s="230"/>
      <c r="BF55" s="230"/>
      <c r="BG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row>
    <row r="56" spans="1:155" ht="20.25" customHeight="1" x14ac:dyDescent="0.25">
      <c r="A56" s="79"/>
      <c r="B56" s="5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54"/>
      <c r="AQ56" s="230"/>
      <c r="AR56" s="230"/>
      <c r="AS56" s="230"/>
      <c r="AT56" s="230"/>
      <c r="AU56" s="230"/>
      <c r="AV56" s="230"/>
      <c r="AW56" s="230"/>
      <c r="AX56" s="230"/>
      <c r="AY56" s="230"/>
      <c r="AZ56" s="230"/>
      <c r="BA56" s="230"/>
      <c r="BB56" s="230"/>
      <c r="BC56" s="230"/>
      <c r="BD56" s="230"/>
      <c r="BE56" s="230"/>
      <c r="BF56" s="230"/>
      <c r="BG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row>
    <row r="57" spans="1:155" ht="20.25" customHeight="1" x14ac:dyDescent="0.25">
      <c r="A57" s="79"/>
      <c r="B57" s="52"/>
      <c r="C57" s="18"/>
      <c r="D57" s="18"/>
      <c r="E57" s="18" t="s">
        <v>39</v>
      </c>
      <c r="F57" s="18"/>
      <c r="G57" s="18"/>
      <c r="H57" s="18"/>
      <c r="I57" s="18"/>
      <c r="J57" s="18"/>
      <c r="K57" s="18"/>
      <c r="L57" s="18"/>
      <c r="M57" s="18"/>
      <c r="N57" s="18"/>
      <c r="O57" s="18"/>
      <c r="P57" s="18"/>
      <c r="Q57" s="18"/>
      <c r="R57" s="415" t="s">
        <v>198</v>
      </c>
      <c r="S57" s="415"/>
      <c r="T57" s="415"/>
      <c r="U57" s="415"/>
      <c r="V57" s="415"/>
      <c r="W57" s="415"/>
      <c r="X57" s="415"/>
      <c r="Y57" s="18"/>
      <c r="Z57" s="18"/>
      <c r="AA57" s="18"/>
      <c r="AB57" s="18"/>
      <c r="AC57" s="18"/>
      <c r="AD57" s="18"/>
      <c r="AE57" s="18"/>
      <c r="AF57" s="18"/>
      <c r="AG57" s="18"/>
      <c r="AH57" s="18"/>
      <c r="AI57" s="18"/>
      <c r="AJ57" s="18"/>
      <c r="AK57" s="18"/>
      <c r="AL57" s="18"/>
      <c r="AM57" s="18"/>
      <c r="AN57" s="18"/>
      <c r="AO57" s="18"/>
      <c r="AP57" s="54"/>
      <c r="AQ57" s="230"/>
      <c r="AR57" s="230"/>
      <c r="AS57" s="230"/>
      <c r="AT57" s="230"/>
      <c r="AU57" s="230"/>
      <c r="AV57" s="230"/>
      <c r="AW57" s="230"/>
      <c r="AX57" s="230"/>
      <c r="AY57" s="230"/>
      <c r="AZ57" s="230"/>
      <c r="BA57" s="230"/>
      <c r="BB57" s="230"/>
      <c r="BC57" s="230"/>
      <c r="BD57" s="230"/>
      <c r="BE57" s="230"/>
      <c r="BF57" s="230"/>
      <c r="BG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row>
    <row r="58" spans="1:155" ht="20.25" customHeight="1" x14ac:dyDescent="0.25">
      <c r="A58" s="79"/>
      <c r="B58" s="52"/>
      <c r="C58" s="18"/>
      <c r="D58" s="18"/>
      <c r="E58" s="18" t="s">
        <v>40</v>
      </c>
      <c r="F58" s="18"/>
      <c r="G58" s="18"/>
      <c r="H58" s="18"/>
      <c r="I58" s="18"/>
      <c r="J58" s="18"/>
      <c r="K58" s="18"/>
      <c r="L58" s="18"/>
      <c r="M58" s="18"/>
      <c r="N58" s="18"/>
      <c r="O58" s="18"/>
      <c r="P58" s="18"/>
      <c r="Q58" s="18"/>
      <c r="R58" s="415" t="s">
        <v>200</v>
      </c>
      <c r="S58" s="415"/>
      <c r="T58" s="415"/>
      <c r="U58" s="415"/>
      <c r="V58" s="415"/>
      <c r="W58" s="415"/>
      <c r="X58" s="415"/>
      <c r="Y58" s="249"/>
      <c r="Z58" s="249"/>
      <c r="AA58" s="249"/>
      <c r="AB58" s="249"/>
      <c r="AC58" s="249"/>
      <c r="AD58" s="249"/>
      <c r="AE58" s="249"/>
      <c r="AF58" s="249"/>
      <c r="AG58" s="249"/>
      <c r="AH58" s="249"/>
      <c r="AI58" s="249"/>
      <c r="AJ58" s="249"/>
      <c r="AK58" s="249"/>
      <c r="AL58" s="249"/>
      <c r="AM58" s="249"/>
      <c r="AN58" s="249"/>
      <c r="AO58" s="249"/>
      <c r="AP58" s="54"/>
      <c r="AQ58" s="230"/>
      <c r="AR58" s="230"/>
      <c r="AS58" s="230"/>
      <c r="AT58" s="230"/>
      <c r="AU58" s="230"/>
      <c r="AV58" s="230"/>
      <c r="AW58" s="230"/>
      <c r="AX58" s="230"/>
      <c r="AY58" s="230"/>
      <c r="AZ58" s="230"/>
      <c r="BA58" s="230"/>
      <c r="BB58" s="230"/>
      <c r="BC58" s="230"/>
      <c r="BD58" s="230"/>
      <c r="BE58" s="230"/>
      <c r="BF58" s="230"/>
      <c r="BG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row>
    <row r="59" spans="1:155" ht="20.25" customHeight="1" x14ac:dyDescent="0.25">
      <c r="A59" s="79"/>
      <c r="B59" s="52"/>
      <c r="C59" s="18"/>
      <c r="D59" s="18"/>
      <c r="E59" s="18" t="s">
        <v>41</v>
      </c>
      <c r="F59" s="18"/>
      <c r="G59" s="18"/>
      <c r="H59" s="18"/>
      <c r="I59" s="18"/>
      <c r="J59" s="18"/>
      <c r="K59" s="18"/>
      <c r="L59" s="18"/>
      <c r="M59" s="18"/>
      <c r="N59" s="18"/>
      <c r="O59" s="18"/>
      <c r="P59" s="18"/>
      <c r="Q59" s="18"/>
      <c r="R59" s="415">
        <v>0.29166666666666669</v>
      </c>
      <c r="S59" s="415"/>
      <c r="T59" s="415"/>
      <c r="U59" s="415"/>
      <c r="V59" s="249"/>
      <c r="W59" s="249"/>
      <c r="X59" s="249"/>
      <c r="Y59" s="249"/>
      <c r="Z59" s="249"/>
      <c r="AA59" s="249"/>
      <c r="AB59" s="249"/>
      <c r="AC59" s="249"/>
      <c r="AD59" s="249"/>
      <c r="AE59" s="249"/>
      <c r="AF59" s="249"/>
      <c r="AG59" s="249"/>
      <c r="AH59" s="249"/>
      <c r="AI59" s="249"/>
      <c r="AJ59" s="249"/>
      <c r="AK59" s="249"/>
      <c r="AL59" s="249"/>
      <c r="AM59" s="249"/>
      <c r="AN59" s="249"/>
      <c r="AO59" s="249"/>
      <c r="AP59" s="54"/>
      <c r="AQ59" s="230"/>
      <c r="AR59" s="230"/>
      <c r="AS59" s="230"/>
      <c r="AT59" s="230"/>
      <c r="AU59" s="230"/>
      <c r="AV59" s="230"/>
      <c r="AW59" s="230"/>
      <c r="AX59" s="230"/>
      <c r="AY59" s="230"/>
      <c r="AZ59" s="230"/>
      <c r="BA59" s="230"/>
      <c r="BB59" s="230"/>
      <c r="BC59" s="230"/>
      <c r="BD59" s="230"/>
      <c r="BE59" s="230"/>
      <c r="BF59" s="230"/>
      <c r="BG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row>
    <row r="60" spans="1:155" ht="20.25" customHeight="1" x14ac:dyDescent="0.25">
      <c r="A60" s="79"/>
      <c r="B60" s="52"/>
      <c r="C60" s="18"/>
      <c r="D60" s="18"/>
      <c r="E60" s="251" t="s">
        <v>155</v>
      </c>
      <c r="F60" s="18"/>
      <c r="G60" s="18"/>
      <c r="H60" s="18"/>
      <c r="I60" s="18"/>
      <c r="J60" s="18"/>
      <c r="K60" s="18"/>
      <c r="L60" s="18"/>
      <c r="M60" s="18"/>
      <c r="N60" s="18"/>
      <c r="O60" s="18"/>
      <c r="P60" s="18"/>
      <c r="Q60" s="18"/>
      <c r="R60" s="416">
        <v>0</v>
      </c>
      <c r="S60" s="416"/>
      <c r="T60" s="416"/>
      <c r="U60" s="416"/>
      <c r="V60" s="249"/>
      <c r="W60" s="249"/>
      <c r="X60" s="249"/>
      <c r="Y60" s="249"/>
      <c r="Z60" s="249"/>
      <c r="AA60" s="249"/>
      <c r="AB60" s="249"/>
      <c r="AC60" s="249"/>
      <c r="AD60" s="249"/>
      <c r="AE60" s="249"/>
      <c r="AF60" s="249"/>
      <c r="AG60" s="249"/>
      <c r="AH60" s="249"/>
      <c r="AI60" s="249"/>
      <c r="AJ60" s="249"/>
      <c r="AK60" s="249"/>
      <c r="AL60" s="249"/>
      <c r="AM60" s="249"/>
      <c r="AN60" s="249"/>
      <c r="AO60" s="249"/>
      <c r="AP60" s="54"/>
      <c r="AQ60" s="230"/>
      <c r="AR60" s="230"/>
      <c r="AS60" s="230"/>
      <c r="AT60" s="230"/>
      <c r="AU60" s="230"/>
      <c r="AV60" s="230"/>
      <c r="AW60" s="230"/>
      <c r="AX60" s="230"/>
      <c r="AY60" s="230"/>
      <c r="AZ60" s="230"/>
      <c r="BA60" s="230"/>
      <c r="BB60" s="230"/>
      <c r="BC60" s="230"/>
      <c r="BD60" s="230"/>
      <c r="BE60" s="230"/>
      <c r="BF60" s="230"/>
      <c r="BG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row>
    <row r="61" spans="1:155" ht="20.25" customHeight="1" x14ac:dyDescent="0.25">
      <c r="A61" s="79"/>
      <c r="B61" s="52"/>
      <c r="C61" s="18"/>
      <c r="D61" s="18"/>
      <c r="E61" s="18" t="s">
        <v>160</v>
      </c>
      <c r="F61" s="18"/>
      <c r="G61" s="18"/>
      <c r="H61" s="18"/>
      <c r="I61" s="18"/>
      <c r="J61" s="18"/>
      <c r="K61" s="18"/>
      <c r="L61" s="18"/>
      <c r="M61" s="18"/>
      <c r="N61" s="18"/>
      <c r="O61" s="18"/>
      <c r="P61" s="18"/>
      <c r="Q61" s="18"/>
      <c r="R61" s="415">
        <v>0.29166666666666669</v>
      </c>
      <c r="S61" s="415"/>
      <c r="T61" s="415"/>
      <c r="U61" s="415"/>
      <c r="V61" s="249"/>
      <c r="W61" s="249"/>
      <c r="X61" s="249"/>
      <c r="Y61" s="249"/>
      <c r="Z61" s="249"/>
      <c r="AA61" s="249"/>
      <c r="AB61" s="249"/>
      <c r="AC61" s="249"/>
      <c r="AD61" s="249"/>
      <c r="AE61" s="249"/>
      <c r="AF61" s="249"/>
      <c r="AG61" s="249"/>
      <c r="AH61" s="249"/>
      <c r="AI61" s="249"/>
      <c r="AJ61" s="249"/>
      <c r="AK61" s="249"/>
      <c r="AL61" s="249"/>
      <c r="AM61" s="249"/>
      <c r="AN61" s="249"/>
      <c r="AO61" s="249"/>
      <c r="AP61" s="54"/>
      <c r="AQ61" s="230"/>
      <c r="AR61" s="230"/>
      <c r="AS61" s="230"/>
      <c r="AT61" s="230"/>
      <c r="AU61" s="230"/>
      <c r="AV61" s="230"/>
      <c r="AW61" s="230"/>
      <c r="AX61" s="230"/>
      <c r="AY61" s="230"/>
      <c r="AZ61" s="230"/>
      <c r="BA61" s="230"/>
      <c r="BB61" s="230"/>
      <c r="BC61" s="230"/>
      <c r="BD61" s="230"/>
      <c r="BE61" s="230"/>
      <c r="BF61" s="230"/>
      <c r="BG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row>
    <row r="62" spans="1:155" ht="20.25" customHeight="1" x14ac:dyDescent="0.25">
      <c r="A62" s="79"/>
      <c r="B62" s="257"/>
      <c r="C62" s="18"/>
      <c r="D62" s="18"/>
      <c r="E62" s="18" t="s">
        <v>42</v>
      </c>
      <c r="F62" s="18"/>
      <c r="G62" s="18"/>
      <c r="H62" s="18"/>
      <c r="I62" s="18"/>
      <c r="J62" s="18"/>
      <c r="K62" s="18"/>
      <c r="L62" s="18"/>
      <c r="M62" s="18"/>
      <c r="N62" s="18"/>
      <c r="O62" s="18"/>
      <c r="P62" s="18"/>
      <c r="Q62" s="18"/>
      <c r="R62" s="411" t="s">
        <v>201</v>
      </c>
      <c r="S62" s="411"/>
      <c r="T62" s="411"/>
      <c r="U62" s="411"/>
      <c r="V62" s="411"/>
      <c r="W62" s="411"/>
      <c r="X62" s="411"/>
      <c r="Y62" s="411"/>
      <c r="Z62" s="411"/>
      <c r="AA62" s="411"/>
      <c r="AB62" s="411"/>
      <c r="AC62" s="411"/>
      <c r="AD62" s="411"/>
      <c r="AE62" s="411"/>
      <c r="AF62" s="411"/>
      <c r="AG62" s="411"/>
      <c r="AH62" s="411"/>
      <c r="AI62" s="411"/>
      <c r="AJ62" s="411"/>
      <c r="AK62" s="411"/>
      <c r="AL62" s="411"/>
      <c r="AM62" s="411"/>
      <c r="AN62" s="411"/>
      <c r="AO62" s="249"/>
      <c r="AP62" s="258"/>
      <c r="AQ62" s="230"/>
      <c r="AR62" s="230"/>
      <c r="AS62" s="230"/>
      <c r="AT62" s="230"/>
      <c r="AU62" s="230"/>
      <c r="AV62" s="230"/>
      <c r="AW62" s="230"/>
      <c r="AX62" s="230"/>
      <c r="AY62" s="230"/>
      <c r="AZ62" s="230"/>
      <c r="BA62" s="230"/>
      <c r="BB62" s="230"/>
      <c r="BC62" s="230"/>
      <c r="BD62" s="230"/>
      <c r="BE62" s="230"/>
      <c r="BF62" s="230"/>
      <c r="BG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row>
    <row r="63" spans="1:155" ht="20.25" customHeight="1" x14ac:dyDescent="0.25">
      <c r="A63" s="79"/>
      <c r="B63" s="257"/>
      <c r="C63" s="18"/>
      <c r="D63" s="18"/>
      <c r="E63" s="18"/>
      <c r="F63" s="18"/>
      <c r="G63" s="18"/>
      <c r="H63" s="18"/>
      <c r="I63" s="18"/>
      <c r="J63" s="18"/>
      <c r="K63" s="18"/>
      <c r="L63" s="18"/>
      <c r="M63" s="18"/>
      <c r="N63" s="18"/>
      <c r="O63" s="18"/>
      <c r="P63" s="18"/>
      <c r="Q63" s="18"/>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c r="AO63" s="249"/>
      <c r="AP63" s="258"/>
      <c r="AQ63" s="230"/>
      <c r="AR63" s="230"/>
      <c r="AS63" s="230"/>
      <c r="AT63" s="230"/>
      <c r="AU63" s="230"/>
      <c r="AV63" s="230"/>
      <c r="AW63" s="230"/>
      <c r="AX63" s="230"/>
      <c r="AY63" s="230"/>
      <c r="AZ63" s="230"/>
      <c r="BA63" s="230"/>
      <c r="BB63" s="230"/>
      <c r="BC63" s="230"/>
      <c r="BD63" s="230"/>
      <c r="BE63" s="230"/>
      <c r="BF63" s="230"/>
      <c r="BG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row>
    <row r="64" spans="1:155" s="92" customFormat="1" ht="20.25" customHeight="1" x14ac:dyDescent="0.25">
      <c r="A64" s="79"/>
      <c r="B64" s="52"/>
      <c r="C64" s="18">
        <v>5</v>
      </c>
      <c r="D64" s="231"/>
      <c r="E64" s="231"/>
      <c r="F64" s="231"/>
      <c r="G64" s="231"/>
      <c r="H64" s="231"/>
      <c r="I64" s="231"/>
      <c r="J64" s="231"/>
      <c r="K64" s="231"/>
      <c r="L64" s="231"/>
      <c r="M64" s="231"/>
      <c r="N64" s="231"/>
      <c r="O64" s="231"/>
      <c r="P64" s="231"/>
      <c r="Q64" s="231"/>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90"/>
      <c r="AP64" s="54"/>
      <c r="AQ64" s="230"/>
      <c r="AR64" s="230"/>
      <c r="AS64" s="230"/>
      <c r="AT64" s="230"/>
      <c r="AU64" s="230"/>
      <c r="AV64" s="230"/>
      <c r="AW64" s="230"/>
      <c r="AX64" s="230"/>
      <c r="AY64" s="230"/>
      <c r="AZ64" s="230"/>
      <c r="BA64" s="230"/>
      <c r="BB64" s="230"/>
      <c r="BC64" s="230"/>
      <c r="BD64" s="230"/>
      <c r="BE64" s="230"/>
      <c r="BF64" s="230"/>
      <c r="BG64" s="230"/>
      <c r="BH64" s="79"/>
      <c r="BI64" s="79"/>
      <c r="BJ64" s="79"/>
      <c r="BK64" s="79"/>
      <c r="BL64" s="79"/>
      <c r="BM64" s="79"/>
      <c r="BN64" s="79"/>
      <c r="BO64" s="79"/>
      <c r="BP64" s="79"/>
      <c r="BQ64" s="79"/>
      <c r="BR64" s="79"/>
      <c r="BS64" s="79"/>
      <c r="BT64" s="79"/>
      <c r="BU64" s="79"/>
      <c r="BV64" s="79"/>
      <c r="BW64" s="79"/>
      <c r="BX64" s="79"/>
      <c r="BY64" s="79"/>
      <c r="BZ64" s="79"/>
    </row>
    <row r="65" spans="1:155" s="92" customFormat="1" ht="20.25" customHeight="1" x14ac:dyDescent="0.25">
      <c r="A65" s="79"/>
      <c r="B65" s="52"/>
      <c r="C65" s="412" t="s">
        <v>304</v>
      </c>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54"/>
      <c r="AQ65" s="230"/>
      <c r="AR65" s="230"/>
      <c r="AS65" s="230"/>
      <c r="AT65" s="230"/>
      <c r="AU65" s="230"/>
      <c r="AV65" s="230"/>
      <c r="AW65" s="230"/>
      <c r="AX65" s="230"/>
      <c r="AY65" s="230"/>
      <c r="AZ65" s="230"/>
      <c r="BA65" s="230"/>
      <c r="BB65" s="230"/>
      <c r="BC65" s="230"/>
      <c r="BD65" s="230"/>
      <c r="BE65" s="230"/>
      <c r="BF65" s="230"/>
      <c r="BG65" s="230"/>
      <c r="BH65" s="79"/>
      <c r="BI65" s="79"/>
      <c r="BJ65" s="79"/>
      <c r="BK65" s="79"/>
      <c r="BL65" s="79"/>
      <c r="BM65" s="79"/>
      <c r="BN65" s="79"/>
      <c r="BO65" s="79"/>
      <c r="BP65" s="79"/>
      <c r="BQ65" s="79"/>
      <c r="BR65" s="79"/>
      <c r="BS65" s="79"/>
      <c r="BT65" s="79"/>
      <c r="BU65" s="79"/>
      <c r="BV65" s="79"/>
      <c r="BW65" s="79"/>
      <c r="BX65" s="79"/>
      <c r="BY65" s="79"/>
      <c r="BZ65" s="79"/>
    </row>
    <row r="66" spans="1:155" s="92" customFormat="1" ht="20.25" customHeight="1" x14ac:dyDescent="0.25">
      <c r="A66" s="79"/>
      <c r="B66" s="5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54"/>
      <c r="AQ66" s="230"/>
      <c r="AR66" s="230"/>
      <c r="AS66" s="230"/>
      <c r="AT66" s="230"/>
      <c r="AU66" s="230"/>
      <c r="AV66" s="230"/>
      <c r="AW66" s="230"/>
      <c r="AX66" s="230"/>
      <c r="AY66" s="230"/>
      <c r="AZ66" s="230"/>
      <c r="BA66" s="230"/>
      <c r="BB66" s="230"/>
      <c r="BC66" s="230"/>
      <c r="BD66" s="230"/>
      <c r="BE66" s="230"/>
      <c r="BF66" s="230"/>
      <c r="BG66" s="230"/>
      <c r="BH66" s="79"/>
      <c r="BI66" s="79"/>
      <c r="BJ66" s="79"/>
      <c r="BK66" s="79"/>
      <c r="BL66" s="79"/>
      <c r="BM66" s="79"/>
      <c r="BN66" s="79"/>
      <c r="BO66" s="79"/>
      <c r="BP66" s="79"/>
      <c r="BQ66" s="79"/>
      <c r="BR66" s="79"/>
      <c r="BS66" s="79"/>
      <c r="BT66" s="79"/>
      <c r="BU66" s="79"/>
      <c r="BV66" s="79"/>
      <c r="BW66" s="79"/>
      <c r="BX66" s="79"/>
      <c r="BY66" s="79"/>
      <c r="BZ66" s="79"/>
    </row>
    <row r="67" spans="1:155" s="92" customFormat="1" ht="20.25" customHeight="1" x14ac:dyDescent="0.25">
      <c r="A67" s="79"/>
      <c r="B67" s="52"/>
      <c r="C67" s="18"/>
      <c r="D67" s="90"/>
      <c r="E67" s="251" t="s">
        <v>155</v>
      </c>
      <c r="F67" s="18"/>
      <c r="G67" s="18"/>
      <c r="H67" s="18"/>
      <c r="I67" s="18"/>
      <c r="J67" s="18"/>
      <c r="K67" s="18"/>
      <c r="L67" s="18"/>
      <c r="M67" s="18"/>
      <c r="N67" s="25"/>
      <c r="O67" s="25"/>
      <c r="P67" s="25"/>
      <c r="Q67" s="25"/>
      <c r="R67" s="411" t="s">
        <v>325</v>
      </c>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90"/>
      <c r="AP67" s="54"/>
      <c r="AQ67" s="230"/>
      <c r="AR67" s="230"/>
      <c r="AS67" s="230"/>
      <c r="AT67" s="230"/>
      <c r="AU67" s="230"/>
      <c r="AV67" s="230"/>
      <c r="AW67" s="230"/>
      <c r="AX67" s="230"/>
      <c r="AY67" s="230"/>
      <c r="AZ67" s="230"/>
      <c r="BA67" s="230"/>
      <c r="BB67" s="230"/>
      <c r="BC67" s="230"/>
      <c r="BD67" s="230"/>
      <c r="BE67" s="230"/>
      <c r="BF67" s="230"/>
      <c r="BG67" s="230"/>
      <c r="BH67" s="79"/>
      <c r="BI67" s="79"/>
      <c r="BJ67" s="79"/>
      <c r="BK67" s="79"/>
      <c r="BL67" s="79"/>
      <c r="BM67" s="79"/>
      <c r="BN67" s="79"/>
      <c r="BO67" s="79"/>
      <c r="BP67" s="79"/>
      <c r="BQ67" s="79"/>
      <c r="BR67" s="79"/>
      <c r="BS67" s="79"/>
      <c r="BT67" s="79"/>
      <c r="BU67" s="79"/>
      <c r="BV67" s="79"/>
      <c r="BW67" s="79"/>
      <c r="BX67" s="79"/>
      <c r="BY67" s="79"/>
      <c r="BZ67" s="79"/>
    </row>
    <row r="68" spans="1:155" s="92" customFormat="1" ht="20.25" customHeight="1" x14ac:dyDescent="0.25">
      <c r="A68" s="79"/>
      <c r="B68" s="52"/>
      <c r="C68" s="18"/>
      <c r="D68" s="18"/>
      <c r="E68" s="18"/>
      <c r="F68" s="18"/>
      <c r="G68" s="18"/>
      <c r="H68" s="18"/>
      <c r="I68" s="18"/>
      <c r="J68" s="18"/>
      <c r="K68" s="18"/>
      <c r="L68" s="18"/>
      <c r="M68" s="18"/>
      <c r="N68" s="18"/>
      <c r="O68" s="18"/>
      <c r="P68" s="18"/>
      <c r="Q68" s="18"/>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90"/>
      <c r="AP68" s="54"/>
      <c r="AQ68" s="230"/>
      <c r="AR68" s="230"/>
      <c r="AS68" s="230"/>
      <c r="AT68" s="230"/>
      <c r="AU68" s="230"/>
      <c r="AV68" s="230"/>
      <c r="AW68" s="230"/>
      <c r="AX68" s="230"/>
      <c r="AY68" s="230"/>
      <c r="AZ68" s="230"/>
      <c r="BA68" s="230"/>
      <c r="BB68" s="230"/>
      <c r="BC68" s="230"/>
      <c r="BD68" s="230"/>
      <c r="BE68" s="230"/>
      <c r="BF68" s="230"/>
      <c r="BG68" s="230"/>
      <c r="BH68" s="79"/>
      <c r="BI68" s="79"/>
      <c r="BJ68" s="79"/>
      <c r="BK68" s="79"/>
      <c r="BL68" s="79"/>
      <c r="BM68" s="79"/>
      <c r="BN68" s="79"/>
      <c r="BO68" s="79"/>
      <c r="BP68" s="79"/>
      <c r="BQ68" s="79"/>
      <c r="BR68" s="79"/>
      <c r="BS68" s="79"/>
      <c r="BT68" s="79"/>
      <c r="BU68" s="79"/>
      <c r="BV68" s="79"/>
      <c r="BW68" s="79"/>
      <c r="BX68" s="79"/>
      <c r="BY68" s="79"/>
      <c r="BZ68" s="79"/>
    </row>
    <row r="69" spans="1:155" s="92" customFormat="1" ht="20.25" customHeight="1" x14ac:dyDescent="0.25">
      <c r="A69" s="79"/>
      <c r="B69" s="52"/>
      <c r="C69" s="18"/>
      <c r="D69" s="18"/>
      <c r="E69" s="18"/>
      <c r="F69" s="18"/>
      <c r="G69" s="18"/>
      <c r="H69" s="18"/>
      <c r="I69" s="18"/>
      <c r="J69" s="18"/>
      <c r="K69" s="18"/>
      <c r="L69" s="18"/>
      <c r="M69" s="18"/>
      <c r="N69" s="18"/>
      <c r="O69" s="18"/>
      <c r="P69" s="18"/>
      <c r="Q69" s="18"/>
      <c r="R69" s="411"/>
      <c r="S69" s="411"/>
      <c r="T69" s="411"/>
      <c r="U69" s="411"/>
      <c r="V69" s="411"/>
      <c r="W69" s="411"/>
      <c r="X69" s="411"/>
      <c r="Y69" s="411"/>
      <c r="Z69" s="411"/>
      <c r="AA69" s="411"/>
      <c r="AB69" s="411"/>
      <c r="AC69" s="411"/>
      <c r="AD69" s="411"/>
      <c r="AE69" s="411"/>
      <c r="AF69" s="411"/>
      <c r="AG69" s="411"/>
      <c r="AH69" s="411"/>
      <c r="AI69" s="411"/>
      <c r="AJ69" s="411"/>
      <c r="AK69" s="411"/>
      <c r="AL69" s="411"/>
      <c r="AM69" s="411"/>
      <c r="AN69" s="411"/>
      <c r="AO69" s="90"/>
      <c r="AP69" s="54"/>
      <c r="AQ69" s="230"/>
      <c r="AR69" s="230"/>
      <c r="AS69" s="230"/>
      <c r="AT69" s="230"/>
      <c r="AU69" s="230"/>
      <c r="AV69" s="230"/>
      <c r="AW69" s="230"/>
      <c r="AX69" s="230"/>
      <c r="AY69" s="230"/>
      <c r="AZ69" s="230"/>
      <c r="BA69" s="230"/>
      <c r="BB69" s="230"/>
      <c r="BC69" s="230"/>
      <c r="BD69" s="230"/>
      <c r="BE69" s="230"/>
      <c r="BF69" s="230"/>
      <c r="BG69" s="230"/>
      <c r="BH69" s="79"/>
      <c r="BI69" s="79"/>
      <c r="BJ69" s="79"/>
      <c r="BK69" s="79"/>
      <c r="BL69" s="79"/>
      <c r="BM69" s="79"/>
      <c r="BN69" s="79"/>
      <c r="BO69" s="79"/>
      <c r="BP69" s="79"/>
      <c r="BQ69" s="79"/>
      <c r="BR69" s="79"/>
      <c r="BS69" s="79"/>
      <c r="BT69" s="79"/>
      <c r="BU69" s="79"/>
      <c r="BV69" s="79"/>
      <c r="BW69" s="79"/>
      <c r="BX69" s="79"/>
      <c r="BY69" s="79"/>
      <c r="BZ69" s="79"/>
    </row>
    <row r="70" spans="1:155" s="92" customFormat="1" ht="20.25" customHeight="1" x14ac:dyDescent="0.25">
      <c r="A70" s="79"/>
      <c r="B70" s="52"/>
      <c r="C70" s="18"/>
      <c r="D70" s="18"/>
      <c r="E70" s="18"/>
      <c r="F70" s="18"/>
      <c r="G70" s="18"/>
      <c r="H70" s="18"/>
      <c r="I70" s="18"/>
      <c r="J70" s="18"/>
      <c r="K70" s="18"/>
      <c r="L70" s="18"/>
      <c r="M70" s="18"/>
      <c r="N70" s="18"/>
      <c r="O70" s="18"/>
      <c r="P70" s="18"/>
      <c r="Q70" s="18"/>
      <c r="R70" s="411"/>
      <c r="S70" s="411"/>
      <c r="T70" s="411"/>
      <c r="U70" s="411"/>
      <c r="V70" s="411"/>
      <c r="W70" s="411"/>
      <c r="X70" s="411"/>
      <c r="Y70" s="411"/>
      <c r="Z70" s="411"/>
      <c r="AA70" s="411"/>
      <c r="AB70" s="411"/>
      <c r="AC70" s="411"/>
      <c r="AD70" s="411"/>
      <c r="AE70" s="411"/>
      <c r="AF70" s="411"/>
      <c r="AG70" s="411"/>
      <c r="AH70" s="411"/>
      <c r="AI70" s="411"/>
      <c r="AJ70" s="411"/>
      <c r="AK70" s="411"/>
      <c r="AL70" s="411"/>
      <c r="AM70" s="411"/>
      <c r="AN70" s="411"/>
      <c r="AO70" s="90"/>
      <c r="AP70" s="54"/>
      <c r="AQ70" s="230"/>
      <c r="AR70" s="230"/>
      <c r="AS70" s="230"/>
      <c r="AT70" s="230"/>
      <c r="AU70" s="230"/>
      <c r="AV70" s="230"/>
      <c r="AW70" s="230"/>
      <c r="AX70" s="230"/>
      <c r="AY70" s="230"/>
      <c r="AZ70" s="230"/>
      <c r="BA70" s="230"/>
      <c r="BB70" s="230"/>
      <c r="BC70" s="230"/>
      <c r="BD70" s="230"/>
      <c r="BE70" s="230"/>
      <c r="BF70" s="230"/>
      <c r="BG70" s="230"/>
      <c r="BH70" s="79"/>
      <c r="BI70" s="79"/>
      <c r="BJ70" s="79"/>
      <c r="BK70" s="79"/>
      <c r="BL70" s="79"/>
      <c r="BM70" s="79"/>
      <c r="BN70" s="79"/>
      <c r="BO70" s="79"/>
      <c r="BP70" s="79"/>
      <c r="BQ70" s="79"/>
      <c r="BR70" s="79"/>
      <c r="BS70" s="79"/>
      <c r="BT70" s="79"/>
      <c r="BU70" s="79"/>
      <c r="BV70" s="79"/>
      <c r="BW70" s="79"/>
      <c r="BX70" s="79"/>
      <c r="BY70" s="79"/>
      <c r="BZ70" s="79"/>
    </row>
    <row r="71" spans="1:155" s="94" customFormat="1" ht="20.25" customHeight="1" x14ac:dyDescent="0.25">
      <c r="A71" s="271"/>
      <c r="B71" s="58"/>
      <c r="C71" s="18">
        <v>6</v>
      </c>
      <c r="D71" s="231"/>
      <c r="E71" s="231"/>
      <c r="F71" s="231"/>
      <c r="G71" s="231"/>
      <c r="H71" s="231"/>
      <c r="I71" s="231"/>
      <c r="J71" s="231"/>
      <c r="K71" s="231"/>
      <c r="L71" s="231"/>
      <c r="M71" s="231"/>
      <c r="N71" s="231"/>
      <c r="O71" s="231"/>
      <c r="P71" s="231"/>
      <c r="Q71" s="231"/>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90"/>
      <c r="AP71" s="59"/>
      <c r="AQ71" s="229"/>
      <c r="AR71" s="229"/>
      <c r="AS71" s="229"/>
      <c r="AT71" s="229"/>
      <c r="AU71" s="229"/>
      <c r="AV71" s="229"/>
      <c r="AW71" s="229"/>
      <c r="AX71" s="229"/>
      <c r="AY71" s="229"/>
      <c r="AZ71" s="229"/>
      <c r="BA71" s="229"/>
      <c r="BB71" s="229"/>
      <c r="BC71" s="229"/>
      <c r="BD71" s="229"/>
      <c r="BE71" s="229"/>
      <c r="BF71" s="229"/>
      <c r="BG71" s="229"/>
      <c r="BH71" s="271"/>
      <c r="BI71" s="271"/>
      <c r="BJ71" s="271"/>
      <c r="BK71" s="271"/>
      <c r="BL71" s="271"/>
      <c r="BM71" s="271"/>
      <c r="BN71" s="271"/>
      <c r="BO71" s="271"/>
      <c r="BP71" s="271"/>
      <c r="BQ71" s="271"/>
      <c r="BR71" s="271"/>
      <c r="BS71" s="271"/>
      <c r="BT71" s="271"/>
      <c r="BU71" s="271"/>
      <c r="BV71" s="271"/>
      <c r="BW71" s="271"/>
      <c r="BX71" s="271"/>
      <c r="BY71" s="271"/>
      <c r="BZ71" s="271"/>
    </row>
    <row r="72" spans="1:155" s="94" customFormat="1" ht="20.25" customHeight="1" x14ac:dyDescent="0.25">
      <c r="A72" s="271"/>
      <c r="B72" s="58"/>
      <c r="C72" s="412" t="s">
        <v>337</v>
      </c>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c r="AN72" s="412"/>
      <c r="AO72" s="412"/>
      <c r="AP72" s="59"/>
      <c r="AQ72" s="229"/>
      <c r="AR72" s="229"/>
      <c r="AS72" s="229"/>
      <c r="AT72" s="229"/>
      <c r="AU72" s="229"/>
      <c r="AV72" s="229"/>
      <c r="AW72" s="229"/>
      <c r="AX72" s="229"/>
      <c r="AY72" s="229"/>
      <c r="AZ72" s="229"/>
      <c r="BA72" s="229"/>
      <c r="BB72" s="229"/>
      <c r="BC72" s="229"/>
      <c r="BD72" s="229"/>
      <c r="BE72" s="229"/>
      <c r="BF72" s="229"/>
      <c r="BG72" s="229"/>
      <c r="BH72" s="271"/>
      <c r="BI72" s="271"/>
      <c r="BJ72" s="271"/>
      <c r="BK72" s="271"/>
      <c r="BL72" s="271"/>
      <c r="BM72" s="271"/>
      <c r="BN72" s="271"/>
      <c r="BO72" s="271"/>
      <c r="BP72" s="271"/>
      <c r="BQ72" s="271"/>
      <c r="BR72" s="271"/>
      <c r="BS72" s="271"/>
      <c r="BT72" s="271"/>
      <c r="BU72" s="271"/>
      <c r="BV72" s="271"/>
      <c r="BW72" s="271"/>
      <c r="BX72" s="271"/>
      <c r="BY72" s="271"/>
      <c r="BZ72" s="271"/>
    </row>
    <row r="73" spans="1:155" s="94" customFormat="1" ht="20.25" customHeight="1" x14ac:dyDescent="0.25">
      <c r="A73" s="271"/>
      <c r="B73" s="58"/>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59"/>
      <c r="AQ73" s="229"/>
      <c r="AR73" s="229"/>
      <c r="AS73" s="229"/>
      <c r="AT73" s="229"/>
      <c r="AU73" s="229"/>
      <c r="AV73" s="229"/>
      <c r="AW73" s="229"/>
      <c r="AX73" s="229"/>
      <c r="AY73" s="229"/>
      <c r="AZ73" s="229"/>
      <c r="BA73" s="229"/>
      <c r="BB73" s="229"/>
      <c r="BC73" s="229"/>
      <c r="BD73" s="229"/>
      <c r="BE73" s="229"/>
      <c r="BF73" s="229"/>
      <c r="BG73" s="229"/>
      <c r="BH73" s="271"/>
      <c r="BI73" s="271"/>
      <c r="BJ73" s="271"/>
      <c r="BK73" s="271"/>
      <c r="BL73" s="271"/>
      <c r="BM73" s="271"/>
      <c r="BN73" s="271"/>
      <c r="BO73" s="271"/>
      <c r="BP73" s="271"/>
      <c r="BQ73" s="271"/>
      <c r="BR73" s="271"/>
      <c r="BS73" s="271"/>
      <c r="BT73" s="271"/>
      <c r="BU73" s="271"/>
      <c r="BV73" s="271"/>
      <c r="BW73" s="271"/>
      <c r="BX73" s="271"/>
      <c r="BY73" s="271"/>
      <c r="BZ73" s="271"/>
    </row>
    <row r="74" spans="1:155" s="94" customFormat="1" ht="20.25" customHeight="1" x14ac:dyDescent="0.25">
      <c r="A74" s="271"/>
      <c r="B74" s="58"/>
      <c r="C74" s="18"/>
      <c r="D74" s="90"/>
      <c r="E74" s="251" t="s">
        <v>155</v>
      </c>
      <c r="F74" s="18"/>
      <c r="G74" s="18"/>
      <c r="H74" s="18"/>
      <c r="I74" s="18"/>
      <c r="J74" s="18"/>
      <c r="K74" s="18"/>
      <c r="L74" s="18"/>
      <c r="M74" s="18"/>
      <c r="N74" s="25"/>
      <c r="O74" s="25"/>
      <c r="P74" s="25"/>
      <c r="Q74" s="25"/>
      <c r="R74" s="411" t="s">
        <v>354</v>
      </c>
      <c r="S74" s="411"/>
      <c r="T74" s="411"/>
      <c r="U74" s="411"/>
      <c r="V74" s="411"/>
      <c r="W74" s="411"/>
      <c r="X74" s="411"/>
      <c r="Y74" s="411"/>
      <c r="Z74" s="411"/>
      <c r="AA74" s="411"/>
      <c r="AB74" s="411"/>
      <c r="AC74" s="411"/>
      <c r="AD74" s="411"/>
      <c r="AE74" s="411"/>
      <c r="AF74" s="411"/>
      <c r="AG74" s="411"/>
      <c r="AH74" s="411"/>
      <c r="AI74" s="411"/>
      <c r="AJ74" s="411"/>
      <c r="AK74" s="411"/>
      <c r="AL74" s="411"/>
      <c r="AM74" s="411"/>
      <c r="AN74" s="411"/>
      <c r="AO74" s="90"/>
      <c r="AP74" s="59"/>
      <c r="AQ74" s="229"/>
      <c r="AR74" s="229"/>
      <c r="AS74" s="229"/>
      <c r="AT74" s="229"/>
      <c r="AU74" s="229"/>
      <c r="AV74" s="229"/>
      <c r="AW74" s="229"/>
      <c r="AX74" s="229"/>
      <c r="AY74" s="229"/>
      <c r="AZ74" s="229"/>
      <c r="BA74" s="229"/>
      <c r="BB74" s="229"/>
      <c r="BC74" s="229"/>
      <c r="BD74" s="229"/>
      <c r="BE74" s="229"/>
      <c r="BF74" s="229"/>
      <c r="BG74" s="229"/>
      <c r="BH74" s="271"/>
      <c r="BI74" s="271"/>
      <c r="BJ74" s="271"/>
      <c r="BK74" s="271"/>
      <c r="BL74" s="271"/>
      <c r="BM74" s="271"/>
      <c r="BN74" s="271"/>
      <c r="BO74" s="271"/>
      <c r="BP74" s="271"/>
      <c r="BQ74" s="271"/>
      <c r="BR74" s="271"/>
      <c r="BS74" s="271"/>
      <c r="BT74" s="271"/>
      <c r="BU74" s="271"/>
      <c r="BV74" s="271"/>
      <c r="BW74" s="271"/>
      <c r="BX74" s="271"/>
      <c r="BY74" s="271"/>
      <c r="BZ74" s="271"/>
    </row>
    <row r="75" spans="1:155" s="94" customFormat="1" ht="20.25" customHeight="1" x14ac:dyDescent="0.25">
      <c r="A75" s="271"/>
      <c r="B75" s="58"/>
      <c r="C75" s="18"/>
      <c r="D75" s="18"/>
      <c r="E75" s="18"/>
      <c r="F75" s="18"/>
      <c r="G75" s="18"/>
      <c r="H75" s="18"/>
      <c r="I75" s="18"/>
      <c r="J75" s="18"/>
      <c r="K75" s="18"/>
      <c r="L75" s="18"/>
      <c r="M75" s="18"/>
      <c r="N75" s="18"/>
      <c r="O75" s="18"/>
      <c r="P75" s="18"/>
      <c r="Q75" s="18"/>
      <c r="R75" s="411"/>
      <c r="S75" s="411"/>
      <c r="T75" s="411"/>
      <c r="U75" s="411"/>
      <c r="V75" s="411"/>
      <c r="W75" s="411"/>
      <c r="X75" s="411"/>
      <c r="Y75" s="411"/>
      <c r="Z75" s="411"/>
      <c r="AA75" s="411"/>
      <c r="AB75" s="411"/>
      <c r="AC75" s="411"/>
      <c r="AD75" s="411"/>
      <c r="AE75" s="411"/>
      <c r="AF75" s="411"/>
      <c r="AG75" s="411"/>
      <c r="AH75" s="411"/>
      <c r="AI75" s="411"/>
      <c r="AJ75" s="411"/>
      <c r="AK75" s="411"/>
      <c r="AL75" s="411"/>
      <c r="AM75" s="411"/>
      <c r="AN75" s="411"/>
      <c r="AO75" s="90"/>
      <c r="AP75" s="59"/>
      <c r="AQ75" s="229"/>
      <c r="AR75" s="229"/>
      <c r="AS75" s="229"/>
      <c r="AT75" s="229"/>
      <c r="AU75" s="229"/>
      <c r="AV75" s="229"/>
      <c r="AW75" s="229"/>
      <c r="AX75" s="229"/>
      <c r="AY75" s="229"/>
      <c r="AZ75" s="229"/>
      <c r="BA75" s="229"/>
      <c r="BB75" s="229"/>
      <c r="BC75" s="229"/>
      <c r="BD75" s="229"/>
      <c r="BE75" s="229"/>
      <c r="BF75" s="229"/>
      <c r="BG75" s="229"/>
      <c r="BH75" s="271"/>
      <c r="BI75" s="271"/>
      <c r="BJ75" s="271"/>
      <c r="BK75" s="271"/>
      <c r="BL75" s="271"/>
      <c r="BM75" s="271"/>
      <c r="BN75" s="271"/>
      <c r="BO75" s="271"/>
      <c r="BP75" s="271"/>
      <c r="BQ75" s="271"/>
      <c r="BR75" s="271"/>
      <c r="BS75" s="271"/>
      <c r="BT75" s="271"/>
      <c r="BU75" s="271"/>
      <c r="BV75" s="271"/>
      <c r="BW75" s="271"/>
      <c r="BX75" s="271"/>
      <c r="BY75" s="271"/>
      <c r="BZ75" s="271"/>
    </row>
    <row r="76" spans="1:155" s="94" customFormat="1" ht="20.25" customHeight="1" x14ac:dyDescent="0.25">
      <c r="A76" s="271"/>
      <c r="B76" s="58"/>
      <c r="C76" s="18"/>
      <c r="D76" s="18"/>
      <c r="E76" s="18"/>
      <c r="F76" s="18"/>
      <c r="G76" s="18"/>
      <c r="H76" s="18"/>
      <c r="I76" s="18"/>
      <c r="J76" s="18"/>
      <c r="K76" s="18"/>
      <c r="L76" s="18"/>
      <c r="M76" s="18"/>
      <c r="N76" s="18"/>
      <c r="O76" s="18"/>
      <c r="P76" s="18"/>
      <c r="Q76" s="18"/>
      <c r="R76" s="411"/>
      <c r="S76" s="411"/>
      <c r="T76" s="411"/>
      <c r="U76" s="411"/>
      <c r="V76" s="411"/>
      <c r="W76" s="411"/>
      <c r="X76" s="411"/>
      <c r="Y76" s="411"/>
      <c r="Z76" s="411"/>
      <c r="AA76" s="411"/>
      <c r="AB76" s="411"/>
      <c r="AC76" s="411"/>
      <c r="AD76" s="411"/>
      <c r="AE76" s="411"/>
      <c r="AF76" s="411"/>
      <c r="AG76" s="411"/>
      <c r="AH76" s="411"/>
      <c r="AI76" s="411"/>
      <c r="AJ76" s="411"/>
      <c r="AK76" s="411"/>
      <c r="AL76" s="411"/>
      <c r="AM76" s="411"/>
      <c r="AN76" s="411"/>
      <c r="AO76" s="90"/>
      <c r="AP76" s="59"/>
      <c r="AQ76" s="229"/>
      <c r="AR76" s="229"/>
      <c r="AS76" s="229"/>
      <c r="AT76" s="229"/>
      <c r="AU76" s="229"/>
      <c r="AV76" s="229"/>
      <c r="AW76" s="229"/>
      <c r="AX76" s="229"/>
      <c r="AY76" s="229"/>
      <c r="AZ76" s="229"/>
      <c r="BA76" s="229"/>
      <c r="BB76" s="229"/>
      <c r="BC76" s="229"/>
      <c r="BD76" s="229"/>
      <c r="BE76" s="229"/>
      <c r="BF76" s="229"/>
      <c r="BG76" s="229"/>
      <c r="BH76" s="271"/>
      <c r="BI76" s="271"/>
      <c r="BJ76" s="271"/>
      <c r="BK76" s="271"/>
      <c r="BL76" s="271"/>
      <c r="BM76" s="271"/>
      <c r="BN76" s="271"/>
      <c r="BO76" s="271"/>
      <c r="BP76" s="271"/>
      <c r="BQ76" s="271"/>
      <c r="BR76" s="271"/>
      <c r="BS76" s="271"/>
      <c r="BT76" s="271"/>
      <c r="BU76" s="271"/>
      <c r="BV76" s="271"/>
      <c r="BW76" s="271"/>
      <c r="BX76" s="271"/>
      <c r="BY76" s="271"/>
      <c r="BZ76" s="271"/>
    </row>
    <row r="77" spans="1:155" s="92" customFormat="1" ht="20.25" customHeight="1" x14ac:dyDescent="0.25">
      <c r="A77" s="79"/>
      <c r="B77" s="52"/>
      <c r="C77" s="18"/>
      <c r="D77" s="18"/>
      <c r="E77" s="18"/>
      <c r="F77" s="18"/>
      <c r="G77" s="18"/>
      <c r="H77" s="18"/>
      <c r="I77" s="18"/>
      <c r="J77" s="18"/>
      <c r="K77" s="18"/>
      <c r="L77" s="18"/>
      <c r="M77" s="18"/>
      <c r="N77" s="18"/>
      <c r="O77" s="18"/>
      <c r="P77" s="18"/>
      <c r="Q77" s="18"/>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90"/>
      <c r="AP77" s="54"/>
      <c r="AQ77" s="230"/>
      <c r="AR77" s="230"/>
      <c r="AS77" s="230"/>
      <c r="AT77" s="230"/>
      <c r="AU77" s="230"/>
      <c r="AV77" s="230"/>
      <c r="AW77" s="230"/>
      <c r="AX77" s="230"/>
      <c r="AY77" s="230"/>
      <c r="AZ77" s="230"/>
      <c r="BA77" s="230"/>
      <c r="BB77" s="230"/>
      <c r="BC77" s="230"/>
      <c r="BD77" s="230"/>
      <c r="BE77" s="230"/>
      <c r="BF77" s="230"/>
      <c r="BG77" s="230"/>
      <c r="BH77" s="79"/>
      <c r="BI77" s="79"/>
      <c r="BJ77" s="79"/>
      <c r="BK77" s="79"/>
      <c r="BL77" s="79"/>
      <c r="BM77" s="79"/>
      <c r="BN77" s="79"/>
      <c r="BO77" s="79"/>
      <c r="BP77" s="79"/>
      <c r="BQ77" s="79"/>
      <c r="BR77" s="79"/>
      <c r="BS77" s="79"/>
      <c r="BT77" s="79"/>
      <c r="BU77" s="79"/>
      <c r="BV77" s="79"/>
      <c r="BW77" s="79"/>
      <c r="BX77" s="79"/>
      <c r="BY77" s="79"/>
      <c r="BZ77" s="79"/>
    </row>
    <row r="78" spans="1:155" s="92" customFormat="1" ht="15.75" customHeight="1" x14ac:dyDescent="0.25">
      <c r="A78" s="79"/>
      <c r="B78" s="253"/>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5"/>
      <c r="AQ78" s="230"/>
      <c r="AR78" s="230"/>
      <c r="AS78" s="230"/>
      <c r="AT78" s="230"/>
      <c r="AU78" s="230"/>
      <c r="AV78" s="230"/>
      <c r="AW78" s="230"/>
      <c r="AX78" s="230"/>
      <c r="AY78" s="230"/>
      <c r="AZ78" s="230"/>
      <c r="BA78" s="230"/>
      <c r="BB78" s="230"/>
      <c r="BC78" s="230"/>
      <c r="BD78" s="230"/>
      <c r="BE78" s="230"/>
      <c r="BF78" s="230"/>
      <c r="BG78" s="230"/>
      <c r="BH78" s="79"/>
      <c r="BI78" s="79"/>
      <c r="BJ78" s="79"/>
      <c r="BK78" s="79"/>
      <c r="BL78" s="79"/>
      <c r="BM78" s="79"/>
      <c r="BN78" s="79"/>
      <c r="BO78" s="79"/>
      <c r="BP78" s="79"/>
      <c r="BQ78" s="79"/>
      <c r="BR78" s="79"/>
      <c r="BS78" s="79"/>
      <c r="BT78" s="79"/>
      <c r="BU78" s="79"/>
      <c r="BV78" s="79"/>
      <c r="BW78" s="79"/>
      <c r="BX78" s="79"/>
      <c r="BY78" s="79"/>
      <c r="BZ78" s="79"/>
    </row>
    <row r="79" spans="1:155" ht="20.25" customHeight="1" x14ac:dyDescent="0.25">
      <c r="A79" s="79"/>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230"/>
      <c r="AR79" s="230"/>
      <c r="AS79" s="230"/>
      <c r="AT79" s="230"/>
      <c r="AU79" s="230"/>
      <c r="AV79" s="230"/>
      <c r="AW79" s="230"/>
      <c r="AX79" s="230"/>
      <c r="AY79" s="230"/>
      <c r="AZ79" s="230"/>
      <c r="BA79" s="230"/>
      <c r="BB79" s="230"/>
      <c r="BC79" s="230"/>
      <c r="BD79" s="230"/>
      <c r="BE79" s="230"/>
      <c r="BF79" s="230"/>
      <c r="BG79" s="230"/>
      <c r="CX79" s="230"/>
      <c r="CY79" s="230"/>
      <c r="CZ79" s="230"/>
      <c r="DA79" s="230"/>
      <c r="DB79" s="230"/>
      <c r="DC79" s="230"/>
      <c r="DD79" s="230"/>
      <c r="DE79" s="230"/>
      <c r="DF79" s="230"/>
      <c r="DG79" s="230"/>
      <c r="DH79" s="230"/>
      <c r="DI79" s="230"/>
      <c r="DJ79" s="230"/>
      <c r="DK79" s="230"/>
      <c r="DL79" s="230"/>
      <c r="DM79" s="230"/>
      <c r="DN79" s="230"/>
      <c r="DO79" s="230"/>
      <c r="DP79" s="230"/>
      <c r="DQ79" s="230"/>
      <c r="DR79" s="230"/>
      <c r="DS79" s="230"/>
      <c r="DT79" s="230"/>
      <c r="DU79" s="230"/>
      <c r="DV79" s="230"/>
      <c r="DW79" s="230"/>
      <c r="DX79" s="230"/>
      <c r="DY79" s="230"/>
      <c r="DZ79" s="230"/>
      <c r="EA79" s="230"/>
      <c r="EB79" s="230"/>
      <c r="EC79" s="230"/>
      <c r="ED79" s="230"/>
      <c r="EE79" s="230"/>
      <c r="EF79" s="230"/>
      <c r="EG79" s="230"/>
      <c r="EH79" s="230"/>
      <c r="EI79" s="230"/>
      <c r="EJ79" s="230"/>
      <c r="EK79" s="230"/>
      <c r="EL79" s="230"/>
      <c r="EM79" s="230"/>
      <c r="EN79" s="230"/>
      <c r="EO79" s="230"/>
      <c r="EP79" s="230"/>
      <c r="EQ79" s="230"/>
      <c r="ER79" s="230"/>
      <c r="ES79" s="230"/>
      <c r="ET79" s="230"/>
      <c r="EU79" s="230"/>
      <c r="EV79" s="230"/>
      <c r="EW79" s="230"/>
      <c r="EX79" s="230"/>
      <c r="EY79" s="230"/>
    </row>
    <row r="80" spans="1:155" ht="20.25" customHeight="1" x14ac:dyDescent="0.25">
      <c r="A80" s="79"/>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230"/>
      <c r="AR80" s="230"/>
      <c r="AS80" s="230"/>
      <c r="AT80" s="230"/>
      <c r="AU80" s="230"/>
      <c r="AV80" s="230"/>
      <c r="AW80" s="230"/>
      <c r="AX80" s="230"/>
      <c r="AY80" s="230"/>
      <c r="AZ80" s="230"/>
      <c r="BA80" s="230"/>
      <c r="BB80" s="230"/>
      <c r="BC80" s="230"/>
      <c r="BD80" s="230"/>
      <c r="BE80" s="230"/>
      <c r="BF80" s="230"/>
      <c r="BG80" s="230"/>
      <c r="CX80" s="230"/>
      <c r="CY80" s="230"/>
      <c r="CZ80" s="230"/>
      <c r="DA80" s="230"/>
      <c r="DB80" s="230"/>
      <c r="DC80" s="230"/>
      <c r="DD80" s="230"/>
      <c r="DE80" s="230"/>
      <c r="DF80" s="230"/>
      <c r="DG80" s="230"/>
      <c r="DH80" s="230"/>
      <c r="DI80" s="230"/>
      <c r="DJ80" s="230"/>
      <c r="DK80" s="230"/>
      <c r="DL80" s="230"/>
      <c r="DM80" s="230"/>
      <c r="DN80" s="230"/>
      <c r="DO80" s="230"/>
      <c r="DP80" s="230"/>
      <c r="DQ80" s="230"/>
      <c r="DR80" s="230"/>
      <c r="DS80" s="230"/>
      <c r="DT80" s="230"/>
      <c r="DU80" s="230"/>
      <c r="DV80" s="230"/>
      <c r="DW80" s="230"/>
      <c r="DX80" s="230"/>
      <c r="DY80" s="230"/>
      <c r="DZ80" s="230"/>
      <c r="EA80" s="230"/>
      <c r="EB80" s="230"/>
      <c r="EC80" s="230"/>
      <c r="ED80" s="230"/>
      <c r="EE80" s="230"/>
      <c r="EF80" s="230"/>
      <c r="EG80" s="230"/>
      <c r="EH80" s="230"/>
      <c r="EI80" s="230"/>
      <c r="EJ80" s="230"/>
      <c r="EK80" s="230"/>
      <c r="EL80" s="230"/>
      <c r="EM80" s="230"/>
      <c r="EN80" s="230"/>
      <c r="EO80" s="230"/>
      <c r="EP80" s="230"/>
      <c r="EQ80" s="230"/>
      <c r="ER80" s="230"/>
      <c r="ES80" s="230"/>
      <c r="ET80" s="230"/>
      <c r="EU80" s="230"/>
      <c r="EV80" s="230"/>
      <c r="EW80" s="230"/>
      <c r="EX80" s="230"/>
      <c r="EY80" s="230"/>
    </row>
    <row r="81" spans="1:155" ht="20.25" customHeight="1" x14ac:dyDescent="0.25">
      <c r="A81" s="79"/>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230"/>
      <c r="AR81" s="230"/>
      <c r="AS81" s="230"/>
      <c r="AT81" s="230"/>
      <c r="AU81" s="230"/>
      <c r="AV81" s="230"/>
      <c r="AW81" s="230"/>
      <c r="AX81" s="230"/>
      <c r="AY81" s="230"/>
      <c r="AZ81" s="230"/>
      <c r="BA81" s="230"/>
      <c r="BB81" s="230"/>
      <c r="BC81" s="230"/>
      <c r="BD81" s="230"/>
      <c r="BE81" s="230"/>
      <c r="BF81" s="230"/>
      <c r="BG81" s="230"/>
      <c r="CX81" s="230"/>
      <c r="CY81" s="230"/>
      <c r="CZ81" s="230"/>
      <c r="DA81" s="230"/>
      <c r="DB81" s="230"/>
      <c r="DC81" s="230"/>
      <c r="DD81" s="230"/>
      <c r="DE81" s="230"/>
      <c r="DF81" s="230"/>
      <c r="DG81" s="230"/>
      <c r="DH81" s="230"/>
      <c r="DI81" s="230"/>
      <c r="DJ81" s="230"/>
      <c r="DK81" s="230"/>
      <c r="DL81" s="230"/>
      <c r="DM81" s="230"/>
      <c r="DN81" s="230"/>
      <c r="DO81" s="230"/>
      <c r="DP81" s="230"/>
      <c r="DQ81" s="230"/>
      <c r="DR81" s="230"/>
      <c r="DS81" s="230"/>
      <c r="DT81" s="230"/>
      <c r="DU81" s="230"/>
      <c r="DV81" s="230"/>
      <c r="DW81" s="230"/>
      <c r="DX81" s="230"/>
      <c r="DY81" s="230"/>
      <c r="DZ81" s="230"/>
      <c r="EA81" s="230"/>
      <c r="EB81" s="230"/>
      <c r="EC81" s="230"/>
      <c r="ED81" s="230"/>
      <c r="EE81" s="230"/>
      <c r="EF81" s="230"/>
      <c r="EG81" s="230"/>
      <c r="EH81" s="230"/>
      <c r="EI81" s="230"/>
      <c r="EJ81" s="230"/>
      <c r="EK81" s="230"/>
      <c r="EL81" s="230"/>
      <c r="EM81" s="230"/>
      <c r="EN81" s="230"/>
      <c r="EO81" s="230"/>
      <c r="EP81" s="230"/>
      <c r="EQ81" s="230"/>
      <c r="ER81" s="230"/>
      <c r="ES81" s="230"/>
      <c r="ET81" s="230"/>
      <c r="EU81" s="230"/>
      <c r="EV81" s="230"/>
      <c r="EW81" s="230"/>
      <c r="EX81" s="230"/>
      <c r="EY81" s="230"/>
    </row>
    <row r="82" spans="1:155" ht="20.25" customHeight="1" x14ac:dyDescent="0.25">
      <c r="A82" s="79"/>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230"/>
      <c r="AR82" s="230"/>
      <c r="AS82" s="230"/>
      <c r="AT82" s="230"/>
      <c r="AU82" s="230"/>
      <c r="AV82" s="230"/>
      <c r="AW82" s="230"/>
      <c r="AX82" s="230"/>
      <c r="AY82" s="230"/>
      <c r="AZ82" s="230"/>
      <c r="BA82" s="230"/>
      <c r="BB82" s="230"/>
      <c r="BC82" s="230"/>
      <c r="BD82" s="230"/>
      <c r="BE82" s="230"/>
      <c r="BF82" s="230"/>
      <c r="BG82" s="230"/>
      <c r="CX82" s="230"/>
      <c r="CY82" s="230"/>
      <c r="CZ82" s="230"/>
      <c r="DA82" s="230"/>
      <c r="DB82" s="230"/>
      <c r="DC82" s="230"/>
      <c r="DD82" s="230"/>
      <c r="DE82" s="230"/>
      <c r="DF82" s="230"/>
      <c r="DG82" s="230"/>
      <c r="DH82" s="230"/>
      <c r="DI82" s="230"/>
      <c r="DJ82" s="230"/>
      <c r="DK82" s="230"/>
      <c r="DL82" s="230"/>
      <c r="DM82" s="230"/>
      <c r="DN82" s="230"/>
      <c r="DO82" s="230"/>
      <c r="DP82" s="230"/>
      <c r="DQ82" s="230"/>
      <c r="DR82" s="230"/>
      <c r="DS82" s="230"/>
      <c r="DT82" s="230"/>
      <c r="DU82" s="230"/>
      <c r="DV82" s="230"/>
      <c r="DW82" s="230"/>
      <c r="DX82" s="230"/>
      <c r="DY82" s="230"/>
      <c r="DZ82" s="230"/>
      <c r="EA82" s="230"/>
      <c r="EB82" s="230"/>
      <c r="EC82" s="230"/>
      <c r="ED82" s="230"/>
      <c r="EE82" s="230"/>
      <c r="EF82" s="230"/>
      <c r="EG82" s="230"/>
      <c r="EH82" s="230"/>
      <c r="EI82" s="230"/>
      <c r="EJ82" s="230"/>
      <c r="EK82" s="230"/>
      <c r="EL82" s="230"/>
      <c r="EM82" s="230"/>
      <c r="EN82" s="230"/>
      <c r="EO82" s="230"/>
      <c r="EP82" s="230"/>
      <c r="EQ82" s="230"/>
      <c r="ER82" s="230"/>
      <c r="ES82" s="230"/>
      <c r="ET82" s="230"/>
      <c r="EU82" s="230"/>
      <c r="EV82" s="230"/>
      <c r="EW82" s="230"/>
      <c r="EX82" s="230"/>
      <c r="EY82" s="230"/>
    </row>
    <row r="83" spans="1:155" ht="20.25" customHeight="1" x14ac:dyDescent="0.25">
      <c r="A83" s="79"/>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230"/>
      <c r="AR83" s="230"/>
      <c r="AS83" s="230"/>
      <c r="AT83" s="230"/>
      <c r="AU83" s="230"/>
      <c r="AV83" s="230"/>
      <c r="AW83" s="230"/>
      <c r="AX83" s="230"/>
      <c r="AY83" s="230"/>
      <c r="AZ83" s="230"/>
      <c r="BA83" s="230"/>
      <c r="BB83" s="230"/>
      <c r="BC83" s="230"/>
      <c r="BD83" s="230"/>
      <c r="BE83" s="230"/>
      <c r="BF83" s="230"/>
      <c r="BG83" s="230"/>
      <c r="CX83" s="230"/>
      <c r="CY83" s="230"/>
      <c r="CZ83" s="230"/>
      <c r="DA83" s="230"/>
      <c r="DB83" s="230"/>
      <c r="DC83" s="230"/>
      <c r="DD83" s="230"/>
      <c r="DE83" s="230"/>
      <c r="DF83" s="230"/>
      <c r="DG83" s="230"/>
      <c r="DH83" s="230"/>
      <c r="DI83" s="230"/>
      <c r="DJ83" s="230"/>
      <c r="DK83" s="230"/>
      <c r="DL83" s="230"/>
      <c r="DM83" s="230"/>
      <c r="DN83" s="230"/>
      <c r="DO83" s="230"/>
      <c r="DP83" s="230"/>
      <c r="DQ83" s="230"/>
      <c r="DR83" s="230"/>
      <c r="DS83" s="230"/>
      <c r="DT83" s="230"/>
      <c r="DU83" s="230"/>
      <c r="DV83" s="230"/>
      <c r="DW83" s="230"/>
      <c r="DX83" s="230"/>
      <c r="DY83" s="230"/>
      <c r="DZ83" s="230"/>
      <c r="EA83" s="230"/>
      <c r="EB83" s="230"/>
      <c r="EC83" s="230"/>
      <c r="ED83" s="230"/>
      <c r="EE83" s="230"/>
      <c r="EF83" s="230"/>
      <c r="EG83" s="230"/>
      <c r="EH83" s="230"/>
      <c r="EI83" s="230"/>
      <c r="EJ83" s="230"/>
      <c r="EK83" s="230"/>
      <c r="EL83" s="230"/>
      <c r="EM83" s="230"/>
      <c r="EN83" s="230"/>
      <c r="EO83" s="230"/>
      <c r="EP83" s="230"/>
      <c r="EQ83" s="230"/>
      <c r="ER83" s="230"/>
      <c r="ES83" s="230"/>
      <c r="ET83" s="230"/>
      <c r="EU83" s="230"/>
      <c r="EV83" s="230"/>
      <c r="EW83" s="230"/>
      <c r="EX83" s="230"/>
      <c r="EY83" s="230"/>
    </row>
    <row r="84" spans="1:155" ht="20.25" customHeight="1" x14ac:dyDescent="0.25">
      <c r="A84" s="79"/>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230"/>
      <c r="AR84" s="230"/>
      <c r="AS84" s="230"/>
      <c r="AT84" s="230"/>
      <c r="AU84" s="230"/>
      <c r="AV84" s="230"/>
      <c r="AW84" s="230"/>
      <c r="AX84" s="230"/>
      <c r="AY84" s="230"/>
      <c r="AZ84" s="230"/>
      <c r="BA84" s="230"/>
      <c r="BB84" s="230"/>
      <c r="BC84" s="230"/>
      <c r="BD84" s="230"/>
      <c r="BE84" s="230"/>
      <c r="BF84" s="230"/>
      <c r="BG84" s="230"/>
      <c r="CX84" s="230"/>
      <c r="CY84" s="230"/>
      <c r="CZ84" s="230"/>
      <c r="DA84" s="230"/>
      <c r="DB84" s="230"/>
      <c r="DC84" s="230"/>
      <c r="DD84" s="230"/>
      <c r="DE84" s="230"/>
      <c r="DF84" s="230"/>
      <c r="DG84" s="230"/>
      <c r="DH84" s="230"/>
      <c r="DI84" s="230"/>
      <c r="DJ84" s="230"/>
      <c r="DK84" s="230"/>
      <c r="DL84" s="230"/>
      <c r="DM84" s="230"/>
      <c r="DN84" s="230"/>
      <c r="DO84" s="230"/>
      <c r="DP84" s="230"/>
      <c r="DQ84" s="230"/>
      <c r="DR84" s="230"/>
      <c r="DS84" s="230"/>
      <c r="DT84" s="230"/>
      <c r="DU84" s="230"/>
      <c r="DV84" s="230"/>
      <c r="DW84" s="230"/>
      <c r="DX84" s="230"/>
      <c r="DY84" s="230"/>
      <c r="DZ84" s="230"/>
      <c r="EA84" s="230"/>
      <c r="EB84" s="230"/>
      <c r="EC84" s="230"/>
      <c r="ED84" s="230"/>
      <c r="EE84" s="230"/>
      <c r="EF84" s="230"/>
      <c r="EG84" s="230"/>
      <c r="EH84" s="230"/>
      <c r="EI84" s="230"/>
      <c r="EJ84" s="230"/>
      <c r="EK84" s="230"/>
      <c r="EL84" s="230"/>
      <c r="EM84" s="230"/>
      <c r="EN84" s="230"/>
      <c r="EO84" s="230"/>
      <c r="EP84" s="230"/>
      <c r="EQ84" s="230"/>
      <c r="ER84" s="230"/>
      <c r="ES84" s="230"/>
      <c r="ET84" s="230"/>
      <c r="EU84" s="230"/>
      <c r="EV84" s="230"/>
      <c r="EW84" s="230"/>
      <c r="EX84" s="230"/>
      <c r="EY84" s="230"/>
    </row>
    <row r="85" spans="1:155" ht="20.25" customHeight="1" x14ac:dyDescent="0.25">
      <c r="A85" s="79"/>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230"/>
      <c r="AR85" s="230"/>
      <c r="AS85" s="230"/>
      <c r="AT85" s="230"/>
      <c r="AU85" s="230"/>
      <c r="AV85" s="230"/>
      <c r="AW85" s="230"/>
      <c r="AX85" s="230"/>
      <c r="AY85" s="230"/>
      <c r="AZ85" s="230"/>
      <c r="BA85" s="230"/>
      <c r="BB85" s="230"/>
      <c r="BC85" s="230"/>
      <c r="BD85" s="230"/>
      <c r="BE85" s="230"/>
      <c r="BF85" s="230"/>
      <c r="BG85" s="230"/>
      <c r="CX85" s="230"/>
      <c r="CY85" s="230"/>
      <c r="CZ85" s="230"/>
      <c r="DA85" s="230"/>
      <c r="DB85" s="230"/>
      <c r="DC85" s="230"/>
      <c r="DD85" s="230"/>
      <c r="DE85" s="230"/>
      <c r="DF85" s="230"/>
      <c r="DG85" s="230"/>
      <c r="DH85" s="230"/>
      <c r="DI85" s="230"/>
      <c r="DJ85" s="230"/>
      <c r="DK85" s="230"/>
      <c r="DL85" s="230"/>
      <c r="DM85" s="230"/>
      <c r="DN85" s="230"/>
      <c r="DO85" s="230"/>
      <c r="DP85" s="230"/>
      <c r="DQ85" s="230"/>
      <c r="DR85" s="230"/>
      <c r="DS85" s="230"/>
      <c r="DT85" s="230"/>
      <c r="DU85" s="230"/>
      <c r="DV85" s="230"/>
      <c r="DW85" s="230"/>
      <c r="DX85" s="230"/>
      <c r="DY85" s="230"/>
      <c r="DZ85" s="230"/>
      <c r="EA85" s="230"/>
      <c r="EB85" s="230"/>
      <c r="EC85" s="230"/>
      <c r="ED85" s="230"/>
      <c r="EE85" s="230"/>
      <c r="EF85" s="230"/>
      <c r="EG85" s="230"/>
      <c r="EH85" s="230"/>
      <c r="EI85" s="230"/>
      <c r="EJ85" s="230"/>
      <c r="EK85" s="230"/>
      <c r="EL85" s="230"/>
      <c r="EM85" s="230"/>
      <c r="EN85" s="230"/>
      <c r="EO85" s="230"/>
      <c r="EP85" s="230"/>
      <c r="EQ85" s="230"/>
      <c r="ER85" s="230"/>
      <c r="ES85" s="230"/>
      <c r="ET85" s="230"/>
      <c r="EU85" s="230"/>
      <c r="EV85" s="230"/>
      <c r="EW85" s="230"/>
      <c r="EX85" s="230"/>
      <c r="EY85" s="230"/>
    </row>
    <row r="86" spans="1:155" ht="20.25" customHeight="1" x14ac:dyDescent="0.25">
      <c r="A86" s="79"/>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230"/>
      <c r="AR86" s="230"/>
      <c r="AS86" s="230"/>
      <c r="AT86" s="230"/>
      <c r="AU86" s="230"/>
      <c r="AV86" s="230"/>
      <c r="AW86" s="230"/>
      <c r="AX86" s="230"/>
      <c r="AY86" s="230"/>
      <c r="AZ86" s="230"/>
      <c r="BA86" s="230"/>
      <c r="BB86" s="230"/>
      <c r="BC86" s="230"/>
      <c r="BD86" s="230"/>
      <c r="BE86" s="230"/>
      <c r="BF86" s="230"/>
      <c r="BG86" s="230"/>
      <c r="CX86" s="230"/>
      <c r="CY86" s="230"/>
      <c r="CZ86" s="230"/>
      <c r="DA86" s="230"/>
      <c r="DB86" s="230"/>
      <c r="DC86" s="230"/>
      <c r="DD86" s="230"/>
      <c r="DE86" s="230"/>
      <c r="DF86" s="230"/>
      <c r="DG86" s="230"/>
      <c r="DH86" s="230"/>
      <c r="DI86" s="230"/>
      <c r="DJ86" s="230"/>
      <c r="DK86" s="230"/>
      <c r="DL86" s="230"/>
      <c r="DM86" s="230"/>
      <c r="DN86" s="230"/>
      <c r="DO86" s="230"/>
      <c r="DP86" s="230"/>
      <c r="DQ86" s="230"/>
      <c r="DR86" s="230"/>
      <c r="DS86" s="230"/>
      <c r="DT86" s="230"/>
      <c r="DU86" s="230"/>
      <c r="DV86" s="230"/>
      <c r="DW86" s="230"/>
      <c r="DX86" s="230"/>
      <c r="DY86" s="230"/>
      <c r="DZ86" s="230"/>
      <c r="EA86" s="230"/>
      <c r="EB86" s="230"/>
      <c r="EC86" s="230"/>
      <c r="ED86" s="230"/>
      <c r="EE86" s="230"/>
      <c r="EF86" s="230"/>
      <c r="EG86" s="230"/>
      <c r="EH86" s="230"/>
      <c r="EI86" s="230"/>
      <c r="EJ86" s="230"/>
      <c r="EK86" s="230"/>
      <c r="EL86" s="230"/>
      <c r="EM86" s="230"/>
      <c r="EN86" s="230"/>
      <c r="EO86" s="230"/>
      <c r="EP86" s="230"/>
      <c r="EQ86" s="230"/>
      <c r="ER86" s="230"/>
      <c r="ES86" s="230"/>
      <c r="ET86" s="230"/>
      <c r="EU86" s="230"/>
      <c r="EV86" s="230"/>
      <c r="EW86" s="230"/>
      <c r="EX86" s="230"/>
      <c r="EY86" s="230"/>
    </row>
    <row r="87" spans="1:155" ht="20.25" customHeight="1" x14ac:dyDescent="0.25">
      <c r="A87" s="79"/>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230"/>
      <c r="AR87" s="230"/>
      <c r="AS87" s="230"/>
      <c r="AT87" s="230"/>
      <c r="AU87" s="230"/>
      <c r="AV87" s="230"/>
      <c r="AW87" s="230"/>
      <c r="AX87" s="230"/>
      <c r="AY87" s="230"/>
      <c r="AZ87" s="230"/>
      <c r="BA87" s="230"/>
      <c r="BB87" s="230"/>
      <c r="BC87" s="230"/>
      <c r="BD87" s="230"/>
      <c r="BE87" s="230"/>
      <c r="BF87" s="230"/>
      <c r="BG87" s="230"/>
      <c r="CX87" s="230"/>
      <c r="CY87" s="230"/>
      <c r="CZ87" s="230"/>
      <c r="DA87" s="230"/>
      <c r="DB87" s="230"/>
      <c r="DC87" s="230"/>
      <c r="DD87" s="230"/>
      <c r="DE87" s="230"/>
      <c r="DF87" s="230"/>
      <c r="DG87" s="230"/>
      <c r="DH87" s="230"/>
      <c r="DI87" s="230"/>
      <c r="DJ87" s="230"/>
      <c r="DK87" s="230"/>
      <c r="DL87" s="230"/>
      <c r="DM87" s="230"/>
      <c r="DN87" s="230"/>
      <c r="DO87" s="230"/>
      <c r="DP87" s="230"/>
      <c r="DQ87" s="230"/>
      <c r="DR87" s="230"/>
      <c r="DS87" s="230"/>
      <c r="DT87" s="230"/>
      <c r="DU87" s="230"/>
      <c r="DV87" s="230"/>
      <c r="DW87" s="230"/>
      <c r="DX87" s="230"/>
      <c r="DY87" s="230"/>
      <c r="DZ87" s="230"/>
      <c r="EA87" s="230"/>
      <c r="EB87" s="230"/>
      <c r="EC87" s="230"/>
      <c r="ED87" s="230"/>
      <c r="EE87" s="230"/>
      <c r="EF87" s="230"/>
      <c r="EG87" s="230"/>
      <c r="EH87" s="230"/>
      <c r="EI87" s="230"/>
      <c r="EJ87" s="230"/>
      <c r="EK87" s="230"/>
      <c r="EL87" s="230"/>
      <c r="EM87" s="230"/>
      <c r="EN87" s="230"/>
      <c r="EO87" s="230"/>
      <c r="EP87" s="230"/>
      <c r="EQ87" s="230"/>
      <c r="ER87" s="230"/>
      <c r="ES87" s="230"/>
      <c r="ET87" s="230"/>
      <c r="EU87" s="230"/>
      <c r="EV87" s="230"/>
      <c r="EW87" s="230"/>
      <c r="EX87" s="230"/>
      <c r="EY87" s="230"/>
    </row>
    <row r="88" spans="1:155" ht="20.25" customHeight="1" x14ac:dyDescent="0.25">
      <c r="A88" s="79"/>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230"/>
      <c r="AR88" s="230"/>
      <c r="AS88" s="230"/>
      <c r="AT88" s="230"/>
      <c r="AU88" s="230"/>
      <c r="AV88" s="230"/>
      <c r="AW88" s="230"/>
      <c r="AX88" s="230"/>
      <c r="AY88" s="230"/>
      <c r="AZ88" s="230"/>
      <c r="BA88" s="230"/>
      <c r="BB88" s="230"/>
      <c r="BC88" s="230"/>
      <c r="BD88" s="230"/>
      <c r="BE88" s="230"/>
      <c r="BF88" s="230"/>
      <c r="BG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row>
    <row r="89" spans="1:155" ht="20.25" customHeight="1" x14ac:dyDescent="0.25">
      <c r="A89" s="79"/>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230"/>
      <c r="AR89" s="230"/>
      <c r="AS89" s="230"/>
      <c r="AT89" s="230"/>
      <c r="AU89" s="230"/>
      <c r="AV89" s="230"/>
      <c r="AW89" s="230"/>
      <c r="AX89" s="230"/>
      <c r="AY89" s="230"/>
      <c r="AZ89" s="230"/>
      <c r="BA89" s="230"/>
      <c r="BB89" s="230"/>
      <c r="BC89" s="230"/>
      <c r="BD89" s="230"/>
      <c r="BE89" s="230"/>
      <c r="BF89" s="230"/>
      <c r="BG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row>
    <row r="90" spans="1:155" ht="20.25" customHeight="1" x14ac:dyDescent="0.25">
      <c r="A90" s="79"/>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79"/>
      <c r="AR90" s="79"/>
      <c r="AS90" s="79"/>
      <c r="CX90" s="230"/>
      <c r="CY90" s="230"/>
      <c r="CZ90" s="230"/>
      <c r="DA90" s="230"/>
      <c r="DB90" s="230"/>
      <c r="DC90" s="230"/>
      <c r="DD90" s="230"/>
      <c r="DE90" s="230"/>
      <c r="DF90" s="230"/>
      <c r="DG90" s="230"/>
      <c r="DH90" s="230"/>
      <c r="DI90" s="230"/>
      <c r="DJ90" s="230"/>
      <c r="DK90" s="230"/>
      <c r="DL90" s="230"/>
      <c r="DM90" s="230"/>
      <c r="DN90" s="230"/>
      <c r="DO90" s="230"/>
      <c r="DP90" s="230"/>
      <c r="DQ90" s="230"/>
      <c r="DR90" s="230"/>
      <c r="DS90" s="230"/>
      <c r="DT90" s="230"/>
      <c r="DU90" s="230"/>
      <c r="DV90" s="230"/>
      <c r="DW90" s="230"/>
      <c r="DX90" s="230"/>
      <c r="DY90" s="230"/>
      <c r="DZ90" s="230"/>
      <c r="EA90" s="230"/>
      <c r="EB90" s="230"/>
      <c r="EC90" s="230"/>
      <c r="ED90" s="230"/>
      <c r="EE90" s="230"/>
      <c r="EF90" s="230"/>
      <c r="EG90" s="230"/>
      <c r="EH90" s="230"/>
      <c r="EI90" s="230"/>
      <c r="EJ90" s="230"/>
      <c r="EK90" s="230"/>
      <c r="EL90" s="230"/>
      <c r="EM90" s="230"/>
      <c r="EN90" s="230"/>
      <c r="EO90" s="230"/>
      <c r="EP90" s="230"/>
      <c r="EQ90" s="230"/>
      <c r="ER90" s="230"/>
      <c r="ES90" s="230"/>
      <c r="ET90" s="230"/>
      <c r="EU90" s="230"/>
      <c r="EV90" s="230"/>
      <c r="EW90" s="230"/>
      <c r="EX90" s="230"/>
      <c r="EY90" s="230"/>
    </row>
    <row r="91" spans="1:155" ht="20.25" customHeight="1" x14ac:dyDescent="0.25">
      <c r="A91" s="79"/>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79"/>
      <c r="AR91" s="79"/>
      <c r="AS91" s="79"/>
      <c r="CX91" s="230"/>
      <c r="CY91" s="230"/>
      <c r="CZ91" s="230"/>
      <c r="DA91" s="230"/>
      <c r="DB91" s="230"/>
      <c r="DC91" s="230"/>
      <c r="DD91" s="230"/>
      <c r="DE91" s="230"/>
      <c r="DF91" s="230"/>
      <c r="DG91" s="230"/>
      <c r="DH91" s="230"/>
      <c r="DI91" s="230"/>
      <c r="DJ91" s="230"/>
      <c r="DK91" s="230"/>
      <c r="DL91" s="230"/>
      <c r="DM91" s="230"/>
      <c r="DN91" s="230"/>
      <c r="DO91" s="230"/>
      <c r="DP91" s="230"/>
      <c r="DQ91" s="230"/>
      <c r="DR91" s="230"/>
      <c r="DS91" s="230"/>
      <c r="DT91" s="230"/>
      <c r="DU91" s="230"/>
      <c r="DV91" s="230"/>
      <c r="DW91" s="230"/>
      <c r="DX91" s="230"/>
      <c r="DY91" s="230"/>
      <c r="DZ91" s="230"/>
      <c r="EA91" s="230"/>
      <c r="EB91" s="230"/>
      <c r="EC91" s="230"/>
      <c r="ED91" s="230"/>
      <c r="EE91" s="230"/>
      <c r="EF91" s="230"/>
      <c r="EG91" s="230"/>
      <c r="EH91" s="230"/>
      <c r="EI91" s="230"/>
      <c r="EJ91" s="230"/>
      <c r="EK91" s="230"/>
      <c r="EL91" s="230"/>
      <c r="EM91" s="230"/>
      <c r="EN91" s="230"/>
      <c r="EO91" s="230"/>
      <c r="EP91" s="230"/>
      <c r="EQ91" s="230"/>
      <c r="ER91" s="230"/>
      <c r="ES91" s="230"/>
      <c r="ET91" s="230"/>
      <c r="EU91" s="230"/>
      <c r="EV91" s="230"/>
      <c r="EW91" s="230"/>
      <c r="EX91" s="230"/>
      <c r="EY91" s="230"/>
    </row>
    <row r="92" spans="1:155" ht="20.25" customHeight="1" x14ac:dyDescent="0.25">
      <c r="A92" s="79"/>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79"/>
      <c r="AR92" s="79"/>
      <c r="AS92" s="79"/>
      <c r="CX92" s="230"/>
      <c r="CY92" s="230"/>
      <c r="CZ92" s="230"/>
      <c r="DA92" s="230"/>
      <c r="DB92" s="230"/>
      <c r="DC92" s="230"/>
      <c r="DD92" s="230"/>
      <c r="DE92" s="230"/>
      <c r="DF92" s="230"/>
      <c r="DG92" s="230"/>
      <c r="DH92" s="230"/>
      <c r="DI92" s="230"/>
      <c r="DJ92" s="230"/>
      <c r="DK92" s="230"/>
      <c r="DL92" s="230"/>
      <c r="DM92" s="230"/>
      <c r="DN92" s="230"/>
      <c r="DO92" s="230"/>
      <c r="DP92" s="230"/>
      <c r="DQ92" s="230"/>
      <c r="DR92" s="230"/>
      <c r="DS92" s="230"/>
      <c r="DT92" s="230"/>
      <c r="DU92" s="230"/>
      <c r="DV92" s="230"/>
      <c r="DW92" s="230"/>
      <c r="DX92" s="230"/>
      <c r="DY92" s="230"/>
      <c r="DZ92" s="230"/>
      <c r="EA92" s="230"/>
      <c r="EB92" s="230"/>
      <c r="EC92" s="230"/>
      <c r="ED92" s="230"/>
      <c r="EE92" s="230"/>
      <c r="EF92" s="230"/>
      <c r="EG92" s="230"/>
      <c r="EH92" s="230"/>
      <c r="EI92" s="230"/>
      <c r="EJ92" s="230"/>
      <c r="EK92" s="230"/>
      <c r="EL92" s="230"/>
      <c r="EM92" s="230"/>
      <c r="EN92" s="230"/>
      <c r="EO92" s="230"/>
      <c r="EP92" s="230"/>
      <c r="EQ92" s="230"/>
      <c r="ER92" s="230"/>
      <c r="ES92" s="230"/>
      <c r="ET92" s="230"/>
      <c r="EU92" s="230"/>
      <c r="EV92" s="230"/>
      <c r="EW92" s="230"/>
      <c r="EX92" s="230"/>
      <c r="EY92" s="230"/>
    </row>
    <row r="93" spans="1:155" ht="20.25" customHeight="1" x14ac:dyDescent="0.25">
      <c r="A93" s="79"/>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79"/>
      <c r="AR93" s="79"/>
      <c r="AS93" s="79"/>
      <c r="CX93" s="230"/>
      <c r="CY93" s="230"/>
      <c r="CZ93" s="230"/>
      <c r="DA93" s="230"/>
      <c r="DB93" s="230"/>
      <c r="DC93" s="230"/>
      <c r="DD93" s="230"/>
      <c r="DE93" s="230"/>
      <c r="DF93" s="230"/>
      <c r="DG93" s="230"/>
      <c r="DH93" s="230"/>
      <c r="DI93" s="230"/>
      <c r="DJ93" s="230"/>
      <c r="DK93" s="230"/>
      <c r="DL93" s="230"/>
      <c r="DM93" s="230"/>
      <c r="DN93" s="230"/>
      <c r="DO93" s="230"/>
      <c r="DP93" s="230"/>
      <c r="DQ93" s="230"/>
      <c r="DR93" s="230"/>
      <c r="DS93" s="230"/>
      <c r="DT93" s="230"/>
      <c r="DU93" s="230"/>
      <c r="DV93" s="230"/>
      <c r="DW93" s="230"/>
      <c r="DX93" s="230"/>
      <c r="DY93" s="230"/>
      <c r="DZ93" s="230"/>
      <c r="EA93" s="230"/>
      <c r="EB93" s="230"/>
      <c r="EC93" s="230"/>
      <c r="ED93" s="230"/>
      <c r="EE93" s="230"/>
      <c r="EF93" s="230"/>
      <c r="EG93" s="230"/>
      <c r="EH93" s="230"/>
      <c r="EI93" s="230"/>
      <c r="EJ93" s="230"/>
      <c r="EK93" s="230"/>
      <c r="EL93" s="230"/>
      <c r="EM93" s="230"/>
      <c r="EN93" s="230"/>
      <c r="EO93" s="230"/>
      <c r="EP93" s="230"/>
      <c r="EQ93" s="230"/>
      <c r="ER93" s="230"/>
      <c r="ES93" s="230"/>
      <c r="ET93" s="230"/>
      <c r="EU93" s="230"/>
      <c r="EV93" s="230"/>
      <c r="EW93" s="230"/>
      <c r="EX93" s="230"/>
      <c r="EY93" s="230"/>
    </row>
    <row r="94" spans="1:155" ht="20.25" customHeight="1" x14ac:dyDescent="0.25">
      <c r="A94" s="79"/>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79"/>
      <c r="AR94" s="79"/>
      <c r="AS94" s="79"/>
      <c r="CX94" s="230"/>
      <c r="CY94" s="230"/>
      <c r="CZ94" s="230"/>
      <c r="DA94" s="230"/>
      <c r="DB94" s="230"/>
      <c r="DC94" s="230"/>
      <c r="DD94" s="230"/>
      <c r="DE94" s="230"/>
      <c r="DF94" s="230"/>
      <c r="DG94" s="230"/>
      <c r="DH94" s="230"/>
      <c r="DI94" s="230"/>
      <c r="DJ94" s="230"/>
      <c r="DK94" s="230"/>
      <c r="DL94" s="230"/>
      <c r="DM94" s="230"/>
      <c r="DN94" s="230"/>
      <c r="DO94" s="230"/>
      <c r="DP94" s="230"/>
      <c r="DQ94" s="230"/>
      <c r="DR94" s="230"/>
      <c r="DS94" s="230"/>
      <c r="DT94" s="230"/>
      <c r="DU94" s="230"/>
      <c r="DV94" s="230"/>
      <c r="DW94" s="230"/>
      <c r="DX94" s="230"/>
      <c r="DY94" s="230"/>
      <c r="DZ94" s="230"/>
      <c r="EA94" s="230"/>
      <c r="EB94" s="230"/>
      <c r="EC94" s="230"/>
      <c r="ED94" s="230"/>
      <c r="EE94" s="230"/>
      <c r="EF94" s="230"/>
      <c r="EG94" s="230"/>
      <c r="EH94" s="230"/>
      <c r="EI94" s="230"/>
      <c r="EJ94" s="230"/>
      <c r="EK94" s="230"/>
      <c r="EL94" s="230"/>
      <c r="EM94" s="230"/>
      <c r="EN94" s="230"/>
      <c r="EO94" s="230"/>
      <c r="EP94" s="230"/>
      <c r="EQ94" s="230"/>
      <c r="ER94" s="230"/>
      <c r="ES94" s="230"/>
      <c r="ET94" s="230"/>
      <c r="EU94" s="230"/>
      <c r="EV94" s="230"/>
      <c r="EW94" s="230"/>
      <c r="EX94" s="230"/>
      <c r="EY94" s="230"/>
    </row>
    <row r="95" spans="1:155" ht="20.25" customHeight="1" x14ac:dyDescent="0.25">
      <c r="A95" s="79"/>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79"/>
      <c r="AR95" s="79"/>
      <c r="AS95" s="79"/>
      <c r="CX95" s="230"/>
      <c r="CY95" s="230"/>
      <c r="CZ95" s="230"/>
      <c r="DA95" s="230"/>
      <c r="DB95" s="230"/>
      <c r="DC95" s="230"/>
      <c r="DD95" s="230"/>
      <c r="DE95" s="230"/>
      <c r="DF95" s="230"/>
      <c r="DG95" s="230"/>
      <c r="DH95" s="230"/>
      <c r="DI95" s="230"/>
      <c r="DJ95" s="230"/>
      <c r="DK95" s="230"/>
      <c r="DL95" s="230"/>
      <c r="DM95" s="230"/>
      <c r="DN95" s="230"/>
      <c r="DO95" s="230"/>
      <c r="DP95" s="230"/>
      <c r="DQ95" s="230"/>
      <c r="DR95" s="230"/>
      <c r="DS95" s="230"/>
      <c r="DT95" s="230"/>
      <c r="DU95" s="230"/>
      <c r="DV95" s="230"/>
      <c r="DW95" s="230"/>
      <c r="DX95" s="230"/>
      <c r="DY95" s="230"/>
      <c r="DZ95" s="230"/>
      <c r="EA95" s="230"/>
      <c r="EB95" s="230"/>
      <c r="EC95" s="230"/>
      <c r="ED95" s="230"/>
      <c r="EE95" s="230"/>
      <c r="EF95" s="230"/>
      <c r="EG95" s="230"/>
      <c r="EH95" s="230"/>
      <c r="EI95" s="230"/>
      <c r="EJ95" s="230"/>
      <c r="EK95" s="230"/>
      <c r="EL95" s="230"/>
      <c r="EM95" s="230"/>
      <c r="EN95" s="230"/>
      <c r="EO95" s="230"/>
      <c r="EP95" s="230"/>
      <c r="EQ95" s="230"/>
      <c r="ER95" s="230"/>
      <c r="ES95" s="230"/>
      <c r="ET95" s="230"/>
      <c r="EU95" s="230"/>
      <c r="EV95" s="230"/>
      <c r="EW95" s="230"/>
      <c r="EX95" s="230"/>
      <c r="EY95" s="230"/>
    </row>
    <row r="96" spans="1:155" ht="20.25" customHeight="1" x14ac:dyDescent="0.25">
      <c r="A96" s="79"/>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79"/>
      <c r="AR96" s="79"/>
      <c r="AS96" s="79"/>
      <c r="CX96" s="230"/>
      <c r="CY96" s="230"/>
      <c r="CZ96" s="230"/>
      <c r="DA96" s="230"/>
      <c r="DB96" s="230"/>
      <c r="DC96" s="230"/>
      <c r="DD96" s="230"/>
      <c r="DE96" s="230"/>
      <c r="DF96" s="230"/>
      <c r="DG96" s="230"/>
      <c r="DH96" s="230"/>
      <c r="DI96" s="230"/>
      <c r="DJ96" s="230"/>
      <c r="DK96" s="230"/>
      <c r="DL96" s="230"/>
      <c r="DM96" s="230"/>
      <c r="DN96" s="230"/>
      <c r="DO96" s="230"/>
      <c r="DP96" s="230"/>
      <c r="DQ96" s="230"/>
      <c r="DR96" s="230"/>
      <c r="DS96" s="230"/>
      <c r="DT96" s="230"/>
      <c r="DU96" s="230"/>
      <c r="DV96" s="230"/>
      <c r="DW96" s="230"/>
      <c r="DX96" s="230"/>
      <c r="DY96" s="230"/>
      <c r="DZ96" s="230"/>
      <c r="EA96" s="230"/>
      <c r="EB96" s="230"/>
      <c r="EC96" s="230"/>
      <c r="ED96" s="230"/>
      <c r="EE96" s="230"/>
      <c r="EF96" s="230"/>
      <c r="EG96" s="230"/>
      <c r="EH96" s="230"/>
      <c r="EI96" s="230"/>
      <c r="EJ96" s="230"/>
      <c r="EK96" s="230"/>
      <c r="EL96" s="230"/>
      <c r="EM96" s="230"/>
      <c r="EN96" s="230"/>
      <c r="EO96" s="230"/>
      <c r="EP96" s="230"/>
      <c r="EQ96" s="230"/>
      <c r="ER96" s="230"/>
      <c r="ES96" s="230"/>
      <c r="ET96" s="230"/>
      <c r="EU96" s="230"/>
      <c r="EV96" s="230"/>
      <c r="EW96" s="230"/>
      <c r="EX96" s="230"/>
      <c r="EY96" s="230"/>
    </row>
    <row r="97" spans="1:155" ht="20.25" customHeight="1" x14ac:dyDescent="0.25">
      <c r="A97" s="79"/>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79"/>
      <c r="AR97" s="79"/>
      <c r="AS97" s="79"/>
      <c r="CX97" s="230"/>
      <c r="CY97" s="230"/>
      <c r="CZ97" s="230"/>
      <c r="DA97" s="230"/>
      <c r="DB97" s="230"/>
      <c r="DC97" s="230"/>
      <c r="DD97" s="230"/>
      <c r="DE97" s="230"/>
      <c r="DF97" s="230"/>
      <c r="DG97" s="230"/>
      <c r="DH97" s="230"/>
      <c r="DI97" s="230"/>
      <c r="DJ97" s="230"/>
      <c r="DK97" s="230"/>
      <c r="DL97" s="230"/>
      <c r="DM97" s="230"/>
      <c r="DN97" s="230"/>
      <c r="DO97" s="230"/>
      <c r="DP97" s="230"/>
      <c r="DQ97" s="230"/>
      <c r="DR97" s="230"/>
      <c r="DS97" s="230"/>
      <c r="DT97" s="230"/>
      <c r="DU97" s="230"/>
      <c r="DV97" s="230"/>
      <c r="DW97" s="230"/>
      <c r="DX97" s="230"/>
      <c r="DY97" s="230"/>
      <c r="DZ97" s="230"/>
      <c r="EA97" s="230"/>
      <c r="EB97" s="230"/>
      <c r="EC97" s="230"/>
      <c r="ED97" s="230"/>
      <c r="EE97" s="230"/>
      <c r="EF97" s="230"/>
      <c r="EG97" s="230"/>
      <c r="EH97" s="230"/>
      <c r="EI97" s="230"/>
      <c r="EJ97" s="230"/>
      <c r="EK97" s="230"/>
      <c r="EL97" s="230"/>
      <c r="EM97" s="230"/>
      <c r="EN97" s="230"/>
      <c r="EO97" s="230"/>
      <c r="EP97" s="230"/>
      <c r="EQ97" s="230"/>
      <c r="ER97" s="230"/>
      <c r="ES97" s="230"/>
      <c r="ET97" s="230"/>
      <c r="EU97" s="230"/>
      <c r="EV97" s="230"/>
      <c r="EW97" s="230"/>
      <c r="EX97" s="230"/>
      <c r="EY97" s="230"/>
    </row>
    <row r="98" spans="1:155" ht="20.25" customHeight="1" x14ac:dyDescent="0.25">
      <c r="A98" s="79"/>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79"/>
      <c r="AR98" s="79"/>
      <c r="AS98" s="79"/>
      <c r="CX98" s="230"/>
      <c r="CY98" s="230"/>
      <c r="CZ98" s="230"/>
      <c r="DA98" s="230"/>
      <c r="DB98" s="230"/>
      <c r="DC98" s="230"/>
      <c r="DD98" s="230"/>
      <c r="DE98" s="230"/>
      <c r="DF98" s="230"/>
      <c r="DG98" s="230"/>
      <c r="DH98" s="230"/>
      <c r="DI98" s="230"/>
      <c r="DJ98" s="230"/>
      <c r="DK98" s="230"/>
      <c r="DL98" s="230"/>
      <c r="DM98" s="230"/>
      <c r="DN98" s="230"/>
      <c r="DO98" s="230"/>
      <c r="DP98" s="230"/>
      <c r="DQ98" s="230"/>
      <c r="DR98" s="230"/>
      <c r="DS98" s="230"/>
      <c r="DT98" s="230"/>
      <c r="DU98" s="230"/>
      <c r="DV98" s="230"/>
      <c r="DW98" s="230"/>
      <c r="DX98" s="230"/>
      <c r="DY98" s="230"/>
      <c r="DZ98" s="230"/>
      <c r="EA98" s="230"/>
      <c r="EB98" s="230"/>
      <c r="EC98" s="230"/>
      <c r="ED98" s="230"/>
      <c r="EE98" s="230"/>
      <c r="EF98" s="230"/>
      <c r="EG98" s="230"/>
      <c r="EH98" s="230"/>
      <c r="EI98" s="230"/>
      <c r="EJ98" s="230"/>
      <c r="EK98" s="230"/>
      <c r="EL98" s="230"/>
      <c r="EM98" s="230"/>
      <c r="EN98" s="230"/>
      <c r="EO98" s="230"/>
      <c r="EP98" s="230"/>
      <c r="EQ98" s="230"/>
      <c r="ER98" s="230"/>
      <c r="ES98" s="230"/>
      <c r="ET98" s="230"/>
      <c r="EU98" s="230"/>
      <c r="EV98" s="230"/>
      <c r="EW98" s="230"/>
      <c r="EX98" s="230"/>
      <c r="EY98" s="230"/>
    </row>
    <row r="99" spans="1:155" ht="20.25" customHeight="1" x14ac:dyDescent="0.25">
      <c r="A99" s="79"/>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79"/>
      <c r="AR99" s="79"/>
      <c r="AS99" s="79"/>
      <c r="CX99" s="230"/>
      <c r="CY99" s="230"/>
      <c r="CZ99" s="230"/>
      <c r="DA99" s="230"/>
      <c r="DB99" s="230"/>
      <c r="DC99" s="230"/>
      <c r="DD99" s="230"/>
      <c r="DE99" s="230"/>
      <c r="DF99" s="230"/>
      <c r="DG99" s="230"/>
      <c r="DH99" s="230"/>
      <c r="DI99" s="230"/>
      <c r="DJ99" s="230"/>
      <c r="DK99" s="230"/>
      <c r="DL99" s="230"/>
      <c r="DM99" s="230"/>
      <c r="DN99" s="230"/>
      <c r="DO99" s="230"/>
      <c r="DP99" s="230"/>
      <c r="DQ99" s="230"/>
      <c r="DR99" s="230"/>
      <c r="DS99" s="230"/>
      <c r="DT99" s="230"/>
      <c r="DU99" s="230"/>
      <c r="DV99" s="230"/>
      <c r="DW99" s="230"/>
      <c r="DX99" s="230"/>
      <c r="DY99" s="230"/>
      <c r="DZ99" s="230"/>
      <c r="EA99" s="230"/>
      <c r="EB99" s="230"/>
      <c r="EC99" s="230"/>
      <c r="ED99" s="230"/>
      <c r="EE99" s="230"/>
      <c r="EF99" s="230"/>
      <c r="EG99" s="230"/>
      <c r="EH99" s="230"/>
      <c r="EI99" s="230"/>
      <c r="EJ99" s="230"/>
      <c r="EK99" s="230"/>
      <c r="EL99" s="230"/>
      <c r="EM99" s="230"/>
      <c r="EN99" s="230"/>
      <c r="EO99" s="230"/>
      <c r="EP99" s="230"/>
      <c r="EQ99" s="230"/>
      <c r="ER99" s="230"/>
      <c r="ES99" s="230"/>
      <c r="ET99" s="230"/>
      <c r="EU99" s="230"/>
      <c r="EV99" s="230"/>
      <c r="EW99" s="230"/>
      <c r="EX99" s="230"/>
      <c r="EY99" s="230"/>
    </row>
    <row r="100" spans="1:155" ht="20.25" customHeight="1" x14ac:dyDescent="0.25">
      <c r="A100" s="79"/>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79"/>
      <c r="AR100" s="79"/>
      <c r="AS100" s="79"/>
      <c r="CX100" s="230"/>
      <c r="CY100" s="230"/>
      <c r="CZ100" s="230"/>
      <c r="DA100" s="230"/>
      <c r="DB100" s="230"/>
      <c r="DC100" s="230"/>
      <c r="DD100" s="230"/>
      <c r="DE100" s="230"/>
      <c r="DF100" s="230"/>
      <c r="DG100" s="230"/>
      <c r="DH100" s="230"/>
      <c r="DI100" s="230"/>
      <c r="DJ100" s="230"/>
      <c r="DK100" s="230"/>
      <c r="DL100" s="230"/>
      <c r="DM100" s="230"/>
      <c r="DN100" s="230"/>
      <c r="DO100" s="230"/>
      <c r="DP100" s="230"/>
      <c r="DQ100" s="230"/>
      <c r="DR100" s="230"/>
      <c r="DS100" s="230"/>
      <c r="DT100" s="230"/>
      <c r="DU100" s="230"/>
      <c r="DV100" s="230"/>
      <c r="DW100" s="230"/>
      <c r="DX100" s="230"/>
      <c r="DY100" s="230"/>
      <c r="DZ100" s="230"/>
      <c r="EA100" s="230"/>
      <c r="EB100" s="230"/>
      <c r="EC100" s="230"/>
      <c r="ED100" s="230"/>
      <c r="EE100" s="230"/>
      <c r="EF100" s="230"/>
      <c r="EG100" s="230"/>
      <c r="EH100" s="230"/>
      <c r="EI100" s="230"/>
      <c r="EJ100" s="230"/>
      <c r="EK100" s="230"/>
      <c r="EL100" s="230"/>
      <c r="EM100" s="230"/>
      <c r="EN100" s="230"/>
      <c r="EO100" s="230"/>
      <c r="EP100" s="230"/>
      <c r="EQ100" s="230"/>
      <c r="ER100" s="230"/>
      <c r="ES100" s="230"/>
      <c r="ET100" s="230"/>
      <c r="EU100" s="230"/>
      <c r="EV100" s="230"/>
      <c r="EW100" s="230"/>
      <c r="EX100" s="230"/>
      <c r="EY100" s="230"/>
    </row>
    <row r="101" spans="1:155" ht="20.25" customHeight="1" x14ac:dyDescent="0.25">
      <c r="A101" s="79"/>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79"/>
      <c r="AR101" s="79"/>
      <c r="AS101" s="79"/>
      <c r="CX101" s="230"/>
      <c r="CY101" s="230"/>
      <c r="CZ101" s="230"/>
      <c r="DA101" s="230"/>
      <c r="DB101" s="230"/>
      <c r="DC101" s="230"/>
      <c r="DD101" s="230"/>
      <c r="DE101" s="230"/>
      <c r="DF101" s="230"/>
      <c r="DG101" s="230"/>
      <c r="DH101" s="230"/>
      <c r="DI101" s="230"/>
      <c r="DJ101" s="230"/>
      <c r="DK101" s="230"/>
      <c r="DL101" s="230"/>
      <c r="DM101" s="230"/>
      <c r="DN101" s="230"/>
      <c r="DO101" s="230"/>
      <c r="DP101" s="230"/>
      <c r="DQ101" s="230"/>
      <c r="DR101" s="230"/>
      <c r="DS101" s="230"/>
      <c r="DT101" s="230"/>
      <c r="DU101" s="230"/>
      <c r="DV101" s="230"/>
      <c r="DW101" s="230"/>
      <c r="DX101" s="230"/>
      <c r="DY101" s="230"/>
      <c r="DZ101" s="230"/>
      <c r="EA101" s="230"/>
      <c r="EB101" s="230"/>
      <c r="EC101" s="230"/>
      <c r="ED101" s="230"/>
      <c r="EE101" s="230"/>
      <c r="EF101" s="230"/>
      <c r="EG101" s="230"/>
      <c r="EH101" s="230"/>
      <c r="EI101" s="230"/>
      <c r="EJ101" s="230"/>
      <c r="EK101" s="230"/>
      <c r="EL101" s="230"/>
      <c r="EM101" s="230"/>
      <c r="EN101" s="230"/>
      <c r="EO101" s="230"/>
      <c r="EP101" s="230"/>
      <c r="EQ101" s="230"/>
      <c r="ER101" s="230"/>
      <c r="ES101" s="230"/>
      <c r="ET101" s="230"/>
      <c r="EU101" s="230"/>
      <c r="EV101" s="230"/>
      <c r="EW101" s="230"/>
      <c r="EX101" s="230"/>
      <c r="EY101" s="230"/>
    </row>
    <row r="102" spans="1:155" ht="20.25" customHeight="1" x14ac:dyDescent="0.25">
      <c r="A102" s="79"/>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79"/>
      <c r="AR102" s="79"/>
      <c r="AS102" s="79"/>
      <c r="CX102" s="230"/>
      <c r="CY102" s="230"/>
      <c r="CZ102" s="230"/>
      <c r="DA102" s="230"/>
      <c r="DB102" s="230"/>
      <c r="DC102" s="230"/>
      <c r="DD102" s="230"/>
      <c r="DE102" s="230"/>
      <c r="DF102" s="230"/>
      <c r="DG102" s="230"/>
      <c r="DH102" s="230"/>
      <c r="DI102" s="230"/>
      <c r="DJ102" s="230"/>
      <c r="DK102" s="230"/>
      <c r="DL102" s="230"/>
      <c r="DM102" s="230"/>
      <c r="DN102" s="230"/>
      <c r="DO102" s="230"/>
      <c r="DP102" s="230"/>
      <c r="DQ102" s="230"/>
      <c r="DR102" s="230"/>
      <c r="DS102" s="230"/>
      <c r="DT102" s="230"/>
      <c r="DU102" s="230"/>
      <c r="DV102" s="230"/>
      <c r="DW102" s="230"/>
      <c r="DX102" s="230"/>
      <c r="DY102" s="230"/>
      <c r="DZ102" s="230"/>
      <c r="EA102" s="230"/>
      <c r="EB102" s="230"/>
      <c r="EC102" s="230"/>
      <c r="ED102" s="230"/>
      <c r="EE102" s="230"/>
      <c r="EF102" s="230"/>
      <c r="EG102" s="230"/>
      <c r="EH102" s="230"/>
      <c r="EI102" s="230"/>
      <c r="EJ102" s="230"/>
      <c r="EK102" s="230"/>
      <c r="EL102" s="230"/>
      <c r="EM102" s="230"/>
      <c r="EN102" s="230"/>
      <c r="EO102" s="230"/>
      <c r="EP102" s="230"/>
      <c r="EQ102" s="230"/>
      <c r="ER102" s="230"/>
      <c r="ES102" s="230"/>
      <c r="ET102" s="230"/>
      <c r="EU102" s="230"/>
      <c r="EV102" s="230"/>
      <c r="EW102" s="230"/>
      <c r="EX102" s="230"/>
      <c r="EY102" s="230"/>
    </row>
    <row r="103" spans="1:155" ht="20.25" customHeight="1" x14ac:dyDescent="0.25">
      <c r="A103" s="79"/>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79"/>
      <c r="AR103" s="79"/>
      <c r="AS103" s="79"/>
      <c r="CX103" s="230"/>
      <c r="CY103" s="230"/>
      <c r="CZ103" s="230"/>
      <c r="DA103" s="230"/>
      <c r="DB103" s="230"/>
      <c r="DC103" s="230"/>
      <c r="DD103" s="230"/>
      <c r="DE103" s="230"/>
      <c r="DF103" s="230"/>
      <c r="DG103" s="230"/>
      <c r="DH103" s="230"/>
      <c r="DI103" s="230"/>
      <c r="DJ103" s="230"/>
      <c r="DK103" s="230"/>
      <c r="DL103" s="230"/>
      <c r="DM103" s="230"/>
      <c r="DN103" s="230"/>
      <c r="DO103" s="230"/>
      <c r="DP103" s="230"/>
      <c r="DQ103" s="230"/>
      <c r="DR103" s="230"/>
      <c r="DS103" s="230"/>
      <c r="DT103" s="230"/>
      <c r="DU103" s="230"/>
      <c r="DV103" s="230"/>
      <c r="DW103" s="230"/>
      <c r="DX103" s="230"/>
      <c r="DY103" s="230"/>
      <c r="DZ103" s="230"/>
      <c r="EA103" s="230"/>
      <c r="EB103" s="230"/>
      <c r="EC103" s="230"/>
      <c r="ED103" s="230"/>
      <c r="EE103" s="230"/>
      <c r="EF103" s="230"/>
      <c r="EG103" s="230"/>
      <c r="EH103" s="230"/>
      <c r="EI103" s="230"/>
      <c r="EJ103" s="230"/>
      <c r="EK103" s="230"/>
      <c r="EL103" s="230"/>
      <c r="EM103" s="230"/>
      <c r="EN103" s="230"/>
      <c r="EO103" s="230"/>
      <c r="EP103" s="230"/>
      <c r="EQ103" s="230"/>
      <c r="ER103" s="230"/>
      <c r="ES103" s="230"/>
      <c r="ET103" s="230"/>
      <c r="EU103" s="230"/>
      <c r="EV103" s="230"/>
      <c r="EW103" s="230"/>
      <c r="EX103" s="230"/>
      <c r="EY103" s="230"/>
    </row>
    <row r="104" spans="1:155" ht="20.25" customHeight="1" x14ac:dyDescent="0.25">
      <c r="A104" s="79"/>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79"/>
      <c r="AR104" s="79"/>
      <c r="AS104" s="79"/>
      <c r="CX104" s="230"/>
      <c r="CY104" s="230"/>
      <c r="CZ104" s="230"/>
      <c r="DA104" s="230"/>
      <c r="DB104" s="230"/>
      <c r="DC104" s="230"/>
      <c r="DD104" s="230"/>
      <c r="DE104" s="230"/>
      <c r="DF104" s="230"/>
      <c r="DG104" s="230"/>
      <c r="DH104" s="230"/>
      <c r="DI104" s="230"/>
      <c r="DJ104" s="230"/>
      <c r="DK104" s="230"/>
      <c r="DL104" s="230"/>
      <c r="DM104" s="230"/>
      <c r="DN104" s="230"/>
      <c r="DO104" s="230"/>
      <c r="DP104" s="230"/>
      <c r="DQ104" s="230"/>
      <c r="DR104" s="230"/>
      <c r="DS104" s="230"/>
      <c r="DT104" s="230"/>
      <c r="DU104" s="230"/>
      <c r="DV104" s="230"/>
      <c r="DW104" s="230"/>
      <c r="DX104" s="230"/>
      <c r="DY104" s="230"/>
      <c r="DZ104" s="230"/>
      <c r="EA104" s="230"/>
      <c r="EB104" s="230"/>
      <c r="EC104" s="230"/>
      <c r="ED104" s="230"/>
      <c r="EE104" s="230"/>
      <c r="EF104" s="230"/>
      <c r="EG104" s="230"/>
      <c r="EH104" s="230"/>
      <c r="EI104" s="230"/>
      <c r="EJ104" s="230"/>
      <c r="EK104" s="230"/>
      <c r="EL104" s="230"/>
      <c r="EM104" s="230"/>
      <c r="EN104" s="230"/>
      <c r="EO104" s="230"/>
      <c r="EP104" s="230"/>
      <c r="EQ104" s="230"/>
      <c r="ER104" s="230"/>
      <c r="ES104" s="230"/>
      <c r="ET104" s="230"/>
      <c r="EU104" s="230"/>
      <c r="EV104" s="230"/>
      <c r="EW104" s="230"/>
      <c r="EX104" s="230"/>
      <c r="EY104" s="230"/>
    </row>
    <row r="105" spans="1:155" ht="20.25" customHeight="1" x14ac:dyDescent="0.25">
      <c r="A105" s="79"/>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79"/>
      <c r="AR105" s="79"/>
      <c r="AS105" s="79"/>
      <c r="CX105" s="230"/>
      <c r="CY105" s="230"/>
      <c r="CZ105" s="230"/>
      <c r="DA105" s="230"/>
      <c r="DB105" s="230"/>
      <c r="DC105" s="230"/>
      <c r="DD105" s="230"/>
      <c r="DE105" s="230"/>
      <c r="DF105" s="230"/>
      <c r="DG105" s="230"/>
      <c r="DH105" s="230"/>
      <c r="DI105" s="230"/>
      <c r="DJ105" s="230"/>
      <c r="DK105" s="230"/>
      <c r="DL105" s="230"/>
      <c r="DM105" s="230"/>
      <c r="DN105" s="230"/>
      <c r="DO105" s="230"/>
      <c r="DP105" s="230"/>
      <c r="DQ105" s="230"/>
      <c r="DR105" s="230"/>
      <c r="DS105" s="230"/>
      <c r="DT105" s="230"/>
      <c r="DU105" s="230"/>
      <c r="DV105" s="230"/>
      <c r="DW105" s="230"/>
      <c r="DX105" s="230"/>
      <c r="DY105" s="230"/>
      <c r="DZ105" s="230"/>
      <c r="EA105" s="230"/>
      <c r="EB105" s="230"/>
      <c r="EC105" s="230"/>
      <c r="ED105" s="230"/>
      <c r="EE105" s="230"/>
      <c r="EF105" s="230"/>
      <c r="EG105" s="230"/>
      <c r="EH105" s="230"/>
      <c r="EI105" s="230"/>
      <c r="EJ105" s="230"/>
      <c r="EK105" s="230"/>
      <c r="EL105" s="230"/>
      <c r="EM105" s="230"/>
      <c r="EN105" s="230"/>
      <c r="EO105" s="230"/>
      <c r="EP105" s="230"/>
      <c r="EQ105" s="230"/>
      <c r="ER105" s="230"/>
      <c r="ES105" s="230"/>
      <c r="ET105" s="230"/>
      <c r="EU105" s="230"/>
      <c r="EV105" s="230"/>
      <c r="EW105" s="230"/>
      <c r="EX105" s="230"/>
      <c r="EY105" s="230"/>
    </row>
    <row r="106" spans="1:155" ht="20.25" customHeight="1" x14ac:dyDescent="0.25">
      <c r="A106" s="79"/>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79"/>
      <c r="AR106" s="79"/>
      <c r="AS106" s="79"/>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row>
    <row r="107" spans="1:155" ht="20.25" customHeight="1" x14ac:dyDescent="0.25">
      <c r="A107" s="79"/>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79"/>
      <c r="AR107" s="79"/>
      <c r="AS107" s="79"/>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0"/>
      <c r="DV107" s="230"/>
      <c r="DW107" s="230"/>
      <c r="DX107" s="230"/>
      <c r="DY107" s="230"/>
      <c r="DZ107" s="230"/>
      <c r="EA107" s="230"/>
      <c r="EB107" s="230"/>
      <c r="EC107" s="230"/>
      <c r="ED107" s="230"/>
      <c r="EE107" s="230"/>
      <c r="EF107" s="230"/>
      <c r="EG107" s="230"/>
      <c r="EH107" s="230"/>
      <c r="EI107" s="230"/>
      <c r="EJ107" s="230"/>
      <c r="EK107" s="230"/>
      <c r="EL107" s="230"/>
      <c r="EM107" s="230"/>
      <c r="EN107" s="230"/>
      <c r="EO107" s="230"/>
      <c r="EP107" s="230"/>
      <c r="EQ107" s="230"/>
      <c r="ER107" s="230"/>
      <c r="ES107" s="230"/>
      <c r="ET107" s="230"/>
      <c r="EU107" s="230"/>
      <c r="EV107" s="230"/>
      <c r="EW107" s="230"/>
      <c r="EX107" s="230"/>
      <c r="EY107" s="230"/>
    </row>
    <row r="108" spans="1:155" ht="20.25" customHeight="1" x14ac:dyDescent="0.25">
      <c r="A108" s="79"/>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79"/>
      <c r="AR108" s="79"/>
      <c r="AS108" s="79"/>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0"/>
      <c r="DV108" s="230"/>
      <c r="DW108" s="230"/>
      <c r="DX108" s="230"/>
      <c r="DY108" s="230"/>
      <c r="DZ108" s="230"/>
      <c r="EA108" s="230"/>
      <c r="EB108" s="230"/>
      <c r="EC108" s="230"/>
      <c r="ED108" s="230"/>
      <c r="EE108" s="230"/>
      <c r="EF108" s="230"/>
      <c r="EG108" s="230"/>
      <c r="EH108" s="230"/>
      <c r="EI108" s="230"/>
      <c r="EJ108" s="230"/>
      <c r="EK108" s="230"/>
      <c r="EL108" s="230"/>
      <c r="EM108" s="230"/>
      <c r="EN108" s="230"/>
      <c r="EO108" s="230"/>
      <c r="EP108" s="230"/>
      <c r="EQ108" s="230"/>
      <c r="ER108" s="230"/>
      <c r="ES108" s="230"/>
      <c r="ET108" s="230"/>
      <c r="EU108" s="230"/>
      <c r="EV108" s="230"/>
      <c r="EW108" s="230"/>
      <c r="EX108" s="230"/>
      <c r="EY108" s="230"/>
    </row>
    <row r="109" spans="1:155" ht="20.25" customHeight="1" x14ac:dyDescent="0.25">
      <c r="A109" s="79"/>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79"/>
      <c r="AR109" s="79"/>
      <c r="AS109" s="79"/>
      <c r="CX109" s="230"/>
      <c r="CY109" s="230"/>
      <c r="CZ109" s="230"/>
      <c r="DA109" s="230"/>
      <c r="DB109" s="230"/>
      <c r="DC109" s="230"/>
      <c r="DD109" s="230"/>
      <c r="DE109" s="230"/>
      <c r="DF109" s="230"/>
      <c r="DG109" s="230"/>
      <c r="DH109" s="230"/>
      <c r="DI109" s="230"/>
      <c r="DJ109" s="230"/>
      <c r="DK109" s="230"/>
      <c r="DL109" s="230"/>
      <c r="DM109" s="230"/>
      <c r="DN109" s="230"/>
      <c r="DO109" s="230"/>
      <c r="DP109" s="230"/>
      <c r="DQ109" s="230"/>
      <c r="DR109" s="230"/>
      <c r="DS109" s="230"/>
      <c r="DT109" s="230"/>
      <c r="DU109" s="230"/>
      <c r="DV109" s="230"/>
      <c r="DW109" s="230"/>
      <c r="DX109" s="230"/>
      <c r="DY109" s="230"/>
      <c r="DZ109" s="230"/>
      <c r="EA109" s="230"/>
      <c r="EB109" s="230"/>
      <c r="EC109" s="230"/>
      <c r="ED109" s="230"/>
      <c r="EE109" s="230"/>
      <c r="EF109" s="230"/>
      <c r="EG109" s="230"/>
      <c r="EH109" s="230"/>
      <c r="EI109" s="230"/>
      <c r="EJ109" s="230"/>
      <c r="EK109" s="230"/>
      <c r="EL109" s="230"/>
      <c r="EM109" s="230"/>
      <c r="EN109" s="230"/>
      <c r="EO109" s="230"/>
      <c r="EP109" s="230"/>
      <c r="EQ109" s="230"/>
      <c r="ER109" s="230"/>
      <c r="ES109" s="230"/>
      <c r="ET109" s="230"/>
      <c r="EU109" s="230"/>
      <c r="EV109" s="230"/>
      <c r="EW109" s="230"/>
      <c r="EX109" s="230"/>
      <c r="EY109" s="230"/>
    </row>
    <row r="110" spans="1:155" ht="20.25" customHeight="1" x14ac:dyDescent="0.25">
      <c r="A110" s="79"/>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79"/>
      <c r="AR110" s="79"/>
      <c r="AS110" s="79"/>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c r="DT110" s="230"/>
      <c r="DU110" s="230"/>
      <c r="DV110" s="230"/>
      <c r="DW110" s="230"/>
      <c r="DX110" s="230"/>
      <c r="DY110" s="230"/>
      <c r="DZ110" s="230"/>
      <c r="EA110" s="230"/>
      <c r="EB110" s="230"/>
      <c r="EC110" s="230"/>
      <c r="ED110" s="230"/>
      <c r="EE110" s="230"/>
      <c r="EF110" s="230"/>
      <c r="EG110" s="230"/>
      <c r="EH110" s="230"/>
      <c r="EI110" s="230"/>
      <c r="EJ110" s="230"/>
      <c r="EK110" s="230"/>
      <c r="EL110" s="230"/>
      <c r="EM110" s="230"/>
      <c r="EN110" s="230"/>
      <c r="EO110" s="230"/>
      <c r="EP110" s="230"/>
      <c r="EQ110" s="230"/>
      <c r="ER110" s="230"/>
      <c r="ES110" s="230"/>
      <c r="ET110" s="230"/>
      <c r="EU110" s="230"/>
      <c r="EV110" s="230"/>
      <c r="EW110" s="230"/>
      <c r="EX110" s="230"/>
      <c r="EY110" s="230"/>
    </row>
    <row r="111" spans="1:155" ht="20.25" customHeight="1" x14ac:dyDescent="0.25">
      <c r="A111" s="79"/>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79"/>
      <c r="AR111" s="79"/>
      <c r="AS111" s="79"/>
      <c r="CX111" s="230"/>
      <c r="CY111" s="230"/>
      <c r="CZ111" s="230"/>
      <c r="DA111" s="230"/>
      <c r="DB111" s="23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230"/>
      <c r="ER111" s="230"/>
      <c r="ES111" s="230"/>
      <c r="ET111" s="230"/>
      <c r="EU111" s="230"/>
      <c r="EV111" s="230"/>
      <c r="EW111" s="230"/>
      <c r="EX111" s="230"/>
      <c r="EY111" s="230"/>
    </row>
    <row r="112" spans="1:155" ht="20.25" customHeight="1" x14ac:dyDescent="0.25">
      <c r="A112" s="79"/>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79"/>
      <c r="AR112" s="79"/>
      <c r="AS112" s="79"/>
      <c r="CX112" s="230"/>
      <c r="CY112" s="230"/>
      <c r="CZ112" s="230"/>
      <c r="DA112" s="230"/>
      <c r="DB112" s="23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230"/>
      <c r="ER112" s="230"/>
      <c r="ES112" s="230"/>
      <c r="ET112" s="230"/>
      <c r="EU112" s="230"/>
      <c r="EV112" s="230"/>
      <c r="EW112" s="230"/>
      <c r="EX112" s="230"/>
      <c r="EY112" s="230"/>
    </row>
    <row r="113" spans="1:155" ht="20.25" customHeight="1" x14ac:dyDescent="0.25">
      <c r="A113" s="79"/>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79"/>
      <c r="AR113" s="79"/>
      <c r="AS113" s="79"/>
      <c r="CX113" s="230"/>
      <c r="CY113" s="230"/>
      <c r="CZ113" s="230"/>
      <c r="DA113" s="230"/>
      <c r="DB113" s="230"/>
      <c r="DC113" s="230"/>
      <c r="DD113" s="230"/>
      <c r="DE113" s="230"/>
      <c r="DF113" s="230"/>
      <c r="DG113" s="230"/>
      <c r="DH113" s="230"/>
      <c r="DI113" s="230"/>
      <c r="DJ113" s="230"/>
      <c r="DK113" s="230"/>
      <c r="DL113" s="230"/>
      <c r="DM113" s="230"/>
      <c r="DN113" s="230"/>
      <c r="DO113" s="230"/>
      <c r="DP113" s="230"/>
      <c r="DQ113" s="230"/>
      <c r="DR113" s="230"/>
      <c r="DS113" s="230"/>
      <c r="DT113" s="230"/>
      <c r="DU113" s="230"/>
      <c r="DV113" s="230"/>
      <c r="DW113" s="230"/>
      <c r="DX113" s="230"/>
      <c r="DY113" s="230"/>
      <c r="DZ113" s="230"/>
      <c r="EA113" s="230"/>
      <c r="EB113" s="230"/>
      <c r="EC113" s="230"/>
      <c r="ED113" s="230"/>
      <c r="EE113" s="230"/>
      <c r="EF113" s="230"/>
      <c r="EG113" s="230"/>
      <c r="EH113" s="230"/>
      <c r="EI113" s="230"/>
      <c r="EJ113" s="230"/>
      <c r="EK113" s="230"/>
      <c r="EL113" s="230"/>
      <c r="EM113" s="230"/>
      <c r="EN113" s="230"/>
      <c r="EO113" s="230"/>
      <c r="EP113" s="230"/>
      <c r="EQ113" s="230"/>
      <c r="ER113" s="230"/>
      <c r="ES113" s="230"/>
      <c r="ET113" s="230"/>
      <c r="EU113" s="230"/>
      <c r="EV113" s="230"/>
      <c r="EW113" s="230"/>
      <c r="EX113" s="230"/>
      <c r="EY113" s="230"/>
    </row>
    <row r="114" spans="1:155" ht="20.25" customHeight="1" x14ac:dyDescent="0.25">
      <c r="A114" s="79"/>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79"/>
      <c r="AR114" s="79"/>
      <c r="AS114" s="79"/>
      <c r="CX114" s="230"/>
      <c r="CY114" s="230"/>
      <c r="CZ114" s="230"/>
      <c r="DA114" s="230"/>
      <c r="DB114" s="230"/>
      <c r="DC114" s="230"/>
      <c r="DD114" s="230"/>
      <c r="DE114" s="230"/>
      <c r="DF114" s="230"/>
      <c r="DG114" s="230"/>
      <c r="DH114" s="230"/>
      <c r="DI114" s="230"/>
      <c r="DJ114" s="230"/>
      <c r="DK114" s="230"/>
      <c r="DL114" s="230"/>
      <c r="DM114" s="230"/>
      <c r="DN114" s="230"/>
      <c r="DO114" s="230"/>
      <c r="DP114" s="230"/>
      <c r="DQ114" s="230"/>
      <c r="DR114" s="230"/>
      <c r="DS114" s="230"/>
      <c r="DT114" s="230"/>
      <c r="DU114" s="230"/>
      <c r="DV114" s="230"/>
      <c r="DW114" s="230"/>
      <c r="DX114" s="230"/>
      <c r="DY114" s="230"/>
      <c r="DZ114" s="230"/>
      <c r="EA114" s="230"/>
      <c r="EB114" s="230"/>
      <c r="EC114" s="230"/>
      <c r="ED114" s="230"/>
      <c r="EE114" s="230"/>
      <c r="EF114" s="230"/>
      <c r="EG114" s="230"/>
      <c r="EH114" s="230"/>
      <c r="EI114" s="230"/>
      <c r="EJ114" s="230"/>
      <c r="EK114" s="230"/>
      <c r="EL114" s="230"/>
      <c r="EM114" s="230"/>
      <c r="EN114" s="230"/>
      <c r="EO114" s="230"/>
      <c r="EP114" s="230"/>
      <c r="EQ114" s="230"/>
      <c r="ER114" s="230"/>
      <c r="ES114" s="230"/>
      <c r="ET114" s="230"/>
      <c r="EU114" s="230"/>
      <c r="EV114" s="230"/>
      <c r="EW114" s="230"/>
      <c r="EX114" s="230"/>
      <c r="EY114" s="230"/>
    </row>
    <row r="115" spans="1:155" ht="20.25" customHeight="1" x14ac:dyDescent="0.25">
      <c r="A115" s="79"/>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79"/>
      <c r="AR115" s="79"/>
      <c r="AS115" s="79"/>
      <c r="CX115" s="230"/>
      <c r="CY115" s="230"/>
      <c r="CZ115" s="230"/>
      <c r="DA115" s="230"/>
      <c r="DB115" s="230"/>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230"/>
      <c r="ER115" s="230"/>
      <c r="ES115" s="230"/>
      <c r="ET115" s="230"/>
      <c r="EU115" s="230"/>
      <c r="EV115" s="230"/>
      <c r="EW115" s="230"/>
      <c r="EX115" s="230"/>
      <c r="EY115" s="230"/>
    </row>
    <row r="116" spans="1:155" ht="20.25" customHeight="1" x14ac:dyDescent="0.25">
      <c r="A116" s="79"/>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79"/>
      <c r="AR116" s="79"/>
      <c r="AS116" s="79"/>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row>
    <row r="117" spans="1:155" ht="20.25" customHeight="1" x14ac:dyDescent="0.25">
      <c r="A117" s="79"/>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79"/>
      <c r="AR117" s="79"/>
      <c r="AS117" s="79"/>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row>
    <row r="118" spans="1:155" ht="20.25" customHeight="1" x14ac:dyDescent="0.25">
      <c r="A118" s="79"/>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79"/>
      <c r="AR118" s="79"/>
      <c r="AS118" s="79"/>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row>
    <row r="119" spans="1:155" ht="20.25" customHeight="1" x14ac:dyDescent="0.25">
      <c r="A119" s="79"/>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79"/>
      <c r="AR119" s="79"/>
      <c r="AS119" s="79"/>
      <c r="CX119" s="230"/>
      <c r="CY119" s="230"/>
      <c r="CZ119" s="230"/>
      <c r="DA119" s="230"/>
      <c r="DB119" s="230"/>
      <c r="DC119" s="230"/>
      <c r="DD119" s="230"/>
      <c r="DE119" s="230"/>
      <c r="DF119" s="230"/>
      <c r="DG119" s="230"/>
      <c r="DH119" s="230"/>
      <c r="DI119" s="230"/>
      <c r="DJ119" s="230"/>
      <c r="DK119" s="230"/>
      <c r="DL119" s="230"/>
      <c r="DM119" s="230"/>
      <c r="DN119" s="230"/>
      <c r="DO119" s="230"/>
      <c r="DP119" s="230"/>
      <c r="DQ119" s="230"/>
      <c r="DR119" s="230"/>
      <c r="DS119" s="230"/>
      <c r="DT119" s="230"/>
      <c r="DU119" s="230"/>
      <c r="DV119" s="230"/>
      <c r="DW119" s="230"/>
      <c r="DX119" s="230"/>
      <c r="DY119" s="230"/>
      <c r="DZ119" s="230"/>
      <c r="EA119" s="230"/>
      <c r="EB119" s="230"/>
      <c r="EC119" s="230"/>
      <c r="ED119" s="230"/>
      <c r="EE119" s="230"/>
      <c r="EF119" s="230"/>
      <c r="EG119" s="230"/>
      <c r="EH119" s="230"/>
      <c r="EI119" s="230"/>
      <c r="EJ119" s="230"/>
      <c r="EK119" s="230"/>
      <c r="EL119" s="230"/>
      <c r="EM119" s="230"/>
      <c r="EN119" s="230"/>
      <c r="EO119" s="230"/>
      <c r="EP119" s="230"/>
      <c r="EQ119" s="230"/>
      <c r="ER119" s="230"/>
      <c r="ES119" s="230"/>
      <c r="ET119" s="230"/>
      <c r="EU119" s="230"/>
      <c r="EV119" s="230"/>
      <c r="EW119" s="230"/>
      <c r="EX119" s="230"/>
      <c r="EY119" s="230"/>
    </row>
    <row r="120" spans="1:155" ht="20.25" customHeight="1" x14ac:dyDescent="0.25">
      <c r="A120" s="79"/>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79"/>
      <c r="AR120" s="79"/>
      <c r="AS120" s="79"/>
      <c r="CX120" s="230"/>
      <c r="CY120" s="230"/>
      <c r="CZ120" s="230"/>
      <c r="DA120" s="230"/>
      <c r="DB120" s="230"/>
      <c r="DC120" s="230"/>
      <c r="DD120" s="230"/>
      <c r="DE120" s="230"/>
      <c r="DF120" s="230"/>
      <c r="DG120" s="230"/>
      <c r="DH120" s="230"/>
      <c r="DI120" s="230"/>
      <c r="DJ120" s="230"/>
      <c r="DK120" s="230"/>
      <c r="DL120" s="230"/>
      <c r="DM120" s="230"/>
      <c r="DN120" s="230"/>
      <c r="DO120" s="230"/>
      <c r="DP120" s="230"/>
      <c r="DQ120" s="230"/>
      <c r="DR120" s="230"/>
      <c r="DS120" s="230"/>
      <c r="DT120" s="230"/>
      <c r="DU120" s="230"/>
      <c r="DV120" s="230"/>
      <c r="DW120" s="230"/>
      <c r="DX120" s="230"/>
      <c r="DY120" s="230"/>
      <c r="DZ120" s="230"/>
      <c r="EA120" s="230"/>
      <c r="EB120" s="230"/>
      <c r="EC120" s="230"/>
      <c r="ED120" s="230"/>
      <c r="EE120" s="230"/>
      <c r="EF120" s="230"/>
      <c r="EG120" s="230"/>
      <c r="EH120" s="230"/>
      <c r="EI120" s="230"/>
      <c r="EJ120" s="230"/>
      <c r="EK120" s="230"/>
      <c r="EL120" s="230"/>
      <c r="EM120" s="230"/>
      <c r="EN120" s="230"/>
      <c r="EO120" s="230"/>
      <c r="EP120" s="230"/>
      <c r="EQ120" s="230"/>
      <c r="ER120" s="230"/>
      <c r="ES120" s="230"/>
      <c r="ET120" s="230"/>
      <c r="EU120" s="230"/>
      <c r="EV120" s="230"/>
      <c r="EW120" s="230"/>
      <c r="EX120" s="230"/>
      <c r="EY120" s="230"/>
    </row>
    <row r="121" spans="1:155" ht="20.25" customHeight="1" x14ac:dyDescent="0.25">
      <c r="A121" s="79"/>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79"/>
      <c r="AR121" s="79"/>
      <c r="AS121" s="79"/>
      <c r="CX121" s="230"/>
      <c r="CY121" s="230"/>
      <c r="CZ121" s="230"/>
      <c r="DA121" s="230"/>
      <c r="DB121" s="230"/>
      <c r="DC121" s="230"/>
      <c r="DD121" s="230"/>
      <c r="DE121" s="230"/>
      <c r="DF121" s="230"/>
      <c r="DG121" s="230"/>
      <c r="DH121" s="230"/>
      <c r="DI121" s="230"/>
      <c r="DJ121" s="230"/>
      <c r="DK121" s="230"/>
      <c r="DL121" s="230"/>
      <c r="DM121" s="230"/>
      <c r="DN121" s="230"/>
      <c r="DO121" s="230"/>
      <c r="DP121" s="230"/>
      <c r="DQ121" s="230"/>
      <c r="DR121" s="230"/>
      <c r="DS121" s="230"/>
      <c r="DT121" s="230"/>
      <c r="DU121" s="230"/>
      <c r="DV121" s="230"/>
      <c r="DW121" s="230"/>
      <c r="DX121" s="230"/>
      <c r="DY121" s="230"/>
      <c r="DZ121" s="230"/>
      <c r="EA121" s="230"/>
      <c r="EB121" s="230"/>
      <c r="EC121" s="230"/>
      <c r="ED121" s="230"/>
      <c r="EE121" s="230"/>
      <c r="EF121" s="230"/>
      <c r="EG121" s="230"/>
      <c r="EH121" s="230"/>
      <c r="EI121" s="230"/>
      <c r="EJ121" s="230"/>
      <c r="EK121" s="230"/>
      <c r="EL121" s="230"/>
      <c r="EM121" s="230"/>
      <c r="EN121" s="230"/>
      <c r="EO121" s="230"/>
      <c r="EP121" s="230"/>
      <c r="EQ121" s="230"/>
      <c r="ER121" s="230"/>
      <c r="ES121" s="230"/>
      <c r="ET121" s="230"/>
      <c r="EU121" s="230"/>
      <c r="EV121" s="230"/>
      <c r="EW121" s="230"/>
      <c r="EX121" s="230"/>
      <c r="EY121" s="230"/>
    </row>
    <row r="122" spans="1:155" ht="20.25" customHeight="1" x14ac:dyDescent="0.25">
      <c r="A122" s="79"/>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79"/>
      <c r="AR122" s="79"/>
      <c r="AS122" s="79"/>
      <c r="CX122" s="230"/>
      <c r="CY122" s="230"/>
      <c r="CZ122" s="230"/>
      <c r="DA122" s="230"/>
      <c r="DB122" s="230"/>
      <c r="DC122" s="230"/>
      <c r="DD122" s="230"/>
      <c r="DE122" s="230"/>
      <c r="DF122" s="230"/>
      <c r="DG122" s="230"/>
      <c r="DH122" s="230"/>
      <c r="DI122" s="230"/>
      <c r="DJ122" s="230"/>
      <c r="DK122" s="230"/>
      <c r="DL122" s="230"/>
      <c r="DM122" s="230"/>
      <c r="DN122" s="230"/>
      <c r="DO122" s="230"/>
      <c r="DP122" s="230"/>
      <c r="DQ122" s="230"/>
      <c r="DR122" s="230"/>
      <c r="DS122" s="230"/>
      <c r="DT122" s="230"/>
      <c r="DU122" s="230"/>
      <c r="DV122" s="230"/>
      <c r="DW122" s="230"/>
      <c r="DX122" s="230"/>
      <c r="DY122" s="230"/>
      <c r="DZ122" s="230"/>
      <c r="EA122" s="230"/>
      <c r="EB122" s="230"/>
      <c r="EC122" s="230"/>
      <c r="ED122" s="230"/>
      <c r="EE122" s="230"/>
      <c r="EF122" s="230"/>
      <c r="EG122" s="230"/>
      <c r="EH122" s="230"/>
      <c r="EI122" s="230"/>
      <c r="EJ122" s="230"/>
      <c r="EK122" s="230"/>
      <c r="EL122" s="230"/>
      <c r="EM122" s="230"/>
      <c r="EN122" s="230"/>
      <c r="EO122" s="230"/>
      <c r="EP122" s="230"/>
      <c r="EQ122" s="230"/>
      <c r="ER122" s="230"/>
      <c r="ES122" s="230"/>
      <c r="ET122" s="230"/>
      <c r="EU122" s="230"/>
      <c r="EV122" s="230"/>
      <c r="EW122" s="230"/>
      <c r="EX122" s="230"/>
      <c r="EY122" s="230"/>
    </row>
    <row r="123" spans="1:155" ht="20.25" customHeight="1" x14ac:dyDescent="0.25">
      <c r="A123" s="79"/>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79"/>
      <c r="AR123" s="79"/>
      <c r="AS123" s="79"/>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row>
    <row r="124" spans="1:155" ht="20.25" customHeight="1" x14ac:dyDescent="0.25">
      <c r="A124" s="79"/>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79"/>
      <c r="AR124" s="79"/>
      <c r="AS124" s="79"/>
      <c r="CX124" s="230"/>
      <c r="CY124" s="230"/>
      <c r="CZ124" s="230"/>
      <c r="DA124" s="230"/>
      <c r="DB124" s="230"/>
      <c r="DC124" s="230"/>
      <c r="DD124" s="230"/>
      <c r="DE124" s="230"/>
      <c r="DF124" s="230"/>
      <c r="DG124" s="230"/>
      <c r="DH124" s="230"/>
      <c r="DI124" s="230"/>
      <c r="DJ124" s="230"/>
      <c r="DK124" s="230"/>
      <c r="DL124" s="230"/>
      <c r="DM124" s="230"/>
      <c r="DN124" s="230"/>
      <c r="DO124" s="230"/>
      <c r="DP124" s="230"/>
      <c r="DQ124" s="230"/>
      <c r="DR124" s="230"/>
      <c r="DS124" s="230"/>
      <c r="DT124" s="230"/>
      <c r="DU124" s="230"/>
      <c r="DV124" s="230"/>
      <c r="DW124" s="230"/>
      <c r="DX124" s="230"/>
      <c r="DY124" s="230"/>
      <c r="DZ124" s="230"/>
      <c r="EA124" s="230"/>
      <c r="EB124" s="230"/>
      <c r="EC124" s="230"/>
      <c r="ED124" s="230"/>
      <c r="EE124" s="230"/>
      <c r="EF124" s="230"/>
      <c r="EG124" s="230"/>
      <c r="EH124" s="230"/>
      <c r="EI124" s="230"/>
      <c r="EJ124" s="230"/>
      <c r="EK124" s="230"/>
      <c r="EL124" s="230"/>
      <c r="EM124" s="230"/>
      <c r="EN124" s="230"/>
      <c r="EO124" s="230"/>
      <c r="EP124" s="230"/>
      <c r="EQ124" s="230"/>
      <c r="ER124" s="230"/>
      <c r="ES124" s="230"/>
      <c r="ET124" s="230"/>
      <c r="EU124" s="230"/>
      <c r="EV124" s="230"/>
      <c r="EW124" s="230"/>
      <c r="EX124" s="230"/>
      <c r="EY124" s="230"/>
    </row>
    <row r="125" spans="1:155" ht="20.25" customHeight="1" x14ac:dyDescent="0.25">
      <c r="A125" s="79"/>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79"/>
      <c r="AR125" s="79"/>
      <c r="AS125" s="79"/>
      <c r="CX125" s="230"/>
      <c r="CY125" s="230"/>
      <c r="CZ125" s="230"/>
      <c r="DA125" s="230"/>
      <c r="DB125" s="230"/>
      <c r="DC125" s="230"/>
      <c r="DD125" s="230"/>
      <c r="DE125" s="230"/>
      <c r="DF125" s="230"/>
      <c r="DG125" s="230"/>
      <c r="DH125" s="230"/>
      <c r="DI125" s="230"/>
      <c r="DJ125" s="230"/>
      <c r="DK125" s="230"/>
      <c r="DL125" s="230"/>
      <c r="DM125" s="230"/>
      <c r="DN125" s="230"/>
      <c r="DO125" s="230"/>
      <c r="DP125" s="230"/>
      <c r="DQ125" s="230"/>
      <c r="DR125" s="230"/>
      <c r="DS125" s="230"/>
      <c r="DT125" s="230"/>
      <c r="DU125" s="230"/>
      <c r="DV125" s="230"/>
      <c r="DW125" s="230"/>
      <c r="DX125" s="230"/>
      <c r="DY125" s="230"/>
      <c r="DZ125" s="230"/>
      <c r="EA125" s="230"/>
      <c r="EB125" s="230"/>
      <c r="EC125" s="230"/>
      <c r="ED125" s="230"/>
      <c r="EE125" s="230"/>
      <c r="EF125" s="230"/>
      <c r="EG125" s="230"/>
      <c r="EH125" s="230"/>
      <c r="EI125" s="230"/>
      <c r="EJ125" s="230"/>
      <c r="EK125" s="230"/>
      <c r="EL125" s="230"/>
      <c r="EM125" s="230"/>
      <c r="EN125" s="230"/>
      <c r="EO125" s="230"/>
      <c r="EP125" s="230"/>
      <c r="EQ125" s="230"/>
      <c r="ER125" s="230"/>
      <c r="ES125" s="230"/>
      <c r="ET125" s="230"/>
      <c r="EU125" s="230"/>
      <c r="EV125" s="230"/>
      <c r="EW125" s="230"/>
      <c r="EX125" s="230"/>
      <c r="EY125" s="230"/>
    </row>
    <row r="126" spans="1:155" ht="20.25" customHeight="1" x14ac:dyDescent="0.25">
      <c r="A126" s="79"/>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79"/>
      <c r="AR126" s="79"/>
      <c r="AS126" s="79"/>
      <c r="CX126" s="230"/>
      <c r="CY126" s="230"/>
      <c r="CZ126" s="230"/>
      <c r="DA126" s="230"/>
      <c r="DB126" s="230"/>
      <c r="DC126" s="230"/>
      <c r="DD126" s="230"/>
      <c r="DE126" s="230"/>
      <c r="DF126" s="230"/>
      <c r="DG126" s="230"/>
      <c r="DH126" s="230"/>
      <c r="DI126" s="230"/>
      <c r="DJ126" s="230"/>
      <c r="DK126" s="230"/>
      <c r="DL126" s="230"/>
      <c r="DM126" s="230"/>
      <c r="DN126" s="230"/>
      <c r="DO126" s="230"/>
      <c r="DP126" s="230"/>
      <c r="DQ126" s="230"/>
      <c r="DR126" s="230"/>
      <c r="DS126" s="230"/>
      <c r="DT126" s="230"/>
      <c r="DU126" s="230"/>
      <c r="DV126" s="230"/>
      <c r="DW126" s="230"/>
      <c r="DX126" s="230"/>
      <c r="DY126" s="230"/>
      <c r="DZ126" s="230"/>
      <c r="EA126" s="230"/>
      <c r="EB126" s="230"/>
      <c r="EC126" s="230"/>
      <c r="ED126" s="230"/>
      <c r="EE126" s="230"/>
      <c r="EF126" s="230"/>
      <c r="EG126" s="230"/>
      <c r="EH126" s="230"/>
      <c r="EI126" s="230"/>
      <c r="EJ126" s="230"/>
      <c r="EK126" s="230"/>
      <c r="EL126" s="230"/>
      <c r="EM126" s="230"/>
      <c r="EN126" s="230"/>
      <c r="EO126" s="230"/>
      <c r="EP126" s="230"/>
      <c r="EQ126" s="230"/>
      <c r="ER126" s="230"/>
      <c r="ES126" s="230"/>
      <c r="ET126" s="230"/>
      <c r="EU126" s="230"/>
      <c r="EV126" s="230"/>
      <c r="EW126" s="230"/>
      <c r="EX126" s="230"/>
      <c r="EY126" s="230"/>
    </row>
    <row r="127" spans="1:155" ht="20.25" customHeight="1" x14ac:dyDescent="0.25">
      <c r="A127" s="79"/>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79"/>
      <c r="AR127" s="79"/>
      <c r="AS127" s="79"/>
      <c r="CX127" s="230"/>
      <c r="CY127" s="230"/>
      <c r="CZ127" s="230"/>
      <c r="DA127" s="230"/>
      <c r="DB127" s="230"/>
      <c r="DC127" s="230"/>
      <c r="DD127" s="230"/>
      <c r="DE127" s="230"/>
      <c r="DF127" s="230"/>
      <c r="DG127" s="230"/>
      <c r="DH127" s="230"/>
      <c r="DI127" s="230"/>
      <c r="DJ127" s="230"/>
      <c r="DK127" s="230"/>
      <c r="DL127" s="230"/>
      <c r="DM127" s="230"/>
      <c r="DN127" s="230"/>
      <c r="DO127" s="230"/>
      <c r="DP127" s="230"/>
      <c r="DQ127" s="230"/>
      <c r="DR127" s="230"/>
      <c r="DS127" s="230"/>
      <c r="DT127" s="230"/>
      <c r="DU127" s="230"/>
      <c r="DV127" s="230"/>
      <c r="DW127" s="230"/>
      <c r="DX127" s="230"/>
      <c r="DY127" s="230"/>
      <c r="DZ127" s="230"/>
      <c r="EA127" s="230"/>
      <c r="EB127" s="230"/>
      <c r="EC127" s="230"/>
      <c r="ED127" s="230"/>
      <c r="EE127" s="230"/>
      <c r="EF127" s="230"/>
      <c r="EG127" s="230"/>
      <c r="EH127" s="230"/>
      <c r="EI127" s="230"/>
      <c r="EJ127" s="230"/>
      <c r="EK127" s="230"/>
      <c r="EL127" s="230"/>
      <c r="EM127" s="230"/>
      <c r="EN127" s="230"/>
      <c r="EO127" s="230"/>
      <c r="EP127" s="230"/>
      <c r="EQ127" s="230"/>
      <c r="ER127" s="230"/>
      <c r="ES127" s="230"/>
      <c r="ET127" s="230"/>
      <c r="EU127" s="230"/>
      <c r="EV127" s="230"/>
      <c r="EW127" s="230"/>
      <c r="EX127" s="230"/>
      <c r="EY127" s="230"/>
    </row>
    <row r="128" spans="1:155" ht="20.25" customHeight="1" x14ac:dyDescent="0.25">
      <c r="A128" s="79"/>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79"/>
      <c r="AR128" s="79"/>
      <c r="AS128" s="79"/>
      <c r="CX128" s="230"/>
      <c r="CY128" s="230"/>
      <c r="CZ128" s="230"/>
      <c r="DA128" s="230"/>
      <c r="DB128" s="230"/>
      <c r="DC128" s="230"/>
      <c r="DD128" s="230"/>
      <c r="DE128" s="230"/>
      <c r="DF128" s="230"/>
      <c r="DG128" s="230"/>
      <c r="DH128" s="230"/>
      <c r="DI128" s="230"/>
      <c r="DJ128" s="230"/>
      <c r="DK128" s="230"/>
      <c r="DL128" s="230"/>
      <c r="DM128" s="230"/>
      <c r="DN128" s="230"/>
      <c r="DO128" s="230"/>
      <c r="DP128" s="230"/>
      <c r="DQ128" s="230"/>
      <c r="DR128" s="230"/>
      <c r="DS128" s="230"/>
      <c r="DT128" s="230"/>
      <c r="DU128" s="230"/>
      <c r="DV128" s="230"/>
      <c r="DW128" s="230"/>
      <c r="DX128" s="230"/>
      <c r="DY128" s="230"/>
      <c r="DZ128" s="230"/>
      <c r="EA128" s="230"/>
      <c r="EB128" s="230"/>
      <c r="EC128" s="230"/>
      <c r="ED128" s="230"/>
      <c r="EE128" s="230"/>
      <c r="EF128" s="230"/>
      <c r="EG128" s="230"/>
      <c r="EH128" s="230"/>
      <c r="EI128" s="230"/>
      <c r="EJ128" s="230"/>
      <c r="EK128" s="230"/>
      <c r="EL128" s="230"/>
      <c r="EM128" s="230"/>
      <c r="EN128" s="230"/>
      <c r="EO128" s="230"/>
      <c r="EP128" s="230"/>
      <c r="EQ128" s="230"/>
      <c r="ER128" s="230"/>
      <c r="ES128" s="230"/>
      <c r="ET128" s="230"/>
      <c r="EU128" s="230"/>
      <c r="EV128" s="230"/>
      <c r="EW128" s="230"/>
      <c r="EX128" s="230"/>
      <c r="EY128" s="230"/>
    </row>
    <row r="129" spans="1:155" ht="20.25" customHeight="1" x14ac:dyDescent="0.25">
      <c r="A129" s="79"/>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79"/>
      <c r="AR129" s="79"/>
      <c r="AS129" s="79"/>
      <c r="CX129" s="230"/>
      <c r="CY129" s="230"/>
      <c r="CZ129" s="230"/>
      <c r="DA129" s="230"/>
      <c r="DB129" s="230"/>
      <c r="DC129" s="230"/>
      <c r="DD129" s="230"/>
      <c r="DE129" s="230"/>
      <c r="DF129" s="230"/>
      <c r="DG129" s="230"/>
      <c r="DH129" s="230"/>
      <c r="DI129" s="230"/>
      <c r="DJ129" s="230"/>
      <c r="DK129" s="230"/>
      <c r="DL129" s="230"/>
      <c r="DM129" s="230"/>
      <c r="DN129" s="230"/>
      <c r="DO129" s="230"/>
      <c r="DP129" s="230"/>
      <c r="DQ129" s="230"/>
      <c r="DR129" s="230"/>
      <c r="DS129" s="230"/>
      <c r="DT129" s="230"/>
      <c r="DU129" s="230"/>
      <c r="DV129" s="230"/>
      <c r="DW129" s="230"/>
      <c r="DX129" s="230"/>
      <c r="DY129" s="230"/>
      <c r="DZ129" s="230"/>
      <c r="EA129" s="230"/>
      <c r="EB129" s="230"/>
      <c r="EC129" s="230"/>
      <c r="ED129" s="230"/>
      <c r="EE129" s="230"/>
      <c r="EF129" s="230"/>
      <c r="EG129" s="230"/>
      <c r="EH129" s="230"/>
      <c r="EI129" s="230"/>
      <c r="EJ129" s="230"/>
      <c r="EK129" s="230"/>
      <c r="EL129" s="230"/>
      <c r="EM129" s="230"/>
      <c r="EN129" s="230"/>
      <c r="EO129" s="230"/>
      <c r="EP129" s="230"/>
      <c r="EQ129" s="230"/>
      <c r="ER129" s="230"/>
      <c r="ES129" s="230"/>
      <c r="ET129" s="230"/>
      <c r="EU129" s="230"/>
      <c r="EV129" s="230"/>
      <c r="EW129" s="230"/>
      <c r="EX129" s="230"/>
      <c r="EY129" s="230"/>
    </row>
    <row r="130" spans="1:155" ht="20.25" customHeight="1" x14ac:dyDescent="0.25">
      <c r="A130" s="79"/>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79"/>
      <c r="AR130" s="79"/>
      <c r="AS130" s="79"/>
      <c r="CX130" s="230"/>
      <c r="CY130" s="230"/>
      <c r="CZ130" s="230"/>
      <c r="DA130" s="230"/>
      <c r="DB130" s="230"/>
      <c r="DC130" s="230"/>
      <c r="DD130" s="230"/>
      <c r="DE130" s="230"/>
      <c r="DF130" s="230"/>
      <c r="DG130" s="230"/>
      <c r="DH130" s="230"/>
      <c r="DI130" s="230"/>
      <c r="DJ130" s="230"/>
      <c r="DK130" s="230"/>
      <c r="DL130" s="230"/>
      <c r="DM130" s="230"/>
      <c r="DN130" s="230"/>
      <c r="DO130" s="230"/>
      <c r="DP130" s="230"/>
      <c r="DQ130" s="230"/>
      <c r="DR130" s="230"/>
      <c r="DS130" s="230"/>
      <c r="DT130" s="230"/>
      <c r="DU130" s="230"/>
      <c r="DV130" s="230"/>
      <c r="DW130" s="230"/>
      <c r="DX130" s="230"/>
      <c r="DY130" s="230"/>
      <c r="DZ130" s="230"/>
      <c r="EA130" s="230"/>
      <c r="EB130" s="230"/>
      <c r="EC130" s="230"/>
      <c r="ED130" s="230"/>
      <c r="EE130" s="230"/>
      <c r="EF130" s="230"/>
      <c r="EG130" s="230"/>
      <c r="EH130" s="230"/>
      <c r="EI130" s="230"/>
      <c r="EJ130" s="230"/>
      <c r="EK130" s="230"/>
      <c r="EL130" s="230"/>
      <c r="EM130" s="230"/>
      <c r="EN130" s="230"/>
      <c r="EO130" s="230"/>
      <c r="EP130" s="230"/>
      <c r="EQ130" s="230"/>
      <c r="ER130" s="230"/>
      <c r="ES130" s="230"/>
      <c r="ET130" s="230"/>
      <c r="EU130" s="230"/>
      <c r="EV130" s="230"/>
      <c r="EW130" s="230"/>
      <c r="EX130" s="230"/>
      <c r="EY130" s="230"/>
    </row>
    <row r="131" spans="1:155" ht="20.25" customHeight="1" x14ac:dyDescent="0.25">
      <c r="A131" s="79"/>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79"/>
      <c r="AR131" s="79"/>
      <c r="AS131" s="79"/>
      <c r="CX131" s="230"/>
      <c r="CY131" s="230"/>
      <c r="CZ131" s="230"/>
      <c r="DA131" s="230"/>
      <c r="DB131" s="230"/>
      <c r="DC131" s="230"/>
      <c r="DD131" s="230"/>
      <c r="DE131" s="230"/>
      <c r="DF131" s="230"/>
      <c r="DG131" s="230"/>
      <c r="DH131" s="230"/>
      <c r="DI131" s="230"/>
      <c r="DJ131" s="230"/>
      <c r="DK131" s="230"/>
      <c r="DL131" s="230"/>
      <c r="DM131" s="230"/>
      <c r="DN131" s="230"/>
      <c r="DO131" s="230"/>
      <c r="DP131" s="230"/>
      <c r="DQ131" s="230"/>
      <c r="DR131" s="230"/>
      <c r="DS131" s="230"/>
      <c r="DT131" s="230"/>
      <c r="DU131" s="230"/>
      <c r="DV131" s="230"/>
      <c r="DW131" s="230"/>
      <c r="DX131" s="230"/>
      <c r="DY131" s="230"/>
      <c r="DZ131" s="230"/>
      <c r="EA131" s="230"/>
      <c r="EB131" s="230"/>
      <c r="EC131" s="230"/>
      <c r="ED131" s="230"/>
      <c r="EE131" s="230"/>
      <c r="EF131" s="230"/>
      <c r="EG131" s="230"/>
      <c r="EH131" s="230"/>
      <c r="EI131" s="230"/>
      <c r="EJ131" s="230"/>
      <c r="EK131" s="230"/>
      <c r="EL131" s="230"/>
      <c r="EM131" s="230"/>
      <c r="EN131" s="230"/>
      <c r="EO131" s="230"/>
      <c r="EP131" s="230"/>
      <c r="EQ131" s="230"/>
      <c r="ER131" s="230"/>
      <c r="ES131" s="230"/>
      <c r="ET131" s="230"/>
      <c r="EU131" s="230"/>
      <c r="EV131" s="230"/>
      <c r="EW131" s="230"/>
      <c r="EX131" s="230"/>
      <c r="EY131" s="230"/>
    </row>
    <row r="132" spans="1:155" ht="20.25" customHeight="1" x14ac:dyDescent="0.25">
      <c r="A132" s="79"/>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79"/>
      <c r="AR132" s="79"/>
      <c r="AS132" s="79"/>
      <c r="CX132" s="230"/>
      <c r="CY132" s="230"/>
      <c r="CZ132" s="230"/>
      <c r="DA132" s="230"/>
      <c r="DB132" s="230"/>
      <c r="DC132" s="230"/>
      <c r="DD132" s="230"/>
      <c r="DE132" s="230"/>
      <c r="DF132" s="230"/>
      <c r="DG132" s="230"/>
      <c r="DH132" s="230"/>
      <c r="DI132" s="230"/>
      <c r="DJ132" s="230"/>
      <c r="DK132" s="230"/>
      <c r="DL132" s="230"/>
      <c r="DM132" s="230"/>
      <c r="DN132" s="230"/>
      <c r="DO132" s="230"/>
      <c r="DP132" s="230"/>
      <c r="DQ132" s="230"/>
      <c r="DR132" s="230"/>
      <c r="DS132" s="230"/>
      <c r="DT132" s="230"/>
      <c r="DU132" s="230"/>
      <c r="DV132" s="230"/>
      <c r="DW132" s="230"/>
      <c r="DX132" s="230"/>
      <c r="DY132" s="230"/>
      <c r="DZ132" s="230"/>
      <c r="EA132" s="230"/>
      <c r="EB132" s="230"/>
      <c r="EC132" s="230"/>
      <c r="ED132" s="230"/>
      <c r="EE132" s="230"/>
      <c r="EF132" s="230"/>
      <c r="EG132" s="230"/>
      <c r="EH132" s="230"/>
      <c r="EI132" s="230"/>
      <c r="EJ132" s="230"/>
      <c r="EK132" s="230"/>
      <c r="EL132" s="230"/>
      <c r="EM132" s="230"/>
      <c r="EN132" s="230"/>
      <c r="EO132" s="230"/>
      <c r="EP132" s="230"/>
      <c r="EQ132" s="230"/>
      <c r="ER132" s="230"/>
      <c r="ES132" s="230"/>
      <c r="ET132" s="230"/>
      <c r="EU132" s="230"/>
      <c r="EV132" s="230"/>
      <c r="EW132" s="230"/>
      <c r="EX132" s="230"/>
      <c r="EY132" s="230"/>
    </row>
    <row r="133" spans="1:155" ht="20.25" customHeight="1" x14ac:dyDescent="0.25">
      <c r="A133" s="79"/>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79"/>
      <c r="AR133" s="79"/>
      <c r="AS133" s="79"/>
      <c r="CX133" s="230"/>
      <c r="CY133" s="230"/>
      <c r="CZ133" s="230"/>
      <c r="DA133" s="230"/>
      <c r="DB133" s="230"/>
      <c r="DC133" s="230"/>
      <c r="DD133" s="230"/>
      <c r="DE133" s="230"/>
      <c r="DF133" s="230"/>
      <c r="DG133" s="230"/>
      <c r="DH133" s="230"/>
      <c r="DI133" s="230"/>
      <c r="DJ133" s="230"/>
      <c r="DK133" s="230"/>
      <c r="DL133" s="230"/>
      <c r="DM133" s="230"/>
      <c r="DN133" s="230"/>
      <c r="DO133" s="230"/>
      <c r="DP133" s="230"/>
      <c r="DQ133" s="230"/>
      <c r="DR133" s="230"/>
      <c r="DS133" s="230"/>
      <c r="DT133" s="230"/>
      <c r="DU133" s="230"/>
      <c r="DV133" s="230"/>
      <c r="DW133" s="230"/>
      <c r="DX133" s="230"/>
      <c r="DY133" s="230"/>
      <c r="DZ133" s="230"/>
      <c r="EA133" s="230"/>
      <c r="EB133" s="230"/>
      <c r="EC133" s="230"/>
      <c r="ED133" s="230"/>
      <c r="EE133" s="230"/>
      <c r="EF133" s="230"/>
      <c r="EG133" s="230"/>
      <c r="EH133" s="230"/>
      <c r="EI133" s="230"/>
      <c r="EJ133" s="230"/>
      <c r="EK133" s="230"/>
      <c r="EL133" s="230"/>
      <c r="EM133" s="230"/>
      <c r="EN133" s="230"/>
      <c r="EO133" s="230"/>
      <c r="EP133" s="230"/>
      <c r="EQ133" s="230"/>
      <c r="ER133" s="230"/>
      <c r="ES133" s="230"/>
      <c r="ET133" s="230"/>
      <c r="EU133" s="230"/>
      <c r="EV133" s="230"/>
      <c r="EW133" s="230"/>
      <c r="EX133" s="230"/>
      <c r="EY133" s="230"/>
    </row>
    <row r="134" spans="1:155" ht="20.25" customHeight="1" x14ac:dyDescent="0.25">
      <c r="A134" s="79"/>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79"/>
      <c r="AR134" s="79"/>
      <c r="AS134" s="79"/>
      <c r="CX134" s="230"/>
      <c r="CY134" s="230"/>
      <c r="CZ134" s="230"/>
      <c r="DA134" s="230"/>
      <c r="DB134" s="230"/>
      <c r="DC134" s="230"/>
      <c r="DD134" s="230"/>
      <c r="DE134" s="230"/>
      <c r="DF134" s="230"/>
      <c r="DG134" s="230"/>
      <c r="DH134" s="230"/>
      <c r="DI134" s="230"/>
      <c r="DJ134" s="230"/>
      <c r="DK134" s="230"/>
      <c r="DL134" s="230"/>
      <c r="DM134" s="230"/>
      <c r="DN134" s="230"/>
      <c r="DO134" s="230"/>
      <c r="DP134" s="230"/>
      <c r="DQ134" s="230"/>
      <c r="DR134" s="230"/>
      <c r="DS134" s="230"/>
      <c r="DT134" s="230"/>
      <c r="DU134" s="230"/>
      <c r="DV134" s="230"/>
      <c r="DW134" s="230"/>
      <c r="DX134" s="230"/>
      <c r="DY134" s="230"/>
      <c r="DZ134" s="230"/>
      <c r="EA134" s="230"/>
      <c r="EB134" s="230"/>
      <c r="EC134" s="230"/>
      <c r="ED134" s="230"/>
      <c r="EE134" s="230"/>
      <c r="EF134" s="230"/>
      <c r="EG134" s="230"/>
      <c r="EH134" s="230"/>
      <c r="EI134" s="230"/>
      <c r="EJ134" s="230"/>
      <c r="EK134" s="230"/>
      <c r="EL134" s="230"/>
      <c r="EM134" s="230"/>
      <c r="EN134" s="230"/>
      <c r="EO134" s="230"/>
      <c r="EP134" s="230"/>
      <c r="EQ134" s="230"/>
      <c r="ER134" s="230"/>
      <c r="ES134" s="230"/>
      <c r="ET134" s="230"/>
      <c r="EU134" s="230"/>
      <c r="EV134" s="230"/>
      <c r="EW134" s="230"/>
      <c r="EX134" s="230"/>
      <c r="EY134" s="230"/>
    </row>
    <row r="135" spans="1:155" ht="20.25" customHeight="1" x14ac:dyDescent="0.25">
      <c r="A135" s="79"/>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79"/>
      <c r="AR135" s="79"/>
      <c r="AS135" s="79"/>
      <c r="CX135" s="230"/>
      <c r="CY135" s="230"/>
      <c r="CZ135" s="230"/>
      <c r="DA135" s="230"/>
      <c r="DB135" s="230"/>
      <c r="DC135" s="230"/>
      <c r="DD135" s="230"/>
      <c r="DE135" s="230"/>
      <c r="DF135" s="230"/>
      <c r="DG135" s="230"/>
      <c r="DH135" s="230"/>
      <c r="DI135" s="230"/>
      <c r="DJ135" s="230"/>
      <c r="DK135" s="230"/>
      <c r="DL135" s="230"/>
      <c r="DM135" s="230"/>
      <c r="DN135" s="230"/>
      <c r="DO135" s="230"/>
      <c r="DP135" s="230"/>
      <c r="DQ135" s="230"/>
      <c r="DR135" s="230"/>
      <c r="DS135" s="230"/>
      <c r="DT135" s="230"/>
      <c r="DU135" s="230"/>
      <c r="DV135" s="230"/>
      <c r="DW135" s="230"/>
      <c r="DX135" s="230"/>
      <c r="DY135" s="230"/>
      <c r="DZ135" s="230"/>
      <c r="EA135" s="230"/>
      <c r="EB135" s="230"/>
      <c r="EC135" s="230"/>
      <c r="ED135" s="230"/>
      <c r="EE135" s="230"/>
      <c r="EF135" s="230"/>
      <c r="EG135" s="230"/>
      <c r="EH135" s="230"/>
      <c r="EI135" s="230"/>
      <c r="EJ135" s="230"/>
      <c r="EK135" s="230"/>
      <c r="EL135" s="230"/>
      <c r="EM135" s="230"/>
      <c r="EN135" s="230"/>
      <c r="EO135" s="230"/>
      <c r="EP135" s="230"/>
      <c r="EQ135" s="230"/>
      <c r="ER135" s="230"/>
      <c r="ES135" s="230"/>
      <c r="ET135" s="230"/>
      <c r="EU135" s="230"/>
      <c r="EV135" s="230"/>
      <c r="EW135" s="230"/>
      <c r="EX135" s="230"/>
      <c r="EY135" s="230"/>
    </row>
    <row r="136" spans="1:155" ht="20.25" customHeight="1" x14ac:dyDescent="0.25">
      <c r="A136" s="79"/>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79"/>
      <c r="AR136" s="79"/>
      <c r="AS136" s="79"/>
      <c r="CX136" s="230"/>
      <c r="CY136" s="230"/>
      <c r="CZ136" s="230"/>
      <c r="DA136" s="230"/>
      <c r="DB136" s="230"/>
      <c r="DC136" s="230"/>
      <c r="DD136" s="230"/>
      <c r="DE136" s="230"/>
      <c r="DF136" s="230"/>
      <c r="DG136" s="230"/>
      <c r="DH136" s="230"/>
      <c r="DI136" s="230"/>
      <c r="DJ136" s="230"/>
      <c r="DK136" s="230"/>
      <c r="DL136" s="230"/>
      <c r="DM136" s="230"/>
      <c r="DN136" s="230"/>
      <c r="DO136" s="230"/>
      <c r="DP136" s="230"/>
      <c r="DQ136" s="230"/>
      <c r="DR136" s="230"/>
      <c r="DS136" s="230"/>
      <c r="DT136" s="230"/>
      <c r="DU136" s="230"/>
      <c r="DV136" s="230"/>
      <c r="DW136" s="230"/>
      <c r="DX136" s="230"/>
      <c r="DY136" s="230"/>
      <c r="DZ136" s="230"/>
      <c r="EA136" s="230"/>
      <c r="EB136" s="230"/>
      <c r="EC136" s="230"/>
      <c r="ED136" s="230"/>
      <c r="EE136" s="230"/>
      <c r="EF136" s="230"/>
      <c r="EG136" s="230"/>
      <c r="EH136" s="230"/>
      <c r="EI136" s="230"/>
      <c r="EJ136" s="230"/>
      <c r="EK136" s="230"/>
      <c r="EL136" s="230"/>
      <c r="EM136" s="230"/>
      <c r="EN136" s="230"/>
      <c r="EO136" s="230"/>
      <c r="EP136" s="230"/>
      <c r="EQ136" s="230"/>
      <c r="ER136" s="230"/>
      <c r="ES136" s="230"/>
      <c r="ET136" s="230"/>
      <c r="EU136" s="230"/>
      <c r="EV136" s="230"/>
      <c r="EW136" s="230"/>
      <c r="EX136" s="230"/>
      <c r="EY136" s="230"/>
    </row>
    <row r="137" spans="1:155" ht="20.25" customHeight="1" x14ac:dyDescent="0.25">
      <c r="A137" s="79"/>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79"/>
      <c r="AR137" s="79"/>
      <c r="AS137" s="79"/>
      <c r="CX137" s="230"/>
      <c r="CY137" s="230"/>
      <c r="CZ137" s="230"/>
      <c r="DA137" s="230"/>
      <c r="DB137" s="230"/>
      <c r="DC137" s="230"/>
      <c r="DD137" s="230"/>
      <c r="DE137" s="230"/>
      <c r="DF137" s="230"/>
      <c r="DG137" s="230"/>
      <c r="DH137" s="230"/>
      <c r="DI137" s="230"/>
      <c r="DJ137" s="230"/>
      <c r="DK137" s="230"/>
      <c r="DL137" s="230"/>
      <c r="DM137" s="230"/>
      <c r="DN137" s="230"/>
      <c r="DO137" s="230"/>
      <c r="DP137" s="230"/>
      <c r="DQ137" s="230"/>
      <c r="DR137" s="230"/>
      <c r="DS137" s="230"/>
      <c r="DT137" s="230"/>
      <c r="DU137" s="230"/>
      <c r="DV137" s="230"/>
      <c r="DW137" s="230"/>
      <c r="DX137" s="230"/>
      <c r="DY137" s="230"/>
      <c r="DZ137" s="230"/>
      <c r="EA137" s="230"/>
      <c r="EB137" s="230"/>
      <c r="EC137" s="230"/>
      <c r="ED137" s="230"/>
      <c r="EE137" s="230"/>
      <c r="EF137" s="230"/>
      <c r="EG137" s="230"/>
      <c r="EH137" s="230"/>
      <c r="EI137" s="230"/>
      <c r="EJ137" s="230"/>
      <c r="EK137" s="230"/>
      <c r="EL137" s="230"/>
      <c r="EM137" s="230"/>
      <c r="EN137" s="230"/>
      <c r="EO137" s="230"/>
      <c r="EP137" s="230"/>
      <c r="EQ137" s="230"/>
      <c r="ER137" s="230"/>
      <c r="ES137" s="230"/>
      <c r="ET137" s="230"/>
      <c r="EU137" s="230"/>
      <c r="EV137" s="230"/>
      <c r="EW137" s="230"/>
      <c r="EX137" s="230"/>
      <c r="EY137" s="230"/>
    </row>
    <row r="138" spans="1:155" ht="20.25" customHeight="1" x14ac:dyDescent="0.25">
      <c r="A138" s="79"/>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79"/>
      <c r="AR138" s="79"/>
      <c r="AS138" s="79"/>
      <c r="CX138" s="230"/>
      <c r="CY138" s="230"/>
      <c r="CZ138" s="230"/>
      <c r="DA138" s="230"/>
      <c r="DB138" s="230"/>
      <c r="DC138" s="230"/>
      <c r="DD138" s="230"/>
      <c r="DE138" s="230"/>
      <c r="DF138" s="230"/>
      <c r="DG138" s="230"/>
      <c r="DH138" s="230"/>
      <c r="DI138" s="230"/>
      <c r="DJ138" s="230"/>
      <c r="DK138" s="230"/>
      <c r="DL138" s="230"/>
      <c r="DM138" s="230"/>
      <c r="DN138" s="230"/>
      <c r="DO138" s="230"/>
      <c r="DP138" s="230"/>
      <c r="DQ138" s="230"/>
      <c r="DR138" s="230"/>
      <c r="DS138" s="230"/>
      <c r="DT138" s="230"/>
      <c r="DU138" s="230"/>
      <c r="DV138" s="230"/>
      <c r="DW138" s="230"/>
      <c r="DX138" s="230"/>
      <c r="DY138" s="230"/>
      <c r="DZ138" s="230"/>
      <c r="EA138" s="230"/>
      <c r="EB138" s="230"/>
      <c r="EC138" s="230"/>
      <c r="ED138" s="230"/>
      <c r="EE138" s="230"/>
      <c r="EF138" s="230"/>
      <c r="EG138" s="230"/>
      <c r="EH138" s="230"/>
      <c r="EI138" s="230"/>
      <c r="EJ138" s="230"/>
      <c r="EK138" s="230"/>
      <c r="EL138" s="230"/>
      <c r="EM138" s="230"/>
      <c r="EN138" s="230"/>
      <c r="EO138" s="230"/>
      <c r="EP138" s="230"/>
      <c r="EQ138" s="230"/>
      <c r="ER138" s="230"/>
      <c r="ES138" s="230"/>
      <c r="ET138" s="230"/>
      <c r="EU138" s="230"/>
      <c r="EV138" s="230"/>
      <c r="EW138" s="230"/>
      <c r="EX138" s="230"/>
      <c r="EY138" s="230"/>
    </row>
    <row r="139" spans="1:155" ht="20.25" customHeight="1" x14ac:dyDescent="0.25">
      <c r="A139" s="79"/>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79"/>
      <c r="AR139" s="79"/>
      <c r="AS139" s="79"/>
      <c r="CX139" s="230"/>
      <c r="CY139" s="230"/>
      <c r="CZ139" s="230"/>
      <c r="DA139" s="230"/>
      <c r="DB139" s="230"/>
      <c r="DC139" s="230"/>
      <c r="DD139" s="230"/>
      <c r="DE139" s="230"/>
      <c r="DF139" s="230"/>
      <c r="DG139" s="230"/>
      <c r="DH139" s="230"/>
      <c r="DI139" s="230"/>
      <c r="DJ139" s="230"/>
      <c r="DK139" s="230"/>
      <c r="DL139" s="230"/>
      <c r="DM139" s="230"/>
      <c r="DN139" s="230"/>
      <c r="DO139" s="230"/>
      <c r="DP139" s="230"/>
      <c r="DQ139" s="230"/>
      <c r="DR139" s="230"/>
      <c r="DS139" s="230"/>
      <c r="DT139" s="230"/>
      <c r="DU139" s="230"/>
      <c r="DV139" s="230"/>
      <c r="DW139" s="230"/>
      <c r="DX139" s="230"/>
      <c r="DY139" s="230"/>
      <c r="DZ139" s="230"/>
      <c r="EA139" s="230"/>
      <c r="EB139" s="230"/>
      <c r="EC139" s="230"/>
      <c r="ED139" s="230"/>
      <c r="EE139" s="230"/>
      <c r="EF139" s="230"/>
      <c r="EG139" s="230"/>
      <c r="EH139" s="230"/>
      <c r="EI139" s="230"/>
      <c r="EJ139" s="230"/>
      <c r="EK139" s="230"/>
      <c r="EL139" s="230"/>
      <c r="EM139" s="230"/>
      <c r="EN139" s="230"/>
      <c r="EO139" s="230"/>
      <c r="EP139" s="230"/>
      <c r="EQ139" s="230"/>
      <c r="ER139" s="230"/>
      <c r="ES139" s="230"/>
      <c r="ET139" s="230"/>
      <c r="EU139" s="230"/>
      <c r="EV139" s="230"/>
      <c r="EW139" s="230"/>
      <c r="EX139" s="230"/>
      <c r="EY139" s="230"/>
    </row>
    <row r="140" spans="1:155" ht="20.25" customHeight="1" x14ac:dyDescent="0.25">
      <c r="A140" s="79"/>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79"/>
      <c r="AR140" s="79"/>
      <c r="AS140" s="79"/>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row>
    <row r="141" spans="1:155" ht="20.25" customHeight="1" x14ac:dyDescent="0.25">
      <c r="A141" s="79"/>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79"/>
      <c r="AR141" s="79"/>
      <c r="AS141" s="79"/>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0"/>
      <c r="DV141" s="230"/>
      <c r="DW141" s="230"/>
      <c r="DX141" s="230"/>
      <c r="DY141" s="230"/>
      <c r="DZ141" s="230"/>
      <c r="EA141" s="230"/>
      <c r="EB141" s="230"/>
      <c r="EC141" s="230"/>
      <c r="ED141" s="230"/>
      <c r="EE141" s="230"/>
      <c r="EF141" s="230"/>
      <c r="EG141" s="230"/>
      <c r="EH141" s="230"/>
      <c r="EI141" s="230"/>
      <c r="EJ141" s="230"/>
      <c r="EK141" s="230"/>
      <c r="EL141" s="230"/>
      <c r="EM141" s="230"/>
      <c r="EN141" s="230"/>
      <c r="EO141" s="230"/>
      <c r="EP141" s="230"/>
      <c r="EQ141" s="230"/>
      <c r="ER141" s="230"/>
      <c r="ES141" s="230"/>
      <c r="ET141" s="230"/>
      <c r="EU141" s="230"/>
      <c r="EV141" s="230"/>
      <c r="EW141" s="230"/>
      <c r="EX141" s="230"/>
      <c r="EY141" s="230"/>
    </row>
    <row r="142" spans="1:155" ht="20.25" customHeight="1" x14ac:dyDescent="0.25">
      <c r="A142" s="79"/>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79"/>
      <c r="AR142" s="79"/>
      <c r="AS142" s="79"/>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0"/>
      <c r="DV142" s="230"/>
      <c r="DW142" s="230"/>
      <c r="DX142" s="230"/>
      <c r="DY142" s="230"/>
      <c r="DZ142" s="230"/>
      <c r="EA142" s="230"/>
      <c r="EB142" s="230"/>
      <c r="EC142" s="230"/>
      <c r="ED142" s="230"/>
      <c r="EE142" s="230"/>
      <c r="EF142" s="230"/>
      <c r="EG142" s="230"/>
      <c r="EH142" s="230"/>
      <c r="EI142" s="230"/>
      <c r="EJ142" s="230"/>
      <c r="EK142" s="230"/>
      <c r="EL142" s="230"/>
      <c r="EM142" s="230"/>
      <c r="EN142" s="230"/>
      <c r="EO142" s="230"/>
      <c r="EP142" s="230"/>
      <c r="EQ142" s="230"/>
      <c r="ER142" s="230"/>
      <c r="ES142" s="230"/>
      <c r="ET142" s="230"/>
      <c r="EU142" s="230"/>
      <c r="EV142" s="230"/>
      <c r="EW142" s="230"/>
      <c r="EX142" s="230"/>
      <c r="EY142" s="230"/>
    </row>
    <row r="143" spans="1:155" ht="20.25" customHeight="1" x14ac:dyDescent="0.25">
      <c r="A143" s="79"/>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79"/>
      <c r="AR143" s="79"/>
      <c r="AS143" s="79"/>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0"/>
      <c r="DV143" s="230"/>
      <c r="DW143" s="230"/>
      <c r="DX143" s="230"/>
      <c r="DY143" s="230"/>
      <c r="DZ143" s="230"/>
      <c r="EA143" s="230"/>
      <c r="EB143" s="230"/>
      <c r="EC143" s="230"/>
      <c r="ED143" s="230"/>
      <c r="EE143" s="230"/>
      <c r="EF143" s="230"/>
      <c r="EG143" s="230"/>
      <c r="EH143" s="230"/>
      <c r="EI143" s="230"/>
      <c r="EJ143" s="230"/>
      <c r="EK143" s="230"/>
      <c r="EL143" s="230"/>
      <c r="EM143" s="230"/>
      <c r="EN143" s="230"/>
      <c r="EO143" s="230"/>
      <c r="EP143" s="230"/>
      <c r="EQ143" s="230"/>
      <c r="ER143" s="230"/>
      <c r="ES143" s="230"/>
      <c r="ET143" s="230"/>
      <c r="EU143" s="230"/>
      <c r="EV143" s="230"/>
      <c r="EW143" s="230"/>
      <c r="EX143" s="230"/>
      <c r="EY143" s="230"/>
    </row>
    <row r="144" spans="1:155" ht="20.25" customHeight="1" x14ac:dyDescent="0.25">
      <c r="A144" s="79"/>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79"/>
      <c r="AR144" s="79"/>
      <c r="AS144" s="79"/>
      <c r="CX144" s="230"/>
      <c r="CY144" s="230"/>
      <c r="CZ144" s="230"/>
      <c r="DA144" s="230"/>
      <c r="DB144" s="230"/>
      <c r="DC144" s="230"/>
      <c r="DD144" s="230"/>
      <c r="DE144" s="230"/>
      <c r="DF144" s="230"/>
      <c r="DG144" s="230"/>
      <c r="DH144" s="230"/>
      <c r="DI144" s="230"/>
      <c r="DJ144" s="230"/>
      <c r="DK144" s="230"/>
      <c r="DL144" s="230"/>
      <c r="DM144" s="230"/>
      <c r="DN144" s="230"/>
      <c r="DO144" s="230"/>
      <c r="DP144" s="230"/>
      <c r="DQ144" s="230"/>
      <c r="DR144" s="230"/>
      <c r="DS144" s="230"/>
      <c r="DT144" s="230"/>
      <c r="DU144" s="230"/>
      <c r="DV144" s="230"/>
      <c r="DW144" s="230"/>
      <c r="DX144" s="230"/>
      <c r="DY144" s="230"/>
      <c r="DZ144" s="230"/>
      <c r="EA144" s="230"/>
      <c r="EB144" s="230"/>
      <c r="EC144" s="230"/>
      <c r="ED144" s="230"/>
      <c r="EE144" s="230"/>
      <c r="EF144" s="230"/>
      <c r="EG144" s="230"/>
      <c r="EH144" s="230"/>
      <c r="EI144" s="230"/>
      <c r="EJ144" s="230"/>
      <c r="EK144" s="230"/>
      <c r="EL144" s="230"/>
      <c r="EM144" s="230"/>
      <c r="EN144" s="230"/>
      <c r="EO144" s="230"/>
      <c r="EP144" s="230"/>
      <c r="EQ144" s="230"/>
      <c r="ER144" s="230"/>
      <c r="ES144" s="230"/>
      <c r="ET144" s="230"/>
      <c r="EU144" s="230"/>
      <c r="EV144" s="230"/>
      <c r="EW144" s="230"/>
      <c r="EX144" s="230"/>
      <c r="EY144" s="230"/>
    </row>
    <row r="145" spans="1:155" ht="20.25" customHeight="1" x14ac:dyDescent="0.25">
      <c r="A145" s="79"/>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79"/>
      <c r="AR145" s="79"/>
      <c r="AS145" s="79"/>
      <c r="CX145" s="230"/>
      <c r="CY145" s="230"/>
      <c r="CZ145" s="230"/>
      <c r="DA145" s="230"/>
      <c r="DB145" s="230"/>
      <c r="DC145" s="230"/>
      <c r="DD145" s="230"/>
      <c r="DE145" s="230"/>
      <c r="DF145" s="230"/>
      <c r="DG145" s="230"/>
      <c r="DH145" s="230"/>
      <c r="DI145" s="230"/>
      <c r="DJ145" s="230"/>
      <c r="DK145" s="230"/>
      <c r="DL145" s="230"/>
      <c r="DM145" s="230"/>
      <c r="DN145" s="230"/>
      <c r="DO145" s="230"/>
      <c r="DP145" s="230"/>
      <c r="DQ145" s="230"/>
      <c r="DR145" s="230"/>
      <c r="DS145" s="230"/>
      <c r="DT145" s="230"/>
      <c r="DU145" s="230"/>
      <c r="DV145" s="230"/>
      <c r="DW145" s="230"/>
      <c r="DX145" s="230"/>
      <c r="DY145" s="230"/>
      <c r="DZ145" s="230"/>
      <c r="EA145" s="230"/>
      <c r="EB145" s="230"/>
      <c r="EC145" s="230"/>
      <c r="ED145" s="230"/>
      <c r="EE145" s="230"/>
      <c r="EF145" s="230"/>
      <c r="EG145" s="230"/>
      <c r="EH145" s="230"/>
      <c r="EI145" s="230"/>
      <c r="EJ145" s="230"/>
      <c r="EK145" s="230"/>
      <c r="EL145" s="230"/>
      <c r="EM145" s="230"/>
      <c r="EN145" s="230"/>
      <c r="EO145" s="230"/>
      <c r="EP145" s="230"/>
      <c r="EQ145" s="230"/>
      <c r="ER145" s="230"/>
      <c r="ES145" s="230"/>
      <c r="ET145" s="230"/>
      <c r="EU145" s="230"/>
      <c r="EV145" s="230"/>
      <c r="EW145" s="230"/>
      <c r="EX145" s="230"/>
      <c r="EY145" s="230"/>
    </row>
    <row r="146" spans="1:155" ht="20.25" customHeight="1" x14ac:dyDescent="0.25">
      <c r="A146" s="79"/>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79"/>
      <c r="AR146" s="79"/>
      <c r="AS146" s="79"/>
      <c r="CX146" s="230"/>
      <c r="CY146" s="230"/>
      <c r="CZ146" s="230"/>
      <c r="DA146" s="230"/>
      <c r="DB146" s="230"/>
      <c r="DC146" s="230"/>
      <c r="DD146" s="230"/>
      <c r="DE146" s="230"/>
      <c r="DF146" s="230"/>
      <c r="DG146" s="230"/>
      <c r="DH146" s="230"/>
      <c r="DI146" s="230"/>
      <c r="DJ146" s="230"/>
      <c r="DK146" s="230"/>
      <c r="DL146" s="230"/>
      <c r="DM146" s="230"/>
      <c r="DN146" s="230"/>
      <c r="DO146" s="230"/>
      <c r="DP146" s="230"/>
      <c r="DQ146" s="230"/>
      <c r="DR146" s="230"/>
      <c r="DS146" s="230"/>
      <c r="DT146" s="230"/>
      <c r="DU146" s="230"/>
      <c r="DV146" s="230"/>
      <c r="DW146" s="230"/>
      <c r="DX146" s="230"/>
      <c r="DY146" s="230"/>
      <c r="DZ146" s="230"/>
      <c r="EA146" s="230"/>
      <c r="EB146" s="230"/>
      <c r="EC146" s="230"/>
      <c r="ED146" s="230"/>
      <c r="EE146" s="230"/>
      <c r="EF146" s="230"/>
      <c r="EG146" s="230"/>
      <c r="EH146" s="230"/>
      <c r="EI146" s="230"/>
      <c r="EJ146" s="230"/>
      <c r="EK146" s="230"/>
      <c r="EL146" s="230"/>
      <c r="EM146" s="230"/>
      <c r="EN146" s="230"/>
      <c r="EO146" s="230"/>
      <c r="EP146" s="230"/>
      <c r="EQ146" s="230"/>
      <c r="ER146" s="230"/>
      <c r="ES146" s="230"/>
      <c r="ET146" s="230"/>
      <c r="EU146" s="230"/>
      <c r="EV146" s="230"/>
      <c r="EW146" s="230"/>
      <c r="EX146" s="230"/>
      <c r="EY146" s="230"/>
    </row>
    <row r="147" spans="1:155" ht="20.25" customHeight="1" x14ac:dyDescent="0.25">
      <c r="A147" s="79"/>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79"/>
      <c r="AR147" s="79"/>
      <c r="AS147" s="79"/>
      <c r="CX147" s="230"/>
      <c r="CY147" s="230"/>
      <c r="CZ147" s="230"/>
      <c r="DA147" s="230"/>
      <c r="DB147" s="230"/>
      <c r="DC147" s="230"/>
      <c r="DD147" s="230"/>
      <c r="DE147" s="230"/>
      <c r="DF147" s="230"/>
      <c r="DG147" s="230"/>
      <c r="DH147" s="230"/>
      <c r="DI147" s="230"/>
      <c r="DJ147" s="230"/>
      <c r="DK147" s="230"/>
      <c r="DL147" s="230"/>
      <c r="DM147" s="230"/>
      <c r="DN147" s="230"/>
      <c r="DO147" s="230"/>
      <c r="DP147" s="230"/>
      <c r="DQ147" s="230"/>
      <c r="DR147" s="230"/>
      <c r="DS147" s="230"/>
      <c r="DT147" s="230"/>
      <c r="DU147" s="230"/>
      <c r="DV147" s="230"/>
      <c r="DW147" s="230"/>
      <c r="DX147" s="230"/>
      <c r="DY147" s="230"/>
      <c r="DZ147" s="230"/>
      <c r="EA147" s="230"/>
      <c r="EB147" s="230"/>
      <c r="EC147" s="230"/>
      <c r="ED147" s="230"/>
      <c r="EE147" s="230"/>
      <c r="EF147" s="230"/>
      <c r="EG147" s="230"/>
      <c r="EH147" s="230"/>
      <c r="EI147" s="230"/>
      <c r="EJ147" s="230"/>
      <c r="EK147" s="230"/>
      <c r="EL147" s="230"/>
      <c r="EM147" s="230"/>
      <c r="EN147" s="230"/>
      <c r="EO147" s="230"/>
      <c r="EP147" s="230"/>
      <c r="EQ147" s="230"/>
      <c r="ER147" s="230"/>
      <c r="ES147" s="230"/>
      <c r="ET147" s="230"/>
      <c r="EU147" s="230"/>
      <c r="EV147" s="230"/>
      <c r="EW147" s="230"/>
      <c r="EX147" s="230"/>
      <c r="EY147" s="230"/>
    </row>
    <row r="148" spans="1:155" ht="20.25" customHeight="1" x14ac:dyDescent="0.25">
      <c r="A148" s="79"/>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79"/>
      <c r="AR148" s="79"/>
      <c r="AS148" s="79"/>
      <c r="CX148" s="230"/>
      <c r="CY148" s="230"/>
      <c r="CZ148" s="230"/>
      <c r="DA148" s="230"/>
      <c r="DB148" s="230"/>
      <c r="DC148" s="230"/>
      <c r="DD148" s="230"/>
      <c r="DE148" s="230"/>
      <c r="DF148" s="230"/>
      <c r="DG148" s="230"/>
      <c r="DH148" s="230"/>
      <c r="DI148" s="230"/>
      <c r="DJ148" s="230"/>
      <c r="DK148" s="230"/>
      <c r="DL148" s="230"/>
      <c r="DM148" s="230"/>
      <c r="DN148" s="230"/>
      <c r="DO148" s="230"/>
      <c r="DP148" s="230"/>
      <c r="DQ148" s="230"/>
      <c r="DR148" s="230"/>
      <c r="DS148" s="230"/>
      <c r="DT148" s="230"/>
      <c r="DU148" s="230"/>
      <c r="DV148" s="230"/>
      <c r="DW148" s="230"/>
      <c r="DX148" s="230"/>
      <c r="DY148" s="230"/>
      <c r="DZ148" s="230"/>
      <c r="EA148" s="230"/>
      <c r="EB148" s="230"/>
      <c r="EC148" s="230"/>
      <c r="ED148" s="230"/>
      <c r="EE148" s="230"/>
      <c r="EF148" s="230"/>
      <c r="EG148" s="230"/>
      <c r="EH148" s="230"/>
      <c r="EI148" s="230"/>
      <c r="EJ148" s="230"/>
      <c r="EK148" s="230"/>
      <c r="EL148" s="230"/>
      <c r="EM148" s="230"/>
      <c r="EN148" s="230"/>
      <c r="EO148" s="230"/>
      <c r="EP148" s="230"/>
      <c r="EQ148" s="230"/>
      <c r="ER148" s="230"/>
      <c r="ES148" s="230"/>
      <c r="ET148" s="230"/>
      <c r="EU148" s="230"/>
      <c r="EV148" s="230"/>
      <c r="EW148" s="230"/>
      <c r="EX148" s="230"/>
      <c r="EY148" s="230"/>
    </row>
    <row r="149" spans="1:155" ht="20.25" customHeight="1" x14ac:dyDescent="0.25">
      <c r="A149" s="79"/>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79"/>
      <c r="AR149" s="79"/>
      <c r="AS149" s="79"/>
      <c r="CX149" s="230"/>
      <c r="CY149" s="230"/>
      <c r="CZ149" s="230"/>
      <c r="DA149" s="230"/>
      <c r="DB149" s="230"/>
      <c r="DC149" s="230"/>
      <c r="DD149" s="230"/>
      <c r="DE149" s="230"/>
      <c r="DF149" s="230"/>
      <c r="DG149" s="230"/>
      <c r="DH149" s="230"/>
      <c r="DI149" s="230"/>
      <c r="DJ149" s="230"/>
      <c r="DK149" s="230"/>
      <c r="DL149" s="230"/>
      <c r="DM149" s="230"/>
      <c r="DN149" s="230"/>
      <c r="DO149" s="230"/>
      <c r="DP149" s="230"/>
      <c r="DQ149" s="230"/>
      <c r="DR149" s="230"/>
      <c r="DS149" s="230"/>
      <c r="DT149" s="230"/>
      <c r="DU149" s="230"/>
      <c r="DV149" s="230"/>
      <c r="DW149" s="230"/>
      <c r="DX149" s="230"/>
      <c r="DY149" s="230"/>
      <c r="DZ149" s="230"/>
      <c r="EA149" s="230"/>
      <c r="EB149" s="230"/>
      <c r="EC149" s="230"/>
      <c r="ED149" s="230"/>
      <c r="EE149" s="230"/>
      <c r="EF149" s="230"/>
      <c r="EG149" s="230"/>
      <c r="EH149" s="230"/>
      <c r="EI149" s="230"/>
      <c r="EJ149" s="230"/>
      <c r="EK149" s="230"/>
      <c r="EL149" s="230"/>
      <c r="EM149" s="230"/>
      <c r="EN149" s="230"/>
      <c r="EO149" s="230"/>
      <c r="EP149" s="230"/>
      <c r="EQ149" s="230"/>
      <c r="ER149" s="230"/>
      <c r="ES149" s="230"/>
      <c r="ET149" s="230"/>
      <c r="EU149" s="230"/>
      <c r="EV149" s="230"/>
      <c r="EW149" s="230"/>
      <c r="EX149" s="230"/>
      <c r="EY149" s="230"/>
    </row>
    <row r="150" spans="1:155" ht="20.25" customHeight="1" x14ac:dyDescent="0.25">
      <c r="A150" s="79"/>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79"/>
      <c r="AR150" s="79"/>
      <c r="AS150" s="79"/>
      <c r="CX150" s="230"/>
      <c r="CY150" s="230"/>
      <c r="CZ150" s="230"/>
      <c r="DA150" s="230"/>
      <c r="DB150" s="230"/>
      <c r="DC150" s="230"/>
      <c r="DD150" s="230"/>
      <c r="DE150" s="230"/>
      <c r="DF150" s="230"/>
      <c r="DG150" s="230"/>
      <c r="DH150" s="230"/>
      <c r="DI150" s="230"/>
      <c r="DJ150" s="230"/>
      <c r="DK150" s="230"/>
      <c r="DL150" s="230"/>
      <c r="DM150" s="230"/>
      <c r="DN150" s="230"/>
      <c r="DO150" s="230"/>
      <c r="DP150" s="230"/>
      <c r="DQ150" s="230"/>
      <c r="DR150" s="230"/>
      <c r="DS150" s="230"/>
      <c r="DT150" s="230"/>
      <c r="DU150" s="230"/>
      <c r="DV150" s="230"/>
      <c r="DW150" s="230"/>
      <c r="DX150" s="230"/>
      <c r="DY150" s="230"/>
      <c r="DZ150" s="230"/>
      <c r="EA150" s="230"/>
      <c r="EB150" s="230"/>
      <c r="EC150" s="230"/>
      <c r="ED150" s="230"/>
      <c r="EE150" s="230"/>
      <c r="EF150" s="230"/>
      <c r="EG150" s="230"/>
      <c r="EH150" s="230"/>
      <c r="EI150" s="230"/>
      <c r="EJ150" s="230"/>
      <c r="EK150" s="230"/>
      <c r="EL150" s="230"/>
      <c r="EM150" s="230"/>
      <c r="EN150" s="230"/>
      <c r="EO150" s="230"/>
      <c r="EP150" s="230"/>
      <c r="EQ150" s="230"/>
      <c r="ER150" s="230"/>
      <c r="ES150" s="230"/>
      <c r="ET150" s="230"/>
      <c r="EU150" s="230"/>
      <c r="EV150" s="230"/>
      <c r="EW150" s="230"/>
      <c r="EX150" s="230"/>
      <c r="EY150" s="230"/>
    </row>
    <row r="151" spans="1:155" ht="20.25" customHeight="1" x14ac:dyDescent="0.25">
      <c r="A151" s="79"/>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79"/>
      <c r="AR151" s="79"/>
      <c r="AS151" s="79"/>
      <c r="CX151" s="230"/>
      <c r="CY151" s="230"/>
      <c r="CZ151" s="230"/>
      <c r="DA151" s="230"/>
      <c r="DB151" s="230"/>
      <c r="DC151" s="230"/>
      <c r="DD151" s="230"/>
      <c r="DE151" s="230"/>
      <c r="DF151" s="230"/>
      <c r="DG151" s="230"/>
      <c r="DH151" s="230"/>
      <c r="DI151" s="230"/>
      <c r="DJ151" s="230"/>
      <c r="DK151" s="230"/>
      <c r="DL151" s="230"/>
      <c r="DM151" s="230"/>
      <c r="DN151" s="230"/>
      <c r="DO151" s="230"/>
      <c r="DP151" s="230"/>
      <c r="DQ151" s="230"/>
      <c r="DR151" s="230"/>
      <c r="DS151" s="230"/>
      <c r="DT151" s="230"/>
      <c r="DU151" s="230"/>
      <c r="DV151" s="230"/>
      <c r="DW151" s="230"/>
      <c r="DX151" s="230"/>
      <c r="DY151" s="230"/>
      <c r="DZ151" s="230"/>
      <c r="EA151" s="230"/>
      <c r="EB151" s="230"/>
      <c r="EC151" s="230"/>
      <c r="ED151" s="230"/>
      <c r="EE151" s="230"/>
      <c r="EF151" s="230"/>
      <c r="EG151" s="230"/>
      <c r="EH151" s="230"/>
      <c r="EI151" s="230"/>
      <c r="EJ151" s="230"/>
      <c r="EK151" s="230"/>
      <c r="EL151" s="230"/>
      <c r="EM151" s="230"/>
      <c r="EN151" s="230"/>
      <c r="EO151" s="230"/>
      <c r="EP151" s="230"/>
      <c r="EQ151" s="230"/>
      <c r="ER151" s="230"/>
      <c r="ES151" s="230"/>
      <c r="ET151" s="230"/>
      <c r="EU151" s="230"/>
      <c r="EV151" s="230"/>
      <c r="EW151" s="230"/>
      <c r="EX151" s="230"/>
      <c r="EY151" s="230"/>
    </row>
    <row r="152" spans="1:155" ht="20.25" customHeight="1" x14ac:dyDescent="0.25">
      <c r="A152" s="79"/>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79"/>
      <c r="AR152" s="79"/>
      <c r="AS152" s="79"/>
      <c r="CX152" s="230"/>
      <c r="CY152" s="230"/>
      <c r="CZ152" s="230"/>
      <c r="DA152" s="230"/>
      <c r="DB152" s="230"/>
      <c r="DC152" s="230"/>
      <c r="DD152" s="230"/>
      <c r="DE152" s="230"/>
      <c r="DF152" s="230"/>
      <c r="DG152" s="230"/>
      <c r="DH152" s="230"/>
      <c r="DI152" s="230"/>
      <c r="DJ152" s="230"/>
      <c r="DK152" s="230"/>
      <c r="DL152" s="230"/>
      <c r="DM152" s="230"/>
      <c r="DN152" s="230"/>
      <c r="DO152" s="230"/>
      <c r="DP152" s="230"/>
      <c r="DQ152" s="230"/>
      <c r="DR152" s="230"/>
      <c r="DS152" s="230"/>
      <c r="DT152" s="230"/>
      <c r="DU152" s="230"/>
      <c r="DV152" s="230"/>
      <c r="DW152" s="230"/>
      <c r="DX152" s="230"/>
      <c r="DY152" s="230"/>
      <c r="DZ152" s="230"/>
      <c r="EA152" s="230"/>
      <c r="EB152" s="230"/>
      <c r="EC152" s="230"/>
      <c r="ED152" s="230"/>
      <c r="EE152" s="230"/>
      <c r="EF152" s="230"/>
      <c r="EG152" s="230"/>
      <c r="EH152" s="230"/>
      <c r="EI152" s="230"/>
      <c r="EJ152" s="230"/>
      <c r="EK152" s="230"/>
      <c r="EL152" s="230"/>
      <c r="EM152" s="230"/>
      <c r="EN152" s="230"/>
      <c r="EO152" s="230"/>
      <c r="EP152" s="230"/>
      <c r="EQ152" s="230"/>
      <c r="ER152" s="230"/>
      <c r="ES152" s="230"/>
      <c r="ET152" s="230"/>
      <c r="EU152" s="230"/>
      <c r="EV152" s="230"/>
      <c r="EW152" s="230"/>
      <c r="EX152" s="230"/>
      <c r="EY152" s="230"/>
    </row>
    <row r="153" spans="1:155" ht="20.25" customHeight="1" x14ac:dyDescent="0.25">
      <c r="A153" s="79"/>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79"/>
      <c r="AR153" s="79"/>
      <c r="AS153" s="79"/>
      <c r="CX153" s="230"/>
      <c r="CY153" s="230"/>
      <c r="CZ153" s="230"/>
      <c r="DA153" s="230"/>
      <c r="DB153" s="230"/>
      <c r="DC153" s="230"/>
      <c r="DD153" s="230"/>
      <c r="DE153" s="230"/>
      <c r="DF153" s="230"/>
      <c r="DG153" s="230"/>
      <c r="DH153" s="230"/>
      <c r="DI153" s="230"/>
      <c r="DJ153" s="230"/>
      <c r="DK153" s="230"/>
      <c r="DL153" s="230"/>
      <c r="DM153" s="230"/>
      <c r="DN153" s="230"/>
      <c r="DO153" s="230"/>
      <c r="DP153" s="230"/>
      <c r="DQ153" s="230"/>
      <c r="DR153" s="230"/>
      <c r="DS153" s="230"/>
      <c r="DT153" s="230"/>
      <c r="DU153" s="230"/>
      <c r="DV153" s="230"/>
      <c r="DW153" s="230"/>
      <c r="DX153" s="230"/>
      <c r="DY153" s="230"/>
      <c r="DZ153" s="230"/>
      <c r="EA153" s="230"/>
      <c r="EB153" s="230"/>
      <c r="EC153" s="230"/>
      <c r="ED153" s="230"/>
      <c r="EE153" s="230"/>
      <c r="EF153" s="230"/>
      <c r="EG153" s="230"/>
      <c r="EH153" s="230"/>
      <c r="EI153" s="230"/>
      <c r="EJ153" s="230"/>
      <c r="EK153" s="230"/>
      <c r="EL153" s="230"/>
      <c r="EM153" s="230"/>
      <c r="EN153" s="230"/>
      <c r="EO153" s="230"/>
      <c r="EP153" s="230"/>
      <c r="EQ153" s="230"/>
      <c r="ER153" s="230"/>
      <c r="ES153" s="230"/>
      <c r="ET153" s="230"/>
      <c r="EU153" s="230"/>
      <c r="EV153" s="230"/>
      <c r="EW153" s="230"/>
      <c r="EX153" s="230"/>
      <c r="EY153" s="230"/>
    </row>
    <row r="154" spans="1:155" ht="20.25" customHeight="1" x14ac:dyDescent="0.25">
      <c r="A154" s="79"/>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79"/>
      <c r="AR154" s="79"/>
      <c r="AS154" s="79"/>
      <c r="CX154" s="230"/>
      <c r="CY154" s="230"/>
      <c r="CZ154" s="230"/>
      <c r="DA154" s="230"/>
      <c r="DB154" s="230"/>
      <c r="DC154" s="230"/>
      <c r="DD154" s="230"/>
      <c r="DE154" s="230"/>
      <c r="DF154" s="230"/>
      <c r="DG154" s="230"/>
      <c r="DH154" s="230"/>
      <c r="DI154" s="230"/>
      <c r="DJ154" s="230"/>
      <c r="DK154" s="230"/>
      <c r="DL154" s="230"/>
      <c r="DM154" s="230"/>
      <c r="DN154" s="230"/>
      <c r="DO154" s="230"/>
      <c r="DP154" s="230"/>
      <c r="DQ154" s="230"/>
      <c r="DR154" s="230"/>
      <c r="DS154" s="230"/>
      <c r="DT154" s="230"/>
      <c r="DU154" s="230"/>
      <c r="DV154" s="230"/>
      <c r="DW154" s="230"/>
      <c r="DX154" s="230"/>
      <c r="DY154" s="230"/>
      <c r="DZ154" s="230"/>
      <c r="EA154" s="230"/>
      <c r="EB154" s="230"/>
      <c r="EC154" s="230"/>
      <c r="ED154" s="230"/>
      <c r="EE154" s="230"/>
      <c r="EF154" s="230"/>
      <c r="EG154" s="230"/>
      <c r="EH154" s="230"/>
      <c r="EI154" s="230"/>
      <c r="EJ154" s="230"/>
      <c r="EK154" s="230"/>
      <c r="EL154" s="230"/>
      <c r="EM154" s="230"/>
      <c r="EN154" s="230"/>
      <c r="EO154" s="230"/>
      <c r="EP154" s="230"/>
      <c r="EQ154" s="230"/>
      <c r="ER154" s="230"/>
      <c r="ES154" s="230"/>
      <c r="ET154" s="230"/>
      <c r="EU154" s="230"/>
      <c r="EV154" s="230"/>
      <c r="EW154" s="230"/>
      <c r="EX154" s="230"/>
      <c r="EY154" s="230"/>
    </row>
    <row r="155" spans="1:155" ht="20.25" customHeight="1" x14ac:dyDescent="0.25">
      <c r="A155" s="79"/>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79"/>
      <c r="AR155" s="79"/>
      <c r="AS155" s="79"/>
      <c r="CX155" s="230"/>
      <c r="CY155" s="230"/>
      <c r="CZ155" s="230"/>
      <c r="DA155" s="230"/>
      <c r="DB155" s="230"/>
      <c r="DC155" s="230"/>
      <c r="DD155" s="230"/>
      <c r="DE155" s="230"/>
      <c r="DF155" s="230"/>
      <c r="DG155" s="230"/>
      <c r="DH155" s="230"/>
      <c r="DI155" s="230"/>
      <c r="DJ155" s="230"/>
      <c r="DK155" s="230"/>
      <c r="DL155" s="230"/>
      <c r="DM155" s="230"/>
      <c r="DN155" s="230"/>
      <c r="DO155" s="230"/>
      <c r="DP155" s="230"/>
      <c r="DQ155" s="230"/>
      <c r="DR155" s="230"/>
      <c r="DS155" s="230"/>
      <c r="DT155" s="230"/>
      <c r="DU155" s="230"/>
      <c r="DV155" s="230"/>
      <c r="DW155" s="230"/>
      <c r="DX155" s="230"/>
      <c r="DY155" s="230"/>
      <c r="DZ155" s="230"/>
      <c r="EA155" s="230"/>
      <c r="EB155" s="230"/>
      <c r="EC155" s="230"/>
      <c r="ED155" s="230"/>
      <c r="EE155" s="230"/>
      <c r="EF155" s="230"/>
      <c r="EG155" s="230"/>
      <c r="EH155" s="230"/>
      <c r="EI155" s="230"/>
      <c r="EJ155" s="230"/>
      <c r="EK155" s="230"/>
      <c r="EL155" s="230"/>
      <c r="EM155" s="230"/>
      <c r="EN155" s="230"/>
      <c r="EO155" s="230"/>
      <c r="EP155" s="230"/>
      <c r="EQ155" s="230"/>
      <c r="ER155" s="230"/>
      <c r="ES155" s="230"/>
      <c r="ET155" s="230"/>
      <c r="EU155" s="230"/>
      <c r="EV155" s="230"/>
      <c r="EW155" s="230"/>
      <c r="EX155" s="230"/>
      <c r="EY155" s="230"/>
    </row>
    <row r="156" spans="1:155" ht="20.25" customHeight="1" x14ac:dyDescent="0.25">
      <c r="A156" s="79"/>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79"/>
      <c r="AR156" s="79"/>
      <c r="AS156" s="79"/>
      <c r="CX156" s="230"/>
      <c r="CY156" s="230"/>
      <c r="CZ156" s="230"/>
      <c r="DA156" s="230"/>
      <c r="DB156" s="230"/>
      <c r="DC156" s="230"/>
      <c r="DD156" s="230"/>
      <c r="DE156" s="230"/>
      <c r="DF156" s="230"/>
      <c r="DG156" s="230"/>
      <c r="DH156" s="230"/>
      <c r="DI156" s="230"/>
      <c r="DJ156" s="230"/>
      <c r="DK156" s="230"/>
      <c r="DL156" s="230"/>
      <c r="DM156" s="230"/>
      <c r="DN156" s="230"/>
      <c r="DO156" s="230"/>
      <c r="DP156" s="230"/>
      <c r="DQ156" s="230"/>
      <c r="DR156" s="230"/>
      <c r="DS156" s="230"/>
      <c r="DT156" s="230"/>
      <c r="DU156" s="230"/>
      <c r="DV156" s="230"/>
      <c r="DW156" s="230"/>
      <c r="DX156" s="230"/>
      <c r="DY156" s="230"/>
      <c r="DZ156" s="230"/>
      <c r="EA156" s="230"/>
      <c r="EB156" s="230"/>
      <c r="EC156" s="230"/>
      <c r="ED156" s="230"/>
      <c r="EE156" s="230"/>
      <c r="EF156" s="230"/>
      <c r="EG156" s="230"/>
      <c r="EH156" s="230"/>
      <c r="EI156" s="230"/>
      <c r="EJ156" s="230"/>
      <c r="EK156" s="230"/>
      <c r="EL156" s="230"/>
      <c r="EM156" s="230"/>
      <c r="EN156" s="230"/>
      <c r="EO156" s="230"/>
      <c r="EP156" s="230"/>
      <c r="EQ156" s="230"/>
      <c r="ER156" s="230"/>
      <c r="ES156" s="230"/>
      <c r="ET156" s="230"/>
      <c r="EU156" s="230"/>
      <c r="EV156" s="230"/>
      <c r="EW156" s="230"/>
      <c r="EX156" s="230"/>
      <c r="EY156" s="230"/>
    </row>
    <row r="157" spans="1:155" ht="20.25" customHeight="1" x14ac:dyDescent="0.25">
      <c r="A157" s="79"/>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79"/>
      <c r="AR157" s="79"/>
      <c r="AS157" s="79"/>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row>
    <row r="158" spans="1:155" ht="20.25" customHeight="1" x14ac:dyDescent="0.25">
      <c r="A158" s="79"/>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79"/>
      <c r="AR158" s="79"/>
      <c r="AS158" s="79"/>
      <c r="CX158" s="230"/>
      <c r="CY158" s="230"/>
      <c r="CZ158" s="230"/>
      <c r="DA158" s="230"/>
      <c r="DB158" s="230"/>
      <c r="DC158" s="230"/>
      <c r="DD158" s="230"/>
      <c r="DE158" s="230"/>
      <c r="DF158" s="230"/>
      <c r="DG158" s="230"/>
      <c r="DH158" s="230"/>
      <c r="DI158" s="230"/>
      <c r="DJ158" s="230"/>
      <c r="DK158" s="230"/>
      <c r="DL158" s="230"/>
      <c r="DM158" s="230"/>
      <c r="DN158" s="230"/>
      <c r="DO158" s="230"/>
      <c r="DP158" s="230"/>
      <c r="DQ158" s="230"/>
      <c r="DR158" s="230"/>
      <c r="DS158" s="230"/>
      <c r="DT158" s="230"/>
      <c r="DU158" s="230"/>
      <c r="DV158" s="230"/>
      <c r="DW158" s="230"/>
      <c r="DX158" s="230"/>
      <c r="DY158" s="230"/>
      <c r="DZ158" s="230"/>
      <c r="EA158" s="230"/>
      <c r="EB158" s="230"/>
      <c r="EC158" s="230"/>
      <c r="ED158" s="230"/>
      <c r="EE158" s="230"/>
      <c r="EF158" s="230"/>
      <c r="EG158" s="230"/>
      <c r="EH158" s="230"/>
      <c r="EI158" s="230"/>
      <c r="EJ158" s="230"/>
      <c r="EK158" s="230"/>
      <c r="EL158" s="230"/>
      <c r="EM158" s="230"/>
      <c r="EN158" s="230"/>
      <c r="EO158" s="230"/>
      <c r="EP158" s="230"/>
      <c r="EQ158" s="230"/>
      <c r="ER158" s="230"/>
      <c r="ES158" s="230"/>
      <c r="ET158" s="230"/>
      <c r="EU158" s="230"/>
      <c r="EV158" s="230"/>
      <c r="EW158" s="230"/>
      <c r="EX158" s="230"/>
      <c r="EY158" s="230"/>
    </row>
    <row r="159" spans="1:155" ht="20.25" customHeight="1" x14ac:dyDescent="0.25">
      <c r="A159" s="79"/>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79"/>
      <c r="AR159" s="79"/>
      <c r="AS159" s="79"/>
      <c r="CX159" s="230"/>
      <c r="CY159" s="230"/>
      <c r="CZ159" s="230"/>
      <c r="DA159" s="230"/>
      <c r="DB159" s="230"/>
      <c r="DC159" s="230"/>
      <c r="DD159" s="230"/>
      <c r="DE159" s="230"/>
      <c r="DF159" s="230"/>
      <c r="DG159" s="230"/>
      <c r="DH159" s="230"/>
      <c r="DI159" s="230"/>
      <c r="DJ159" s="230"/>
      <c r="DK159" s="230"/>
      <c r="DL159" s="230"/>
      <c r="DM159" s="230"/>
      <c r="DN159" s="230"/>
      <c r="DO159" s="230"/>
      <c r="DP159" s="230"/>
      <c r="DQ159" s="230"/>
      <c r="DR159" s="230"/>
      <c r="DS159" s="230"/>
      <c r="DT159" s="230"/>
      <c r="DU159" s="230"/>
      <c r="DV159" s="230"/>
      <c r="DW159" s="230"/>
      <c r="DX159" s="230"/>
      <c r="DY159" s="230"/>
      <c r="DZ159" s="230"/>
      <c r="EA159" s="230"/>
      <c r="EB159" s="230"/>
      <c r="EC159" s="230"/>
      <c r="ED159" s="230"/>
      <c r="EE159" s="230"/>
      <c r="EF159" s="230"/>
      <c r="EG159" s="230"/>
      <c r="EH159" s="230"/>
      <c r="EI159" s="230"/>
      <c r="EJ159" s="230"/>
      <c r="EK159" s="230"/>
      <c r="EL159" s="230"/>
      <c r="EM159" s="230"/>
      <c r="EN159" s="230"/>
      <c r="EO159" s="230"/>
      <c r="EP159" s="230"/>
      <c r="EQ159" s="230"/>
      <c r="ER159" s="230"/>
      <c r="ES159" s="230"/>
      <c r="ET159" s="230"/>
      <c r="EU159" s="230"/>
      <c r="EV159" s="230"/>
      <c r="EW159" s="230"/>
      <c r="EX159" s="230"/>
      <c r="EY159" s="230"/>
    </row>
    <row r="160" spans="1:155" ht="20.25" customHeight="1" x14ac:dyDescent="0.25">
      <c r="A160" s="79"/>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79"/>
      <c r="AR160" s="79"/>
      <c r="AS160" s="79"/>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c r="DT160" s="230"/>
      <c r="DU160" s="230"/>
      <c r="DV160" s="230"/>
      <c r="DW160" s="230"/>
      <c r="DX160" s="230"/>
      <c r="DY160" s="230"/>
      <c r="DZ160" s="230"/>
      <c r="EA160" s="230"/>
      <c r="EB160" s="230"/>
      <c r="EC160" s="230"/>
      <c r="ED160" s="230"/>
      <c r="EE160" s="230"/>
      <c r="EF160" s="230"/>
      <c r="EG160" s="230"/>
      <c r="EH160" s="230"/>
      <c r="EI160" s="230"/>
      <c r="EJ160" s="230"/>
      <c r="EK160" s="230"/>
      <c r="EL160" s="230"/>
      <c r="EM160" s="230"/>
      <c r="EN160" s="230"/>
      <c r="EO160" s="230"/>
      <c r="EP160" s="230"/>
      <c r="EQ160" s="230"/>
      <c r="ER160" s="230"/>
      <c r="ES160" s="230"/>
      <c r="ET160" s="230"/>
      <c r="EU160" s="230"/>
      <c r="EV160" s="230"/>
      <c r="EW160" s="230"/>
      <c r="EX160" s="230"/>
      <c r="EY160" s="230"/>
    </row>
    <row r="161" spans="1:155" ht="20.25" customHeight="1" x14ac:dyDescent="0.25">
      <c r="A161" s="79"/>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79"/>
      <c r="AR161" s="79"/>
      <c r="AS161" s="79"/>
      <c r="CX161" s="230"/>
      <c r="CY161" s="230"/>
      <c r="CZ161" s="230"/>
      <c r="DA161" s="230"/>
      <c r="DB161" s="230"/>
      <c r="DC161" s="230"/>
      <c r="DD161" s="230"/>
      <c r="DE161" s="230"/>
      <c r="DF161" s="230"/>
      <c r="DG161" s="230"/>
      <c r="DH161" s="230"/>
      <c r="DI161" s="230"/>
      <c r="DJ161" s="230"/>
      <c r="DK161" s="230"/>
      <c r="DL161" s="230"/>
      <c r="DM161" s="230"/>
      <c r="DN161" s="230"/>
      <c r="DO161" s="230"/>
      <c r="DP161" s="230"/>
      <c r="DQ161" s="230"/>
      <c r="DR161" s="230"/>
      <c r="DS161" s="230"/>
      <c r="DT161" s="230"/>
      <c r="DU161" s="230"/>
      <c r="DV161" s="230"/>
      <c r="DW161" s="230"/>
      <c r="DX161" s="230"/>
      <c r="DY161" s="230"/>
      <c r="DZ161" s="230"/>
      <c r="EA161" s="230"/>
      <c r="EB161" s="230"/>
      <c r="EC161" s="230"/>
      <c r="ED161" s="230"/>
      <c r="EE161" s="230"/>
      <c r="EF161" s="230"/>
      <c r="EG161" s="230"/>
      <c r="EH161" s="230"/>
      <c r="EI161" s="230"/>
      <c r="EJ161" s="230"/>
      <c r="EK161" s="230"/>
      <c r="EL161" s="230"/>
      <c r="EM161" s="230"/>
      <c r="EN161" s="230"/>
      <c r="EO161" s="230"/>
      <c r="EP161" s="230"/>
      <c r="EQ161" s="230"/>
      <c r="ER161" s="230"/>
      <c r="ES161" s="230"/>
      <c r="ET161" s="230"/>
      <c r="EU161" s="230"/>
      <c r="EV161" s="230"/>
      <c r="EW161" s="230"/>
      <c r="EX161" s="230"/>
      <c r="EY161" s="230"/>
    </row>
    <row r="162" spans="1:155" ht="20.25" customHeight="1" x14ac:dyDescent="0.25">
      <c r="A162" s="79"/>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79"/>
      <c r="AR162" s="79"/>
      <c r="AS162" s="79"/>
      <c r="CX162" s="230"/>
      <c r="CY162" s="230"/>
      <c r="CZ162" s="230"/>
      <c r="DA162" s="230"/>
      <c r="DB162" s="230"/>
      <c r="DC162" s="230"/>
      <c r="DD162" s="230"/>
      <c r="DE162" s="230"/>
      <c r="DF162" s="230"/>
      <c r="DG162" s="230"/>
      <c r="DH162" s="230"/>
      <c r="DI162" s="230"/>
      <c r="DJ162" s="230"/>
      <c r="DK162" s="230"/>
      <c r="DL162" s="230"/>
      <c r="DM162" s="230"/>
      <c r="DN162" s="230"/>
      <c r="DO162" s="230"/>
      <c r="DP162" s="230"/>
      <c r="DQ162" s="230"/>
      <c r="DR162" s="230"/>
      <c r="DS162" s="230"/>
      <c r="DT162" s="230"/>
      <c r="DU162" s="230"/>
      <c r="DV162" s="230"/>
      <c r="DW162" s="230"/>
      <c r="DX162" s="230"/>
      <c r="DY162" s="230"/>
      <c r="DZ162" s="230"/>
      <c r="EA162" s="230"/>
      <c r="EB162" s="230"/>
      <c r="EC162" s="230"/>
      <c r="ED162" s="230"/>
      <c r="EE162" s="230"/>
      <c r="EF162" s="230"/>
      <c r="EG162" s="230"/>
      <c r="EH162" s="230"/>
      <c r="EI162" s="230"/>
      <c r="EJ162" s="230"/>
      <c r="EK162" s="230"/>
      <c r="EL162" s="230"/>
      <c r="EM162" s="230"/>
      <c r="EN162" s="230"/>
      <c r="EO162" s="230"/>
      <c r="EP162" s="230"/>
      <c r="EQ162" s="230"/>
      <c r="ER162" s="230"/>
      <c r="ES162" s="230"/>
      <c r="ET162" s="230"/>
      <c r="EU162" s="230"/>
      <c r="EV162" s="230"/>
      <c r="EW162" s="230"/>
      <c r="EX162" s="230"/>
      <c r="EY162" s="230"/>
    </row>
    <row r="163" spans="1:155" ht="20.25" customHeight="1" x14ac:dyDescent="0.25">
      <c r="A163" s="79"/>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79"/>
      <c r="AR163" s="79"/>
      <c r="AS163" s="79"/>
      <c r="CX163" s="230"/>
      <c r="CY163" s="230"/>
      <c r="CZ163" s="230"/>
      <c r="DA163" s="230"/>
      <c r="DB163" s="230"/>
      <c r="DC163" s="230"/>
      <c r="DD163" s="230"/>
      <c r="DE163" s="230"/>
      <c r="DF163" s="230"/>
      <c r="DG163" s="230"/>
      <c r="DH163" s="230"/>
      <c r="DI163" s="230"/>
      <c r="DJ163" s="230"/>
      <c r="DK163" s="230"/>
      <c r="DL163" s="230"/>
      <c r="DM163" s="230"/>
      <c r="DN163" s="230"/>
      <c r="DO163" s="230"/>
      <c r="DP163" s="230"/>
      <c r="DQ163" s="230"/>
      <c r="DR163" s="230"/>
      <c r="DS163" s="230"/>
      <c r="DT163" s="230"/>
      <c r="DU163" s="230"/>
      <c r="DV163" s="230"/>
      <c r="DW163" s="230"/>
      <c r="DX163" s="230"/>
      <c r="DY163" s="230"/>
      <c r="DZ163" s="230"/>
      <c r="EA163" s="230"/>
      <c r="EB163" s="230"/>
      <c r="EC163" s="230"/>
      <c r="ED163" s="230"/>
      <c r="EE163" s="230"/>
      <c r="EF163" s="230"/>
      <c r="EG163" s="230"/>
      <c r="EH163" s="230"/>
      <c r="EI163" s="230"/>
      <c r="EJ163" s="230"/>
      <c r="EK163" s="230"/>
      <c r="EL163" s="230"/>
      <c r="EM163" s="230"/>
      <c r="EN163" s="230"/>
      <c r="EO163" s="230"/>
      <c r="EP163" s="230"/>
      <c r="EQ163" s="230"/>
      <c r="ER163" s="230"/>
      <c r="ES163" s="230"/>
      <c r="ET163" s="230"/>
      <c r="EU163" s="230"/>
      <c r="EV163" s="230"/>
      <c r="EW163" s="230"/>
      <c r="EX163" s="230"/>
      <c r="EY163" s="230"/>
    </row>
    <row r="164" spans="1:155" ht="20.25" customHeight="1" x14ac:dyDescent="0.25">
      <c r="A164" s="79"/>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79"/>
      <c r="AR164" s="79"/>
      <c r="AS164" s="79"/>
      <c r="CX164" s="230"/>
      <c r="CY164" s="230"/>
      <c r="CZ164" s="230"/>
      <c r="DA164" s="230"/>
      <c r="DB164" s="230"/>
      <c r="DC164" s="230"/>
      <c r="DD164" s="230"/>
      <c r="DE164" s="230"/>
      <c r="DF164" s="230"/>
      <c r="DG164" s="230"/>
      <c r="DH164" s="230"/>
      <c r="DI164" s="230"/>
      <c r="DJ164" s="230"/>
      <c r="DK164" s="230"/>
      <c r="DL164" s="230"/>
      <c r="DM164" s="230"/>
      <c r="DN164" s="230"/>
      <c r="DO164" s="230"/>
      <c r="DP164" s="230"/>
      <c r="DQ164" s="230"/>
      <c r="DR164" s="230"/>
      <c r="DS164" s="230"/>
      <c r="DT164" s="230"/>
      <c r="DU164" s="230"/>
      <c r="DV164" s="230"/>
      <c r="DW164" s="230"/>
      <c r="DX164" s="230"/>
      <c r="DY164" s="230"/>
      <c r="DZ164" s="230"/>
      <c r="EA164" s="230"/>
      <c r="EB164" s="230"/>
      <c r="EC164" s="230"/>
      <c r="ED164" s="230"/>
      <c r="EE164" s="230"/>
      <c r="EF164" s="230"/>
      <c r="EG164" s="230"/>
      <c r="EH164" s="230"/>
      <c r="EI164" s="230"/>
      <c r="EJ164" s="230"/>
      <c r="EK164" s="230"/>
      <c r="EL164" s="230"/>
      <c r="EM164" s="230"/>
      <c r="EN164" s="230"/>
      <c r="EO164" s="230"/>
      <c r="EP164" s="230"/>
      <c r="EQ164" s="230"/>
      <c r="ER164" s="230"/>
      <c r="ES164" s="230"/>
      <c r="ET164" s="230"/>
      <c r="EU164" s="230"/>
      <c r="EV164" s="230"/>
      <c r="EW164" s="230"/>
      <c r="EX164" s="230"/>
      <c r="EY164" s="230"/>
    </row>
    <row r="165" spans="1:155" ht="20.25" customHeight="1" x14ac:dyDescent="0.25">
      <c r="A165" s="79"/>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79"/>
      <c r="AR165" s="79"/>
      <c r="AS165" s="79"/>
      <c r="CX165" s="230"/>
      <c r="CY165" s="230"/>
      <c r="CZ165" s="230"/>
      <c r="DA165" s="230"/>
      <c r="DB165" s="230"/>
      <c r="DC165" s="230"/>
      <c r="DD165" s="230"/>
      <c r="DE165" s="230"/>
      <c r="DF165" s="230"/>
      <c r="DG165" s="230"/>
      <c r="DH165" s="230"/>
      <c r="DI165" s="230"/>
      <c r="DJ165" s="230"/>
      <c r="DK165" s="230"/>
      <c r="DL165" s="230"/>
      <c r="DM165" s="230"/>
      <c r="DN165" s="230"/>
      <c r="DO165" s="230"/>
      <c r="DP165" s="230"/>
      <c r="DQ165" s="230"/>
      <c r="DR165" s="230"/>
      <c r="DS165" s="230"/>
      <c r="DT165" s="230"/>
      <c r="DU165" s="230"/>
      <c r="DV165" s="230"/>
      <c r="DW165" s="230"/>
      <c r="DX165" s="230"/>
      <c r="DY165" s="230"/>
      <c r="DZ165" s="230"/>
      <c r="EA165" s="230"/>
      <c r="EB165" s="230"/>
      <c r="EC165" s="230"/>
      <c r="ED165" s="230"/>
      <c r="EE165" s="230"/>
      <c r="EF165" s="230"/>
      <c r="EG165" s="230"/>
      <c r="EH165" s="230"/>
      <c r="EI165" s="230"/>
      <c r="EJ165" s="230"/>
      <c r="EK165" s="230"/>
      <c r="EL165" s="230"/>
      <c r="EM165" s="230"/>
      <c r="EN165" s="230"/>
      <c r="EO165" s="230"/>
      <c r="EP165" s="230"/>
      <c r="EQ165" s="230"/>
      <c r="ER165" s="230"/>
      <c r="ES165" s="230"/>
      <c r="ET165" s="230"/>
      <c r="EU165" s="230"/>
      <c r="EV165" s="230"/>
      <c r="EW165" s="230"/>
      <c r="EX165" s="230"/>
      <c r="EY165" s="230"/>
    </row>
    <row r="166" spans="1:155" ht="20.25" customHeight="1" x14ac:dyDescent="0.25">
      <c r="A166" s="79"/>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79"/>
      <c r="AR166" s="79"/>
      <c r="AS166" s="79"/>
      <c r="CX166" s="230"/>
      <c r="CY166" s="230"/>
      <c r="CZ166" s="230"/>
      <c r="DA166" s="230"/>
      <c r="DB166" s="230"/>
      <c r="DC166" s="230"/>
      <c r="DD166" s="230"/>
      <c r="DE166" s="230"/>
      <c r="DF166" s="230"/>
      <c r="DG166" s="230"/>
      <c r="DH166" s="230"/>
      <c r="DI166" s="230"/>
      <c r="DJ166" s="230"/>
      <c r="DK166" s="230"/>
      <c r="DL166" s="230"/>
      <c r="DM166" s="230"/>
      <c r="DN166" s="230"/>
      <c r="DO166" s="230"/>
      <c r="DP166" s="230"/>
      <c r="DQ166" s="230"/>
      <c r="DR166" s="230"/>
      <c r="DS166" s="230"/>
      <c r="DT166" s="230"/>
      <c r="DU166" s="230"/>
      <c r="DV166" s="230"/>
      <c r="DW166" s="230"/>
      <c r="DX166" s="230"/>
      <c r="DY166" s="230"/>
      <c r="DZ166" s="230"/>
      <c r="EA166" s="230"/>
      <c r="EB166" s="230"/>
      <c r="EC166" s="230"/>
      <c r="ED166" s="230"/>
      <c r="EE166" s="230"/>
      <c r="EF166" s="230"/>
      <c r="EG166" s="230"/>
      <c r="EH166" s="230"/>
      <c r="EI166" s="230"/>
      <c r="EJ166" s="230"/>
      <c r="EK166" s="230"/>
      <c r="EL166" s="230"/>
      <c r="EM166" s="230"/>
      <c r="EN166" s="230"/>
      <c r="EO166" s="230"/>
      <c r="EP166" s="230"/>
      <c r="EQ166" s="230"/>
      <c r="ER166" s="230"/>
      <c r="ES166" s="230"/>
      <c r="ET166" s="230"/>
      <c r="EU166" s="230"/>
      <c r="EV166" s="230"/>
      <c r="EW166" s="230"/>
      <c r="EX166" s="230"/>
      <c r="EY166" s="230"/>
    </row>
    <row r="167" spans="1:155" ht="20.25" customHeight="1" x14ac:dyDescent="0.25">
      <c r="A167" s="79"/>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79"/>
      <c r="AR167" s="79"/>
      <c r="AS167" s="79"/>
      <c r="CX167" s="230"/>
      <c r="CY167" s="230"/>
      <c r="CZ167" s="230"/>
      <c r="DA167" s="230"/>
      <c r="DB167" s="230"/>
      <c r="DC167" s="230"/>
      <c r="DD167" s="230"/>
      <c r="DE167" s="230"/>
      <c r="DF167" s="230"/>
      <c r="DG167" s="230"/>
      <c r="DH167" s="230"/>
      <c r="DI167" s="230"/>
      <c r="DJ167" s="230"/>
      <c r="DK167" s="230"/>
      <c r="DL167" s="230"/>
      <c r="DM167" s="230"/>
      <c r="DN167" s="230"/>
      <c r="DO167" s="230"/>
      <c r="DP167" s="230"/>
      <c r="DQ167" s="230"/>
      <c r="DR167" s="230"/>
      <c r="DS167" s="230"/>
      <c r="DT167" s="230"/>
      <c r="DU167" s="230"/>
      <c r="DV167" s="230"/>
      <c r="DW167" s="230"/>
      <c r="DX167" s="230"/>
      <c r="DY167" s="230"/>
      <c r="DZ167" s="230"/>
      <c r="EA167" s="230"/>
      <c r="EB167" s="230"/>
      <c r="EC167" s="230"/>
      <c r="ED167" s="230"/>
      <c r="EE167" s="230"/>
      <c r="EF167" s="230"/>
      <c r="EG167" s="230"/>
      <c r="EH167" s="230"/>
      <c r="EI167" s="230"/>
      <c r="EJ167" s="230"/>
      <c r="EK167" s="230"/>
      <c r="EL167" s="230"/>
      <c r="EM167" s="230"/>
      <c r="EN167" s="230"/>
      <c r="EO167" s="230"/>
      <c r="EP167" s="230"/>
      <c r="EQ167" s="230"/>
      <c r="ER167" s="230"/>
      <c r="ES167" s="230"/>
      <c r="ET167" s="230"/>
      <c r="EU167" s="230"/>
      <c r="EV167" s="230"/>
      <c r="EW167" s="230"/>
      <c r="EX167" s="230"/>
      <c r="EY167" s="230"/>
    </row>
    <row r="168" spans="1:155" ht="20.25" customHeight="1" x14ac:dyDescent="0.25">
      <c r="A168" s="79"/>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79"/>
      <c r="AR168" s="79"/>
      <c r="AS168" s="79"/>
      <c r="CX168" s="230"/>
      <c r="CY168" s="230"/>
      <c r="CZ168" s="230"/>
      <c r="DA168" s="230"/>
      <c r="DB168" s="230"/>
      <c r="DC168" s="230"/>
      <c r="DD168" s="230"/>
      <c r="DE168" s="230"/>
      <c r="DF168" s="230"/>
      <c r="DG168" s="230"/>
      <c r="DH168" s="230"/>
      <c r="DI168" s="230"/>
      <c r="DJ168" s="230"/>
      <c r="DK168" s="230"/>
      <c r="DL168" s="230"/>
      <c r="DM168" s="230"/>
      <c r="DN168" s="230"/>
      <c r="DO168" s="230"/>
      <c r="DP168" s="230"/>
      <c r="DQ168" s="230"/>
      <c r="DR168" s="230"/>
      <c r="DS168" s="230"/>
      <c r="DT168" s="230"/>
      <c r="DU168" s="230"/>
      <c r="DV168" s="230"/>
      <c r="DW168" s="230"/>
      <c r="DX168" s="230"/>
      <c r="DY168" s="230"/>
      <c r="DZ168" s="230"/>
      <c r="EA168" s="230"/>
      <c r="EB168" s="230"/>
      <c r="EC168" s="230"/>
      <c r="ED168" s="230"/>
      <c r="EE168" s="230"/>
      <c r="EF168" s="230"/>
      <c r="EG168" s="230"/>
      <c r="EH168" s="230"/>
      <c r="EI168" s="230"/>
      <c r="EJ168" s="230"/>
      <c r="EK168" s="230"/>
      <c r="EL168" s="230"/>
      <c r="EM168" s="230"/>
      <c r="EN168" s="230"/>
      <c r="EO168" s="230"/>
      <c r="EP168" s="230"/>
      <c r="EQ168" s="230"/>
      <c r="ER168" s="230"/>
      <c r="ES168" s="230"/>
      <c r="ET168" s="230"/>
      <c r="EU168" s="230"/>
      <c r="EV168" s="230"/>
      <c r="EW168" s="230"/>
      <c r="EX168" s="230"/>
      <c r="EY168" s="230"/>
    </row>
    <row r="169" spans="1:155" ht="20.25" customHeight="1" x14ac:dyDescent="0.25">
      <c r="A169" s="79"/>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79"/>
      <c r="AR169" s="79"/>
      <c r="AS169" s="79"/>
      <c r="CX169" s="230"/>
      <c r="CY169" s="230"/>
      <c r="CZ169" s="230"/>
      <c r="DA169" s="230"/>
      <c r="DB169" s="230"/>
      <c r="DC169" s="230"/>
      <c r="DD169" s="230"/>
      <c r="DE169" s="230"/>
      <c r="DF169" s="230"/>
      <c r="DG169" s="230"/>
      <c r="DH169" s="230"/>
      <c r="DI169" s="230"/>
      <c r="DJ169" s="230"/>
      <c r="DK169" s="230"/>
      <c r="DL169" s="230"/>
      <c r="DM169" s="230"/>
      <c r="DN169" s="230"/>
      <c r="DO169" s="230"/>
      <c r="DP169" s="230"/>
      <c r="DQ169" s="230"/>
      <c r="DR169" s="230"/>
      <c r="DS169" s="230"/>
      <c r="DT169" s="230"/>
      <c r="DU169" s="230"/>
      <c r="DV169" s="230"/>
      <c r="DW169" s="230"/>
      <c r="DX169" s="230"/>
      <c r="DY169" s="230"/>
      <c r="DZ169" s="230"/>
      <c r="EA169" s="230"/>
      <c r="EB169" s="230"/>
      <c r="EC169" s="230"/>
      <c r="ED169" s="230"/>
      <c r="EE169" s="230"/>
      <c r="EF169" s="230"/>
      <c r="EG169" s="230"/>
      <c r="EH169" s="230"/>
      <c r="EI169" s="230"/>
      <c r="EJ169" s="230"/>
      <c r="EK169" s="230"/>
      <c r="EL169" s="230"/>
      <c r="EM169" s="230"/>
      <c r="EN169" s="230"/>
      <c r="EO169" s="230"/>
      <c r="EP169" s="230"/>
      <c r="EQ169" s="230"/>
      <c r="ER169" s="230"/>
      <c r="ES169" s="230"/>
      <c r="ET169" s="230"/>
      <c r="EU169" s="230"/>
      <c r="EV169" s="230"/>
      <c r="EW169" s="230"/>
      <c r="EX169" s="230"/>
      <c r="EY169" s="230"/>
    </row>
    <row r="170" spans="1:155" ht="20.25" customHeight="1" x14ac:dyDescent="0.25">
      <c r="A170" s="79"/>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79"/>
      <c r="AR170" s="79"/>
      <c r="AS170" s="79"/>
      <c r="CX170" s="230"/>
      <c r="CY170" s="230"/>
      <c r="CZ170" s="230"/>
      <c r="DA170" s="230"/>
      <c r="DB170" s="230"/>
      <c r="DC170" s="230"/>
      <c r="DD170" s="230"/>
      <c r="DE170" s="230"/>
      <c r="DF170" s="230"/>
      <c r="DG170" s="230"/>
      <c r="DH170" s="230"/>
      <c r="DI170" s="230"/>
      <c r="DJ170" s="230"/>
      <c r="DK170" s="230"/>
      <c r="DL170" s="230"/>
      <c r="DM170" s="230"/>
      <c r="DN170" s="230"/>
      <c r="DO170" s="230"/>
      <c r="DP170" s="230"/>
      <c r="DQ170" s="230"/>
      <c r="DR170" s="230"/>
      <c r="DS170" s="230"/>
      <c r="DT170" s="230"/>
      <c r="DU170" s="230"/>
      <c r="DV170" s="230"/>
      <c r="DW170" s="230"/>
      <c r="DX170" s="230"/>
      <c r="DY170" s="230"/>
      <c r="DZ170" s="230"/>
      <c r="EA170" s="230"/>
      <c r="EB170" s="230"/>
      <c r="EC170" s="230"/>
      <c r="ED170" s="230"/>
      <c r="EE170" s="230"/>
      <c r="EF170" s="230"/>
      <c r="EG170" s="230"/>
      <c r="EH170" s="230"/>
      <c r="EI170" s="230"/>
      <c r="EJ170" s="230"/>
      <c r="EK170" s="230"/>
      <c r="EL170" s="230"/>
      <c r="EM170" s="230"/>
      <c r="EN170" s="230"/>
      <c r="EO170" s="230"/>
      <c r="EP170" s="230"/>
      <c r="EQ170" s="230"/>
      <c r="ER170" s="230"/>
      <c r="ES170" s="230"/>
      <c r="ET170" s="230"/>
      <c r="EU170" s="230"/>
      <c r="EV170" s="230"/>
      <c r="EW170" s="230"/>
      <c r="EX170" s="230"/>
      <c r="EY170" s="230"/>
    </row>
    <row r="171" spans="1:155" ht="20.25" customHeight="1" x14ac:dyDescent="0.25">
      <c r="A171" s="79"/>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79"/>
      <c r="AR171" s="79"/>
      <c r="AS171" s="79"/>
      <c r="CX171" s="230"/>
      <c r="CY171" s="230"/>
      <c r="CZ171" s="230"/>
      <c r="DA171" s="230"/>
      <c r="DB171" s="230"/>
      <c r="DC171" s="230"/>
      <c r="DD171" s="230"/>
      <c r="DE171" s="230"/>
      <c r="DF171" s="230"/>
      <c r="DG171" s="230"/>
      <c r="DH171" s="230"/>
      <c r="DI171" s="230"/>
      <c r="DJ171" s="230"/>
      <c r="DK171" s="230"/>
      <c r="DL171" s="230"/>
      <c r="DM171" s="230"/>
      <c r="DN171" s="230"/>
      <c r="DO171" s="230"/>
      <c r="DP171" s="230"/>
      <c r="DQ171" s="230"/>
      <c r="DR171" s="230"/>
      <c r="DS171" s="230"/>
      <c r="DT171" s="230"/>
      <c r="DU171" s="230"/>
      <c r="DV171" s="230"/>
      <c r="DW171" s="230"/>
      <c r="DX171" s="230"/>
      <c r="DY171" s="230"/>
      <c r="DZ171" s="230"/>
      <c r="EA171" s="230"/>
      <c r="EB171" s="230"/>
      <c r="EC171" s="230"/>
      <c r="ED171" s="230"/>
      <c r="EE171" s="230"/>
      <c r="EF171" s="230"/>
      <c r="EG171" s="230"/>
      <c r="EH171" s="230"/>
      <c r="EI171" s="230"/>
      <c r="EJ171" s="230"/>
      <c r="EK171" s="230"/>
      <c r="EL171" s="230"/>
      <c r="EM171" s="230"/>
      <c r="EN171" s="230"/>
      <c r="EO171" s="230"/>
      <c r="EP171" s="230"/>
      <c r="EQ171" s="230"/>
      <c r="ER171" s="230"/>
      <c r="ES171" s="230"/>
      <c r="ET171" s="230"/>
      <c r="EU171" s="230"/>
      <c r="EV171" s="230"/>
      <c r="EW171" s="230"/>
      <c r="EX171" s="230"/>
      <c r="EY171" s="230"/>
    </row>
    <row r="172" spans="1:155" x14ac:dyDescent="0.25">
      <c r="A172" s="79"/>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79"/>
      <c r="AR172" s="79"/>
      <c r="AS172" s="79"/>
      <c r="CX172" s="230"/>
      <c r="CY172" s="230"/>
      <c r="CZ172" s="230"/>
      <c r="DA172" s="230"/>
      <c r="DB172" s="230"/>
      <c r="DC172" s="230"/>
      <c r="DD172" s="230"/>
      <c r="DE172" s="230"/>
      <c r="DF172" s="230"/>
      <c r="DG172" s="230"/>
      <c r="DH172" s="230"/>
      <c r="DI172" s="230"/>
      <c r="DJ172" s="230"/>
      <c r="DK172" s="230"/>
      <c r="DL172" s="230"/>
      <c r="DM172" s="230"/>
      <c r="DN172" s="230"/>
      <c r="DO172" s="230"/>
      <c r="DP172" s="230"/>
      <c r="DQ172" s="230"/>
      <c r="DR172" s="230"/>
      <c r="DS172" s="230"/>
      <c r="DT172" s="230"/>
      <c r="DU172" s="230"/>
      <c r="DV172" s="230"/>
      <c r="DW172" s="230"/>
      <c r="DX172" s="230"/>
      <c r="DY172" s="230"/>
      <c r="DZ172" s="230"/>
      <c r="EA172" s="230"/>
      <c r="EB172" s="230"/>
      <c r="EC172" s="230"/>
      <c r="ED172" s="230"/>
      <c r="EE172" s="230"/>
      <c r="EF172" s="230"/>
      <c r="EG172" s="230"/>
      <c r="EH172" s="230"/>
      <c r="EI172" s="230"/>
      <c r="EJ172" s="230"/>
      <c r="EK172" s="230"/>
      <c r="EL172" s="230"/>
      <c r="EM172" s="230"/>
      <c r="EN172" s="230"/>
      <c r="EO172" s="230"/>
      <c r="EP172" s="230"/>
      <c r="EQ172" s="230"/>
      <c r="ER172" s="230"/>
      <c r="ES172" s="230"/>
      <c r="ET172" s="230"/>
      <c r="EU172" s="230"/>
      <c r="EV172" s="230"/>
      <c r="EW172" s="230"/>
      <c r="EX172" s="230"/>
      <c r="EY172" s="230"/>
    </row>
    <row r="173" spans="1:155" x14ac:dyDescent="0.25">
      <c r="A173" s="79"/>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79"/>
      <c r="AR173" s="79"/>
      <c r="AS173" s="79"/>
      <c r="CX173" s="230"/>
      <c r="CY173" s="230"/>
      <c r="CZ173" s="230"/>
      <c r="DA173" s="230"/>
      <c r="DB173" s="230"/>
      <c r="DC173" s="230"/>
      <c r="DD173" s="230"/>
      <c r="DE173" s="230"/>
      <c r="DF173" s="230"/>
      <c r="DG173" s="230"/>
      <c r="DH173" s="230"/>
      <c r="DI173" s="230"/>
      <c r="DJ173" s="230"/>
      <c r="DK173" s="230"/>
      <c r="DL173" s="230"/>
      <c r="DM173" s="230"/>
      <c r="DN173" s="230"/>
      <c r="DO173" s="230"/>
      <c r="DP173" s="230"/>
      <c r="DQ173" s="230"/>
      <c r="DR173" s="230"/>
      <c r="DS173" s="230"/>
      <c r="DT173" s="230"/>
      <c r="DU173" s="230"/>
      <c r="DV173" s="230"/>
      <c r="DW173" s="230"/>
      <c r="DX173" s="230"/>
      <c r="DY173" s="230"/>
      <c r="DZ173" s="230"/>
      <c r="EA173" s="230"/>
      <c r="EB173" s="230"/>
      <c r="EC173" s="230"/>
      <c r="ED173" s="230"/>
      <c r="EE173" s="230"/>
      <c r="EF173" s="230"/>
      <c r="EG173" s="230"/>
      <c r="EH173" s="230"/>
      <c r="EI173" s="230"/>
      <c r="EJ173" s="230"/>
      <c r="EK173" s="230"/>
      <c r="EL173" s="230"/>
      <c r="EM173" s="230"/>
      <c r="EN173" s="230"/>
      <c r="EO173" s="230"/>
      <c r="EP173" s="230"/>
      <c r="EQ173" s="230"/>
      <c r="ER173" s="230"/>
      <c r="ES173" s="230"/>
      <c r="ET173" s="230"/>
      <c r="EU173" s="230"/>
      <c r="EV173" s="230"/>
      <c r="EW173" s="230"/>
      <c r="EX173" s="230"/>
      <c r="EY173" s="230"/>
    </row>
    <row r="174" spans="1:155" x14ac:dyDescent="0.25">
      <c r="A174" s="79"/>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79"/>
      <c r="AR174" s="79"/>
      <c r="AS174" s="79"/>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row>
    <row r="175" spans="1:155" x14ac:dyDescent="0.25">
      <c r="A175" s="79"/>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79"/>
      <c r="AR175" s="79"/>
      <c r="AS175" s="79"/>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0"/>
      <c r="DV175" s="230"/>
      <c r="DW175" s="230"/>
      <c r="DX175" s="230"/>
      <c r="DY175" s="230"/>
      <c r="DZ175" s="230"/>
      <c r="EA175" s="230"/>
      <c r="EB175" s="230"/>
      <c r="EC175" s="230"/>
      <c r="ED175" s="230"/>
      <c r="EE175" s="230"/>
      <c r="EF175" s="230"/>
      <c r="EG175" s="230"/>
      <c r="EH175" s="230"/>
      <c r="EI175" s="230"/>
      <c r="EJ175" s="230"/>
      <c r="EK175" s="230"/>
      <c r="EL175" s="230"/>
      <c r="EM175" s="230"/>
      <c r="EN175" s="230"/>
      <c r="EO175" s="230"/>
      <c r="EP175" s="230"/>
      <c r="EQ175" s="230"/>
      <c r="ER175" s="230"/>
      <c r="ES175" s="230"/>
      <c r="ET175" s="230"/>
      <c r="EU175" s="230"/>
      <c r="EV175" s="230"/>
      <c r="EW175" s="230"/>
      <c r="EX175" s="230"/>
      <c r="EY175" s="230"/>
    </row>
    <row r="176" spans="1:155" x14ac:dyDescent="0.25">
      <c r="A176" s="79"/>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79"/>
      <c r="AR176" s="79"/>
      <c r="AS176" s="79"/>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0"/>
      <c r="DV176" s="230"/>
      <c r="DW176" s="230"/>
      <c r="DX176" s="230"/>
      <c r="DY176" s="230"/>
      <c r="DZ176" s="230"/>
      <c r="EA176" s="230"/>
      <c r="EB176" s="230"/>
      <c r="EC176" s="230"/>
      <c r="ED176" s="230"/>
      <c r="EE176" s="230"/>
      <c r="EF176" s="230"/>
      <c r="EG176" s="230"/>
      <c r="EH176" s="230"/>
      <c r="EI176" s="230"/>
      <c r="EJ176" s="230"/>
      <c r="EK176" s="230"/>
      <c r="EL176" s="230"/>
      <c r="EM176" s="230"/>
      <c r="EN176" s="230"/>
      <c r="EO176" s="230"/>
      <c r="EP176" s="230"/>
      <c r="EQ176" s="230"/>
      <c r="ER176" s="230"/>
      <c r="ES176" s="230"/>
      <c r="ET176" s="230"/>
      <c r="EU176" s="230"/>
      <c r="EV176" s="230"/>
      <c r="EW176" s="230"/>
      <c r="EX176" s="230"/>
      <c r="EY176" s="230"/>
    </row>
    <row r="177" spans="1:155" x14ac:dyDescent="0.25">
      <c r="A177" s="79"/>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79"/>
      <c r="AR177" s="79"/>
      <c r="AS177" s="79"/>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0"/>
      <c r="DV177" s="230"/>
      <c r="DW177" s="230"/>
      <c r="DX177" s="230"/>
      <c r="DY177" s="230"/>
      <c r="DZ177" s="230"/>
      <c r="EA177" s="230"/>
      <c r="EB177" s="230"/>
      <c r="EC177" s="230"/>
      <c r="ED177" s="230"/>
      <c r="EE177" s="230"/>
      <c r="EF177" s="230"/>
      <c r="EG177" s="230"/>
      <c r="EH177" s="230"/>
      <c r="EI177" s="230"/>
      <c r="EJ177" s="230"/>
      <c r="EK177" s="230"/>
      <c r="EL177" s="230"/>
      <c r="EM177" s="230"/>
      <c r="EN177" s="230"/>
      <c r="EO177" s="230"/>
      <c r="EP177" s="230"/>
      <c r="EQ177" s="230"/>
      <c r="ER177" s="230"/>
      <c r="ES177" s="230"/>
      <c r="ET177" s="230"/>
      <c r="EU177" s="230"/>
      <c r="EV177" s="230"/>
      <c r="EW177" s="230"/>
      <c r="EX177" s="230"/>
      <c r="EY177" s="230"/>
    </row>
    <row r="178" spans="1:155" x14ac:dyDescent="0.25">
      <c r="A178" s="79"/>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79"/>
      <c r="AR178" s="79"/>
      <c r="AS178" s="79"/>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0"/>
      <c r="DV178" s="230"/>
      <c r="DW178" s="230"/>
      <c r="DX178" s="230"/>
      <c r="DY178" s="230"/>
      <c r="DZ178" s="230"/>
      <c r="EA178" s="230"/>
      <c r="EB178" s="230"/>
      <c r="EC178" s="230"/>
      <c r="ED178" s="230"/>
      <c r="EE178" s="230"/>
      <c r="EF178" s="230"/>
      <c r="EG178" s="230"/>
      <c r="EH178" s="230"/>
      <c r="EI178" s="230"/>
      <c r="EJ178" s="230"/>
      <c r="EK178" s="230"/>
      <c r="EL178" s="230"/>
      <c r="EM178" s="230"/>
      <c r="EN178" s="230"/>
      <c r="EO178" s="230"/>
      <c r="EP178" s="230"/>
      <c r="EQ178" s="230"/>
      <c r="ER178" s="230"/>
      <c r="ES178" s="230"/>
      <c r="ET178" s="230"/>
      <c r="EU178" s="230"/>
      <c r="EV178" s="230"/>
      <c r="EW178" s="230"/>
      <c r="EX178" s="230"/>
      <c r="EY178" s="230"/>
    </row>
    <row r="179" spans="1:155" x14ac:dyDescent="0.25">
      <c r="A179" s="79"/>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79"/>
      <c r="AR179" s="79"/>
      <c r="AS179" s="79"/>
      <c r="CX179" s="230"/>
      <c r="CY179" s="230"/>
      <c r="CZ179" s="230"/>
      <c r="DA179" s="230"/>
      <c r="DB179" s="230"/>
      <c r="DC179" s="230"/>
      <c r="DD179" s="230"/>
      <c r="DE179" s="230"/>
      <c r="DF179" s="230"/>
      <c r="DG179" s="230"/>
      <c r="DH179" s="230"/>
      <c r="DI179" s="230"/>
      <c r="DJ179" s="230"/>
      <c r="DK179" s="230"/>
      <c r="DL179" s="230"/>
      <c r="DM179" s="230"/>
      <c r="DN179" s="230"/>
      <c r="DO179" s="230"/>
      <c r="DP179" s="230"/>
      <c r="DQ179" s="230"/>
      <c r="DR179" s="230"/>
      <c r="DS179" s="230"/>
      <c r="DT179" s="230"/>
      <c r="DU179" s="230"/>
      <c r="DV179" s="230"/>
      <c r="DW179" s="230"/>
      <c r="DX179" s="230"/>
      <c r="DY179" s="230"/>
      <c r="DZ179" s="230"/>
      <c r="EA179" s="230"/>
      <c r="EB179" s="230"/>
      <c r="EC179" s="230"/>
      <c r="ED179" s="230"/>
      <c r="EE179" s="230"/>
      <c r="EF179" s="230"/>
      <c r="EG179" s="230"/>
      <c r="EH179" s="230"/>
      <c r="EI179" s="230"/>
      <c r="EJ179" s="230"/>
      <c r="EK179" s="230"/>
      <c r="EL179" s="230"/>
      <c r="EM179" s="230"/>
      <c r="EN179" s="230"/>
      <c r="EO179" s="230"/>
      <c r="EP179" s="230"/>
      <c r="EQ179" s="230"/>
      <c r="ER179" s="230"/>
      <c r="ES179" s="230"/>
      <c r="ET179" s="230"/>
      <c r="EU179" s="230"/>
      <c r="EV179" s="230"/>
      <c r="EW179" s="230"/>
      <c r="EX179" s="230"/>
      <c r="EY179" s="230"/>
    </row>
    <row r="180" spans="1:155" x14ac:dyDescent="0.25">
      <c r="A180" s="79"/>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79"/>
      <c r="AR180" s="79"/>
      <c r="AS180" s="79"/>
      <c r="CX180" s="230"/>
      <c r="CY180" s="230"/>
      <c r="CZ180" s="230"/>
      <c r="DA180" s="230"/>
      <c r="DB180" s="230"/>
      <c r="DC180" s="230"/>
      <c r="DD180" s="230"/>
      <c r="DE180" s="230"/>
      <c r="DF180" s="230"/>
      <c r="DG180" s="230"/>
      <c r="DH180" s="230"/>
      <c r="DI180" s="230"/>
      <c r="DJ180" s="230"/>
      <c r="DK180" s="230"/>
      <c r="DL180" s="230"/>
      <c r="DM180" s="230"/>
      <c r="DN180" s="230"/>
      <c r="DO180" s="230"/>
      <c r="DP180" s="230"/>
      <c r="DQ180" s="230"/>
      <c r="DR180" s="230"/>
      <c r="DS180" s="230"/>
      <c r="DT180" s="230"/>
      <c r="DU180" s="230"/>
      <c r="DV180" s="230"/>
      <c r="DW180" s="230"/>
      <c r="DX180" s="230"/>
      <c r="DY180" s="230"/>
      <c r="DZ180" s="230"/>
      <c r="EA180" s="230"/>
      <c r="EB180" s="230"/>
      <c r="EC180" s="230"/>
      <c r="ED180" s="230"/>
      <c r="EE180" s="230"/>
      <c r="EF180" s="230"/>
      <c r="EG180" s="230"/>
      <c r="EH180" s="230"/>
      <c r="EI180" s="230"/>
      <c r="EJ180" s="230"/>
      <c r="EK180" s="230"/>
      <c r="EL180" s="230"/>
      <c r="EM180" s="230"/>
      <c r="EN180" s="230"/>
      <c r="EO180" s="230"/>
      <c r="EP180" s="230"/>
      <c r="EQ180" s="230"/>
      <c r="ER180" s="230"/>
      <c r="ES180" s="230"/>
      <c r="ET180" s="230"/>
      <c r="EU180" s="230"/>
      <c r="EV180" s="230"/>
      <c r="EW180" s="230"/>
      <c r="EX180" s="230"/>
      <c r="EY180" s="230"/>
    </row>
    <row r="181" spans="1:155" x14ac:dyDescent="0.25">
      <c r="A181" s="79"/>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79"/>
      <c r="AR181" s="79"/>
      <c r="AS181" s="79"/>
      <c r="CX181" s="230"/>
      <c r="CY181" s="230"/>
      <c r="CZ181" s="230"/>
      <c r="DA181" s="230"/>
      <c r="DB181" s="230"/>
      <c r="DC181" s="230"/>
      <c r="DD181" s="230"/>
      <c r="DE181" s="230"/>
      <c r="DF181" s="230"/>
      <c r="DG181" s="230"/>
      <c r="DH181" s="230"/>
      <c r="DI181" s="230"/>
      <c r="DJ181" s="230"/>
      <c r="DK181" s="230"/>
      <c r="DL181" s="230"/>
      <c r="DM181" s="230"/>
      <c r="DN181" s="230"/>
      <c r="DO181" s="230"/>
      <c r="DP181" s="230"/>
      <c r="DQ181" s="230"/>
      <c r="DR181" s="230"/>
      <c r="DS181" s="230"/>
      <c r="DT181" s="230"/>
      <c r="DU181" s="230"/>
      <c r="DV181" s="230"/>
      <c r="DW181" s="230"/>
      <c r="DX181" s="230"/>
      <c r="DY181" s="230"/>
      <c r="DZ181" s="230"/>
      <c r="EA181" s="230"/>
      <c r="EB181" s="230"/>
      <c r="EC181" s="230"/>
      <c r="ED181" s="230"/>
      <c r="EE181" s="230"/>
      <c r="EF181" s="230"/>
      <c r="EG181" s="230"/>
      <c r="EH181" s="230"/>
      <c r="EI181" s="230"/>
      <c r="EJ181" s="230"/>
      <c r="EK181" s="230"/>
      <c r="EL181" s="230"/>
      <c r="EM181" s="230"/>
      <c r="EN181" s="230"/>
      <c r="EO181" s="230"/>
      <c r="EP181" s="230"/>
      <c r="EQ181" s="230"/>
      <c r="ER181" s="230"/>
      <c r="ES181" s="230"/>
      <c r="ET181" s="230"/>
      <c r="EU181" s="230"/>
      <c r="EV181" s="230"/>
      <c r="EW181" s="230"/>
      <c r="EX181" s="230"/>
      <c r="EY181" s="230"/>
    </row>
    <row r="182" spans="1:155" x14ac:dyDescent="0.25">
      <c r="A182" s="79"/>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79"/>
      <c r="AR182" s="79"/>
      <c r="AS182" s="79"/>
      <c r="CX182" s="230"/>
      <c r="CY182" s="230"/>
      <c r="CZ182" s="230"/>
      <c r="DA182" s="230"/>
      <c r="DB182" s="230"/>
      <c r="DC182" s="230"/>
      <c r="DD182" s="230"/>
      <c r="DE182" s="230"/>
      <c r="DF182" s="230"/>
      <c r="DG182" s="230"/>
      <c r="DH182" s="230"/>
      <c r="DI182" s="230"/>
      <c r="DJ182" s="230"/>
      <c r="DK182" s="230"/>
      <c r="DL182" s="230"/>
      <c r="DM182" s="230"/>
      <c r="DN182" s="230"/>
      <c r="DO182" s="230"/>
      <c r="DP182" s="230"/>
      <c r="DQ182" s="230"/>
      <c r="DR182" s="230"/>
      <c r="DS182" s="230"/>
      <c r="DT182" s="230"/>
      <c r="DU182" s="230"/>
      <c r="DV182" s="230"/>
      <c r="DW182" s="230"/>
      <c r="DX182" s="230"/>
      <c r="DY182" s="230"/>
      <c r="DZ182" s="230"/>
      <c r="EA182" s="230"/>
      <c r="EB182" s="230"/>
      <c r="EC182" s="230"/>
      <c r="ED182" s="230"/>
      <c r="EE182" s="230"/>
      <c r="EF182" s="230"/>
      <c r="EG182" s="230"/>
      <c r="EH182" s="230"/>
      <c r="EI182" s="230"/>
      <c r="EJ182" s="230"/>
      <c r="EK182" s="230"/>
      <c r="EL182" s="230"/>
      <c r="EM182" s="230"/>
      <c r="EN182" s="230"/>
      <c r="EO182" s="230"/>
      <c r="EP182" s="230"/>
      <c r="EQ182" s="230"/>
      <c r="ER182" s="230"/>
      <c r="ES182" s="230"/>
      <c r="ET182" s="230"/>
      <c r="EU182" s="230"/>
      <c r="EV182" s="230"/>
      <c r="EW182" s="230"/>
      <c r="EX182" s="230"/>
      <c r="EY182" s="230"/>
    </row>
    <row r="183" spans="1:155" x14ac:dyDescent="0.25">
      <c r="A183" s="79"/>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79"/>
      <c r="AR183" s="79"/>
      <c r="AS183" s="79"/>
      <c r="CX183" s="230"/>
      <c r="CY183" s="230"/>
      <c r="CZ183" s="230"/>
      <c r="DA183" s="230"/>
      <c r="DB183" s="230"/>
      <c r="DC183" s="230"/>
      <c r="DD183" s="230"/>
      <c r="DE183" s="230"/>
      <c r="DF183" s="230"/>
      <c r="DG183" s="230"/>
      <c r="DH183" s="230"/>
      <c r="DI183" s="230"/>
      <c r="DJ183" s="230"/>
      <c r="DK183" s="230"/>
      <c r="DL183" s="230"/>
      <c r="DM183" s="230"/>
      <c r="DN183" s="230"/>
      <c r="DO183" s="230"/>
      <c r="DP183" s="230"/>
      <c r="DQ183" s="230"/>
      <c r="DR183" s="230"/>
      <c r="DS183" s="230"/>
      <c r="DT183" s="230"/>
      <c r="DU183" s="230"/>
      <c r="DV183" s="230"/>
      <c r="DW183" s="230"/>
      <c r="DX183" s="230"/>
      <c r="DY183" s="230"/>
      <c r="DZ183" s="230"/>
      <c r="EA183" s="230"/>
      <c r="EB183" s="230"/>
      <c r="EC183" s="230"/>
      <c r="ED183" s="230"/>
      <c r="EE183" s="230"/>
      <c r="EF183" s="230"/>
      <c r="EG183" s="230"/>
      <c r="EH183" s="230"/>
      <c r="EI183" s="230"/>
      <c r="EJ183" s="230"/>
      <c r="EK183" s="230"/>
      <c r="EL183" s="230"/>
      <c r="EM183" s="230"/>
      <c r="EN183" s="230"/>
      <c r="EO183" s="230"/>
      <c r="EP183" s="230"/>
      <c r="EQ183" s="230"/>
      <c r="ER183" s="230"/>
      <c r="ES183" s="230"/>
      <c r="ET183" s="230"/>
      <c r="EU183" s="230"/>
      <c r="EV183" s="230"/>
      <c r="EW183" s="230"/>
      <c r="EX183" s="230"/>
      <c r="EY183" s="230"/>
    </row>
    <row r="184" spans="1:155" x14ac:dyDescent="0.25">
      <c r="A184" s="79"/>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79"/>
      <c r="AR184" s="79"/>
      <c r="AS184" s="79"/>
      <c r="CX184" s="230"/>
      <c r="CY184" s="230"/>
      <c r="CZ184" s="230"/>
      <c r="DA184" s="230"/>
      <c r="DB184" s="230"/>
      <c r="DC184" s="230"/>
      <c r="DD184" s="230"/>
      <c r="DE184" s="230"/>
      <c r="DF184" s="230"/>
      <c r="DG184" s="230"/>
      <c r="DH184" s="230"/>
      <c r="DI184" s="230"/>
      <c r="DJ184" s="230"/>
      <c r="DK184" s="230"/>
      <c r="DL184" s="230"/>
      <c r="DM184" s="230"/>
      <c r="DN184" s="230"/>
      <c r="DO184" s="230"/>
      <c r="DP184" s="230"/>
      <c r="DQ184" s="230"/>
      <c r="DR184" s="230"/>
      <c r="DS184" s="230"/>
      <c r="DT184" s="230"/>
      <c r="DU184" s="230"/>
      <c r="DV184" s="230"/>
      <c r="DW184" s="230"/>
      <c r="DX184" s="230"/>
      <c r="DY184" s="230"/>
      <c r="DZ184" s="230"/>
      <c r="EA184" s="230"/>
      <c r="EB184" s="230"/>
      <c r="EC184" s="230"/>
      <c r="ED184" s="230"/>
      <c r="EE184" s="230"/>
      <c r="EF184" s="230"/>
      <c r="EG184" s="230"/>
      <c r="EH184" s="230"/>
      <c r="EI184" s="230"/>
      <c r="EJ184" s="230"/>
      <c r="EK184" s="230"/>
      <c r="EL184" s="230"/>
      <c r="EM184" s="230"/>
      <c r="EN184" s="230"/>
      <c r="EO184" s="230"/>
      <c r="EP184" s="230"/>
      <c r="EQ184" s="230"/>
      <c r="ER184" s="230"/>
      <c r="ES184" s="230"/>
      <c r="ET184" s="230"/>
      <c r="EU184" s="230"/>
      <c r="EV184" s="230"/>
      <c r="EW184" s="230"/>
      <c r="EX184" s="230"/>
      <c r="EY184" s="230"/>
    </row>
    <row r="185" spans="1:155" x14ac:dyDescent="0.25">
      <c r="A185" s="79"/>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79"/>
      <c r="AR185" s="79"/>
      <c r="AS185" s="79"/>
      <c r="CX185" s="230"/>
      <c r="CY185" s="230"/>
      <c r="CZ185" s="230"/>
      <c r="DA185" s="230"/>
      <c r="DB185" s="230"/>
      <c r="DC185" s="230"/>
      <c r="DD185" s="230"/>
      <c r="DE185" s="230"/>
      <c r="DF185" s="230"/>
      <c r="DG185" s="230"/>
      <c r="DH185" s="230"/>
      <c r="DI185" s="230"/>
      <c r="DJ185" s="230"/>
      <c r="DK185" s="230"/>
      <c r="DL185" s="230"/>
      <c r="DM185" s="230"/>
      <c r="DN185" s="230"/>
      <c r="DO185" s="230"/>
      <c r="DP185" s="230"/>
      <c r="DQ185" s="230"/>
      <c r="DR185" s="230"/>
      <c r="DS185" s="230"/>
      <c r="DT185" s="230"/>
      <c r="DU185" s="230"/>
      <c r="DV185" s="230"/>
      <c r="DW185" s="230"/>
      <c r="DX185" s="230"/>
      <c r="DY185" s="230"/>
      <c r="DZ185" s="230"/>
      <c r="EA185" s="230"/>
      <c r="EB185" s="230"/>
      <c r="EC185" s="230"/>
      <c r="ED185" s="230"/>
      <c r="EE185" s="230"/>
      <c r="EF185" s="230"/>
      <c r="EG185" s="230"/>
      <c r="EH185" s="230"/>
      <c r="EI185" s="230"/>
      <c r="EJ185" s="230"/>
      <c r="EK185" s="230"/>
      <c r="EL185" s="230"/>
      <c r="EM185" s="230"/>
      <c r="EN185" s="230"/>
      <c r="EO185" s="230"/>
      <c r="EP185" s="230"/>
      <c r="EQ185" s="230"/>
      <c r="ER185" s="230"/>
      <c r="ES185" s="230"/>
      <c r="ET185" s="230"/>
      <c r="EU185" s="230"/>
      <c r="EV185" s="230"/>
      <c r="EW185" s="230"/>
      <c r="EX185" s="230"/>
      <c r="EY185" s="230"/>
    </row>
    <row r="186" spans="1:155" x14ac:dyDescent="0.25">
      <c r="A186" s="79"/>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79"/>
      <c r="AR186" s="79"/>
      <c r="AS186" s="79"/>
      <c r="CX186" s="230"/>
      <c r="CY186" s="230"/>
      <c r="CZ186" s="230"/>
      <c r="DA186" s="230"/>
      <c r="DB186" s="230"/>
      <c r="DC186" s="230"/>
      <c r="DD186" s="230"/>
      <c r="DE186" s="230"/>
      <c r="DF186" s="230"/>
      <c r="DG186" s="230"/>
      <c r="DH186" s="230"/>
      <c r="DI186" s="230"/>
      <c r="DJ186" s="230"/>
      <c r="DK186" s="230"/>
      <c r="DL186" s="230"/>
      <c r="DM186" s="230"/>
      <c r="DN186" s="230"/>
      <c r="DO186" s="230"/>
      <c r="DP186" s="230"/>
      <c r="DQ186" s="230"/>
      <c r="DR186" s="230"/>
      <c r="DS186" s="230"/>
      <c r="DT186" s="230"/>
      <c r="DU186" s="230"/>
      <c r="DV186" s="230"/>
      <c r="DW186" s="230"/>
      <c r="DX186" s="230"/>
      <c r="DY186" s="230"/>
      <c r="DZ186" s="230"/>
      <c r="EA186" s="230"/>
      <c r="EB186" s="230"/>
      <c r="EC186" s="230"/>
      <c r="ED186" s="230"/>
      <c r="EE186" s="230"/>
      <c r="EF186" s="230"/>
      <c r="EG186" s="230"/>
      <c r="EH186" s="230"/>
      <c r="EI186" s="230"/>
      <c r="EJ186" s="230"/>
      <c r="EK186" s="230"/>
      <c r="EL186" s="230"/>
      <c r="EM186" s="230"/>
      <c r="EN186" s="230"/>
      <c r="EO186" s="230"/>
      <c r="EP186" s="230"/>
      <c r="EQ186" s="230"/>
      <c r="ER186" s="230"/>
      <c r="ES186" s="230"/>
      <c r="ET186" s="230"/>
      <c r="EU186" s="230"/>
      <c r="EV186" s="230"/>
      <c r="EW186" s="230"/>
      <c r="EX186" s="230"/>
      <c r="EY186" s="230"/>
    </row>
    <row r="187" spans="1:155" x14ac:dyDescent="0.25">
      <c r="A187" s="79"/>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79"/>
      <c r="AR187" s="79"/>
      <c r="AS187" s="79"/>
      <c r="CX187" s="230"/>
      <c r="CY187" s="230"/>
      <c r="CZ187" s="230"/>
      <c r="DA187" s="230"/>
      <c r="DB187" s="230"/>
      <c r="DC187" s="230"/>
      <c r="DD187" s="230"/>
      <c r="DE187" s="230"/>
      <c r="DF187" s="230"/>
      <c r="DG187" s="230"/>
      <c r="DH187" s="230"/>
      <c r="DI187" s="230"/>
      <c r="DJ187" s="230"/>
      <c r="DK187" s="230"/>
      <c r="DL187" s="230"/>
      <c r="DM187" s="230"/>
      <c r="DN187" s="230"/>
      <c r="DO187" s="230"/>
      <c r="DP187" s="230"/>
      <c r="DQ187" s="230"/>
      <c r="DR187" s="230"/>
      <c r="DS187" s="230"/>
      <c r="DT187" s="230"/>
      <c r="DU187" s="230"/>
      <c r="DV187" s="230"/>
      <c r="DW187" s="230"/>
      <c r="DX187" s="230"/>
      <c r="DY187" s="230"/>
      <c r="DZ187" s="230"/>
      <c r="EA187" s="230"/>
      <c r="EB187" s="230"/>
      <c r="EC187" s="230"/>
      <c r="ED187" s="230"/>
      <c r="EE187" s="230"/>
      <c r="EF187" s="230"/>
      <c r="EG187" s="230"/>
      <c r="EH187" s="230"/>
      <c r="EI187" s="230"/>
      <c r="EJ187" s="230"/>
      <c r="EK187" s="230"/>
      <c r="EL187" s="230"/>
      <c r="EM187" s="230"/>
      <c r="EN187" s="230"/>
      <c r="EO187" s="230"/>
      <c r="EP187" s="230"/>
      <c r="EQ187" s="230"/>
      <c r="ER187" s="230"/>
      <c r="ES187" s="230"/>
      <c r="ET187" s="230"/>
      <c r="EU187" s="230"/>
      <c r="EV187" s="230"/>
      <c r="EW187" s="230"/>
      <c r="EX187" s="230"/>
      <c r="EY187" s="230"/>
    </row>
    <row r="188" spans="1:155" x14ac:dyDescent="0.25">
      <c r="A188" s="79"/>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79"/>
      <c r="AR188" s="79"/>
      <c r="AS188" s="79"/>
      <c r="CX188" s="230"/>
      <c r="CY188" s="230"/>
      <c r="CZ188" s="230"/>
      <c r="DA188" s="230"/>
      <c r="DB188" s="230"/>
      <c r="DC188" s="230"/>
      <c r="DD188" s="230"/>
      <c r="DE188" s="230"/>
      <c r="DF188" s="230"/>
      <c r="DG188" s="230"/>
      <c r="DH188" s="230"/>
      <c r="DI188" s="230"/>
      <c r="DJ188" s="230"/>
      <c r="DK188" s="230"/>
      <c r="DL188" s="230"/>
      <c r="DM188" s="230"/>
      <c r="DN188" s="230"/>
      <c r="DO188" s="230"/>
      <c r="DP188" s="230"/>
      <c r="DQ188" s="230"/>
      <c r="DR188" s="230"/>
      <c r="DS188" s="230"/>
      <c r="DT188" s="230"/>
      <c r="DU188" s="230"/>
      <c r="DV188" s="230"/>
      <c r="DW188" s="230"/>
      <c r="DX188" s="230"/>
      <c r="DY188" s="230"/>
      <c r="DZ188" s="230"/>
      <c r="EA188" s="230"/>
      <c r="EB188" s="230"/>
      <c r="EC188" s="230"/>
      <c r="ED188" s="230"/>
      <c r="EE188" s="230"/>
      <c r="EF188" s="230"/>
      <c r="EG188" s="230"/>
      <c r="EH188" s="230"/>
      <c r="EI188" s="230"/>
      <c r="EJ188" s="230"/>
      <c r="EK188" s="230"/>
      <c r="EL188" s="230"/>
      <c r="EM188" s="230"/>
      <c r="EN188" s="230"/>
      <c r="EO188" s="230"/>
      <c r="EP188" s="230"/>
      <c r="EQ188" s="230"/>
      <c r="ER188" s="230"/>
      <c r="ES188" s="230"/>
      <c r="ET188" s="230"/>
      <c r="EU188" s="230"/>
      <c r="EV188" s="230"/>
      <c r="EW188" s="230"/>
      <c r="EX188" s="230"/>
      <c r="EY188" s="230"/>
    </row>
    <row r="189" spans="1:155" x14ac:dyDescent="0.25">
      <c r="A189" s="79"/>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79"/>
      <c r="AR189" s="79"/>
      <c r="AS189" s="79"/>
      <c r="CX189" s="230"/>
      <c r="CY189" s="230"/>
      <c r="CZ189" s="230"/>
      <c r="DA189" s="230"/>
      <c r="DB189" s="230"/>
      <c r="DC189" s="230"/>
      <c r="DD189" s="230"/>
      <c r="DE189" s="230"/>
      <c r="DF189" s="230"/>
      <c r="DG189" s="230"/>
      <c r="DH189" s="230"/>
      <c r="DI189" s="230"/>
      <c r="DJ189" s="230"/>
      <c r="DK189" s="230"/>
      <c r="DL189" s="230"/>
      <c r="DM189" s="230"/>
      <c r="DN189" s="230"/>
      <c r="DO189" s="230"/>
      <c r="DP189" s="230"/>
      <c r="DQ189" s="230"/>
      <c r="DR189" s="230"/>
      <c r="DS189" s="230"/>
      <c r="DT189" s="230"/>
      <c r="DU189" s="230"/>
      <c r="DV189" s="230"/>
      <c r="DW189" s="230"/>
      <c r="DX189" s="230"/>
      <c r="DY189" s="230"/>
      <c r="DZ189" s="230"/>
      <c r="EA189" s="230"/>
      <c r="EB189" s="230"/>
      <c r="EC189" s="230"/>
      <c r="ED189" s="230"/>
      <c r="EE189" s="230"/>
      <c r="EF189" s="230"/>
      <c r="EG189" s="230"/>
      <c r="EH189" s="230"/>
      <c r="EI189" s="230"/>
      <c r="EJ189" s="230"/>
      <c r="EK189" s="230"/>
      <c r="EL189" s="230"/>
      <c r="EM189" s="230"/>
      <c r="EN189" s="230"/>
      <c r="EO189" s="230"/>
      <c r="EP189" s="230"/>
      <c r="EQ189" s="230"/>
      <c r="ER189" s="230"/>
      <c r="ES189" s="230"/>
      <c r="ET189" s="230"/>
      <c r="EU189" s="230"/>
      <c r="EV189" s="230"/>
      <c r="EW189" s="230"/>
      <c r="EX189" s="230"/>
      <c r="EY189" s="230"/>
    </row>
    <row r="190" spans="1:155" x14ac:dyDescent="0.25">
      <c r="A190" s="79"/>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79"/>
      <c r="AR190" s="79"/>
      <c r="AS190" s="79"/>
      <c r="CX190" s="230"/>
      <c r="CY190" s="230"/>
      <c r="CZ190" s="230"/>
      <c r="DA190" s="230"/>
      <c r="DB190" s="230"/>
      <c r="DC190" s="230"/>
      <c r="DD190" s="230"/>
      <c r="DE190" s="230"/>
      <c r="DF190" s="230"/>
      <c r="DG190" s="230"/>
      <c r="DH190" s="230"/>
      <c r="DI190" s="230"/>
      <c r="DJ190" s="230"/>
      <c r="DK190" s="230"/>
      <c r="DL190" s="230"/>
      <c r="DM190" s="230"/>
      <c r="DN190" s="230"/>
      <c r="DO190" s="230"/>
      <c r="DP190" s="230"/>
      <c r="DQ190" s="230"/>
      <c r="DR190" s="230"/>
      <c r="DS190" s="230"/>
      <c r="DT190" s="230"/>
      <c r="DU190" s="230"/>
      <c r="DV190" s="230"/>
      <c r="DW190" s="230"/>
      <c r="DX190" s="230"/>
      <c r="DY190" s="230"/>
      <c r="DZ190" s="230"/>
      <c r="EA190" s="230"/>
      <c r="EB190" s="230"/>
      <c r="EC190" s="230"/>
      <c r="ED190" s="230"/>
      <c r="EE190" s="230"/>
      <c r="EF190" s="230"/>
      <c r="EG190" s="230"/>
      <c r="EH190" s="230"/>
      <c r="EI190" s="230"/>
      <c r="EJ190" s="230"/>
      <c r="EK190" s="230"/>
      <c r="EL190" s="230"/>
      <c r="EM190" s="230"/>
      <c r="EN190" s="230"/>
      <c r="EO190" s="230"/>
      <c r="EP190" s="230"/>
      <c r="EQ190" s="230"/>
      <c r="ER190" s="230"/>
      <c r="ES190" s="230"/>
      <c r="ET190" s="230"/>
      <c r="EU190" s="230"/>
      <c r="EV190" s="230"/>
      <c r="EW190" s="230"/>
      <c r="EX190" s="230"/>
      <c r="EY190" s="230"/>
    </row>
    <row r="191" spans="1:155" x14ac:dyDescent="0.25">
      <c r="A191" s="79"/>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79"/>
      <c r="AR191" s="79"/>
      <c r="AS191" s="79"/>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row>
    <row r="192" spans="1:155" x14ac:dyDescent="0.25">
      <c r="A192" s="79"/>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79"/>
      <c r="AR192" s="79"/>
      <c r="AS192" s="79"/>
      <c r="CX192" s="230"/>
      <c r="CY192" s="230"/>
      <c r="CZ192" s="230"/>
      <c r="DA192" s="230"/>
      <c r="DB192" s="230"/>
      <c r="DC192" s="230"/>
      <c r="DD192" s="230"/>
      <c r="DE192" s="230"/>
      <c r="DF192" s="230"/>
      <c r="DG192" s="230"/>
      <c r="DH192" s="230"/>
      <c r="DI192" s="230"/>
      <c r="DJ192" s="230"/>
      <c r="DK192" s="230"/>
      <c r="DL192" s="230"/>
      <c r="DM192" s="230"/>
      <c r="DN192" s="230"/>
      <c r="DO192" s="230"/>
      <c r="DP192" s="230"/>
      <c r="DQ192" s="230"/>
      <c r="DR192" s="230"/>
      <c r="DS192" s="230"/>
      <c r="DT192" s="230"/>
      <c r="DU192" s="230"/>
      <c r="DV192" s="230"/>
      <c r="DW192" s="230"/>
      <c r="DX192" s="230"/>
      <c r="DY192" s="230"/>
      <c r="DZ192" s="230"/>
      <c r="EA192" s="230"/>
      <c r="EB192" s="230"/>
      <c r="EC192" s="230"/>
      <c r="ED192" s="230"/>
      <c r="EE192" s="230"/>
      <c r="EF192" s="230"/>
      <c r="EG192" s="230"/>
      <c r="EH192" s="230"/>
      <c r="EI192" s="230"/>
      <c r="EJ192" s="230"/>
      <c r="EK192" s="230"/>
      <c r="EL192" s="230"/>
      <c r="EM192" s="230"/>
      <c r="EN192" s="230"/>
      <c r="EO192" s="230"/>
      <c r="EP192" s="230"/>
      <c r="EQ192" s="230"/>
      <c r="ER192" s="230"/>
      <c r="ES192" s="230"/>
      <c r="ET192" s="230"/>
      <c r="EU192" s="230"/>
      <c r="EV192" s="230"/>
      <c r="EW192" s="230"/>
      <c r="EX192" s="230"/>
      <c r="EY192" s="230"/>
    </row>
    <row r="193" spans="1:155" x14ac:dyDescent="0.25">
      <c r="A193" s="79"/>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79"/>
      <c r="AR193" s="79"/>
      <c r="AS193" s="79"/>
      <c r="CX193" s="230"/>
      <c r="CY193" s="230"/>
      <c r="CZ193" s="230"/>
      <c r="DA193" s="230"/>
      <c r="DB193" s="230"/>
      <c r="DC193" s="230"/>
      <c r="DD193" s="230"/>
      <c r="DE193" s="230"/>
      <c r="DF193" s="230"/>
      <c r="DG193" s="230"/>
      <c r="DH193" s="230"/>
      <c r="DI193" s="230"/>
      <c r="DJ193" s="230"/>
      <c r="DK193" s="230"/>
      <c r="DL193" s="230"/>
      <c r="DM193" s="230"/>
      <c r="DN193" s="230"/>
      <c r="DO193" s="230"/>
      <c r="DP193" s="230"/>
      <c r="DQ193" s="230"/>
      <c r="DR193" s="230"/>
      <c r="DS193" s="230"/>
      <c r="DT193" s="230"/>
      <c r="DU193" s="230"/>
      <c r="DV193" s="230"/>
      <c r="DW193" s="230"/>
      <c r="DX193" s="230"/>
      <c r="DY193" s="230"/>
      <c r="DZ193" s="230"/>
      <c r="EA193" s="230"/>
      <c r="EB193" s="230"/>
      <c r="EC193" s="230"/>
      <c r="ED193" s="230"/>
      <c r="EE193" s="230"/>
      <c r="EF193" s="230"/>
      <c r="EG193" s="230"/>
      <c r="EH193" s="230"/>
      <c r="EI193" s="230"/>
      <c r="EJ193" s="230"/>
      <c r="EK193" s="230"/>
      <c r="EL193" s="230"/>
      <c r="EM193" s="230"/>
      <c r="EN193" s="230"/>
      <c r="EO193" s="230"/>
      <c r="EP193" s="230"/>
      <c r="EQ193" s="230"/>
      <c r="ER193" s="230"/>
      <c r="ES193" s="230"/>
      <c r="ET193" s="230"/>
      <c r="EU193" s="230"/>
      <c r="EV193" s="230"/>
      <c r="EW193" s="230"/>
      <c r="EX193" s="230"/>
      <c r="EY193" s="230"/>
    </row>
    <row r="194" spans="1:155" x14ac:dyDescent="0.25">
      <c r="A194" s="79"/>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79"/>
      <c r="AR194" s="79"/>
      <c r="AS194" s="79"/>
      <c r="CX194" s="230"/>
      <c r="CY194" s="230"/>
      <c r="CZ194" s="230"/>
      <c r="DA194" s="230"/>
      <c r="DB194" s="230"/>
      <c r="DC194" s="230"/>
      <c r="DD194" s="230"/>
      <c r="DE194" s="230"/>
      <c r="DF194" s="230"/>
      <c r="DG194" s="230"/>
      <c r="DH194" s="230"/>
      <c r="DI194" s="230"/>
      <c r="DJ194" s="230"/>
      <c r="DK194" s="230"/>
      <c r="DL194" s="230"/>
      <c r="DM194" s="230"/>
      <c r="DN194" s="230"/>
      <c r="DO194" s="230"/>
      <c r="DP194" s="230"/>
      <c r="DQ194" s="230"/>
      <c r="DR194" s="230"/>
      <c r="DS194" s="230"/>
      <c r="DT194" s="230"/>
      <c r="DU194" s="230"/>
      <c r="DV194" s="230"/>
      <c r="DW194" s="230"/>
      <c r="DX194" s="230"/>
      <c r="DY194" s="230"/>
      <c r="DZ194" s="230"/>
      <c r="EA194" s="230"/>
      <c r="EB194" s="230"/>
      <c r="EC194" s="230"/>
      <c r="ED194" s="230"/>
      <c r="EE194" s="230"/>
      <c r="EF194" s="230"/>
      <c r="EG194" s="230"/>
      <c r="EH194" s="230"/>
      <c r="EI194" s="230"/>
      <c r="EJ194" s="230"/>
      <c r="EK194" s="230"/>
      <c r="EL194" s="230"/>
      <c r="EM194" s="230"/>
      <c r="EN194" s="230"/>
      <c r="EO194" s="230"/>
      <c r="EP194" s="230"/>
      <c r="EQ194" s="230"/>
      <c r="ER194" s="230"/>
      <c r="ES194" s="230"/>
      <c r="ET194" s="230"/>
      <c r="EU194" s="230"/>
      <c r="EV194" s="230"/>
      <c r="EW194" s="230"/>
      <c r="EX194" s="230"/>
      <c r="EY194" s="230"/>
    </row>
    <row r="195" spans="1:155" x14ac:dyDescent="0.25">
      <c r="A195" s="79"/>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79"/>
      <c r="AR195" s="79"/>
      <c r="AS195" s="79"/>
      <c r="CX195" s="230"/>
      <c r="CY195" s="230"/>
      <c r="CZ195" s="230"/>
      <c r="DA195" s="230"/>
      <c r="DB195" s="230"/>
      <c r="DC195" s="230"/>
      <c r="DD195" s="230"/>
      <c r="DE195" s="230"/>
      <c r="DF195" s="230"/>
      <c r="DG195" s="230"/>
      <c r="DH195" s="230"/>
      <c r="DI195" s="230"/>
      <c r="DJ195" s="230"/>
      <c r="DK195" s="230"/>
      <c r="DL195" s="230"/>
      <c r="DM195" s="230"/>
      <c r="DN195" s="230"/>
      <c r="DO195" s="230"/>
      <c r="DP195" s="230"/>
      <c r="DQ195" s="230"/>
      <c r="DR195" s="230"/>
      <c r="DS195" s="230"/>
      <c r="DT195" s="230"/>
      <c r="DU195" s="230"/>
      <c r="DV195" s="230"/>
      <c r="DW195" s="230"/>
      <c r="DX195" s="230"/>
      <c r="DY195" s="230"/>
      <c r="DZ195" s="230"/>
      <c r="EA195" s="230"/>
      <c r="EB195" s="230"/>
      <c r="EC195" s="230"/>
      <c r="ED195" s="230"/>
      <c r="EE195" s="230"/>
      <c r="EF195" s="230"/>
      <c r="EG195" s="230"/>
      <c r="EH195" s="230"/>
      <c r="EI195" s="230"/>
      <c r="EJ195" s="230"/>
      <c r="EK195" s="230"/>
      <c r="EL195" s="230"/>
      <c r="EM195" s="230"/>
      <c r="EN195" s="230"/>
      <c r="EO195" s="230"/>
      <c r="EP195" s="230"/>
      <c r="EQ195" s="230"/>
      <c r="ER195" s="230"/>
      <c r="ES195" s="230"/>
      <c r="ET195" s="230"/>
      <c r="EU195" s="230"/>
      <c r="EV195" s="230"/>
      <c r="EW195" s="230"/>
      <c r="EX195" s="230"/>
      <c r="EY195" s="230"/>
    </row>
    <row r="196" spans="1:155" x14ac:dyDescent="0.25">
      <c r="A196" s="79"/>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79"/>
      <c r="AR196" s="79"/>
      <c r="AS196" s="79"/>
      <c r="CX196" s="230"/>
      <c r="CY196" s="230"/>
      <c r="CZ196" s="230"/>
      <c r="DA196" s="230"/>
      <c r="DB196" s="230"/>
      <c r="DC196" s="230"/>
      <c r="DD196" s="230"/>
      <c r="DE196" s="230"/>
      <c r="DF196" s="230"/>
      <c r="DG196" s="230"/>
      <c r="DH196" s="230"/>
      <c r="DI196" s="230"/>
      <c r="DJ196" s="230"/>
      <c r="DK196" s="230"/>
      <c r="DL196" s="230"/>
      <c r="DM196" s="230"/>
      <c r="DN196" s="230"/>
      <c r="DO196" s="230"/>
      <c r="DP196" s="230"/>
      <c r="DQ196" s="230"/>
      <c r="DR196" s="230"/>
      <c r="DS196" s="230"/>
      <c r="DT196" s="230"/>
      <c r="DU196" s="230"/>
      <c r="DV196" s="230"/>
      <c r="DW196" s="230"/>
      <c r="DX196" s="230"/>
      <c r="DY196" s="230"/>
      <c r="DZ196" s="230"/>
      <c r="EA196" s="230"/>
      <c r="EB196" s="230"/>
      <c r="EC196" s="230"/>
      <c r="ED196" s="230"/>
      <c r="EE196" s="230"/>
      <c r="EF196" s="230"/>
      <c r="EG196" s="230"/>
      <c r="EH196" s="230"/>
      <c r="EI196" s="230"/>
      <c r="EJ196" s="230"/>
      <c r="EK196" s="230"/>
      <c r="EL196" s="230"/>
      <c r="EM196" s="230"/>
      <c r="EN196" s="230"/>
      <c r="EO196" s="230"/>
      <c r="EP196" s="230"/>
      <c r="EQ196" s="230"/>
      <c r="ER196" s="230"/>
      <c r="ES196" s="230"/>
      <c r="ET196" s="230"/>
      <c r="EU196" s="230"/>
      <c r="EV196" s="230"/>
      <c r="EW196" s="230"/>
      <c r="EX196" s="230"/>
      <c r="EY196" s="230"/>
    </row>
    <row r="197" spans="1:155" x14ac:dyDescent="0.25">
      <c r="A197" s="79"/>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79"/>
      <c r="AR197" s="79"/>
      <c r="AS197" s="79"/>
      <c r="CX197" s="230"/>
      <c r="CY197" s="230"/>
      <c r="CZ197" s="230"/>
      <c r="DA197" s="230"/>
      <c r="DB197" s="230"/>
      <c r="DC197" s="230"/>
      <c r="DD197" s="230"/>
      <c r="DE197" s="230"/>
      <c r="DF197" s="230"/>
      <c r="DG197" s="230"/>
      <c r="DH197" s="230"/>
      <c r="DI197" s="230"/>
      <c r="DJ197" s="230"/>
      <c r="DK197" s="230"/>
      <c r="DL197" s="230"/>
      <c r="DM197" s="230"/>
      <c r="DN197" s="230"/>
      <c r="DO197" s="230"/>
      <c r="DP197" s="230"/>
      <c r="DQ197" s="230"/>
      <c r="DR197" s="230"/>
      <c r="DS197" s="230"/>
      <c r="DT197" s="230"/>
      <c r="DU197" s="230"/>
      <c r="DV197" s="230"/>
      <c r="DW197" s="230"/>
      <c r="DX197" s="230"/>
      <c r="DY197" s="230"/>
      <c r="DZ197" s="230"/>
      <c r="EA197" s="230"/>
      <c r="EB197" s="230"/>
      <c r="EC197" s="230"/>
      <c r="ED197" s="230"/>
      <c r="EE197" s="230"/>
      <c r="EF197" s="230"/>
      <c r="EG197" s="230"/>
      <c r="EH197" s="230"/>
      <c r="EI197" s="230"/>
      <c r="EJ197" s="230"/>
      <c r="EK197" s="230"/>
      <c r="EL197" s="230"/>
      <c r="EM197" s="230"/>
      <c r="EN197" s="230"/>
      <c r="EO197" s="230"/>
      <c r="EP197" s="230"/>
      <c r="EQ197" s="230"/>
      <c r="ER197" s="230"/>
      <c r="ES197" s="230"/>
      <c r="ET197" s="230"/>
      <c r="EU197" s="230"/>
      <c r="EV197" s="230"/>
      <c r="EW197" s="230"/>
      <c r="EX197" s="230"/>
      <c r="EY197" s="230"/>
    </row>
    <row r="198" spans="1:155" x14ac:dyDescent="0.25">
      <c r="A198" s="79"/>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79"/>
      <c r="AR198" s="79"/>
      <c r="AS198" s="79"/>
      <c r="CX198" s="230"/>
      <c r="CY198" s="230"/>
      <c r="CZ198" s="230"/>
      <c r="DA198" s="230"/>
      <c r="DB198" s="230"/>
      <c r="DC198" s="230"/>
      <c r="DD198" s="230"/>
      <c r="DE198" s="230"/>
      <c r="DF198" s="230"/>
      <c r="DG198" s="230"/>
      <c r="DH198" s="230"/>
      <c r="DI198" s="230"/>
      <c r="DJ198" s="230"/>
      <c r="DK198" s="230"/>
      <c r="DL198" s="230"/>
      <c r="DM198" s="230"/>
      <c r="DN198" s="230"/>
      <c r="DO198" s="230"/>
      <c r="DP198" s="230"/>
      <c r="DQ198" s="230"/>
      <c r="DR198" s="230"/>
      <c r="DS198" s="230"/>
      <c r="DT198" s="230"/>
      <c r="DU198" s="230"/>
      <c r="DV198" s="230"/>
      <c r="DW198" s="230"/>
      <c r="DX198" s="230"/>
      <c r="DY198" s="230"/>
      <c r="DZ198" s="230"/>
      <c r="EA198" s="230"/>
      <c r="EB198" s="230"/>
      <c r="EC198" s="230"/>
      <c r="ED198" s="230"/>
      <c r="EE198" s="230"/>
      <c r="EF198" s="230"/>
      <c r="EG198" s="230"/>
      <c r="EH198" s="230"/>
      <c r="EI198" s="230"/>
      <c r="EJ198" s="230"/>
      <c r="EK198" s="230"/>
      <c r="EL198" s="230"/>
      <c r="EM198" s="230"/>
      <c r="EN198" s="230"/>
      <c r="EO198" s="230"/>
      <c r="EP198" s="230"/>
      <c r="EQ198" s="230"/>
      <c r="ER198" s="230"/>
      <c r="ES198" s="230"/>
      <c r="ET198" s="230"/>
      <c r="EU198" s="230"/>
      <c r="EV198" s="230"/>
      <c r="EW198" s="230"/>
      <c r="EX198" s="230"/>
      <c r="EY198" s="230"/>
    </row>
    <row r="199" spans="1:155" x14ac:dyDescent="0.25">
      <c r="A199" s="79"/>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79"/>
      <c r="AR199" s="79"/>
      <c r="AS199" s="79"/>
      <c r="CX199" s="230"/>
      <c r="CY199" s="230"/>
      <c r="CZ199" s="230"/>
      <c r="DA199" s="230"/>
      <c r="DB199" s="230"/>
      <c r="DC199" s="230"/>
      <c r="DD199" s="230"/>
      <c r="DE199" s="230"/>
      <c r="DF199" s="230"/>
      <c r="DG199" s="230"/>
      <c r="DH199" s="230"/>
      <c r="DI199" s="230"/>
      <c r="DJ199" s="230"/>
      <c r="DK199" s="230"/>
      <c r="DL199" s="230"/>
      <c r="DM199" s="230"/>
      <c r="DN199" s="230"/>
      <c r="DO199" s="230"/>
      <c r="DP199" s="230"/>
      <c r="DQ199" s="230"/>
      <c r="DR199" s="230"/>
      <c r="DS199" s="230"/>
      <c r="DT199" s="230"/>
      <c r="DU199" s="230"/>
      <c r="DV199" s="230"/>
      <c r="DW199" s="230"/>
      <c r="DX199" s="230"/>
      <c r="DY199" s="230"/>
      <c r="DZ199" s="230"/>
      <c r="EA199" s="230"/>
      <c r="EB199" s="230"/>
      <c r="EC199" s="230"/>
      <c r="ED199" s="230"/>
      <c r="EE199" s="230"/>
      <c r="EF199" s="230"/>
      <c r="EG199" s="230"/>
      <c r="EH199" s="230"/>
      <c r="EI199" s="230"/>
      <c r="EJ199" s="230"/>
      <c r="EK199" s="230"/>
      <c r="EL199" s="230"/>
      <c r="EM199" s="230"/>
      <c r="EN199" s="230"/>
      <c r="EO199" s="230"/>
      <c r="EP199" s="230"/>
      <c r="EQ199" s="230"/>
      <c r="ER199" s="230"/>
      <c r="ES199" s="230"/>
      <c r="ET199" s="230"/>
      <c r="EU199" s="230"/>
      <c r="EV199" s="230"/>
      <c r="EW199" s="230"/>
      <c r="EX199" s="230"/>
      <c r="EY199" s="230"/>
    </row>
    <row r="200" spans="1:155" x14ac:dyDescent="0.25">
      <c r="A200" s="79"/>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79"/>
      <c r="AR200" s="79"/>
      <c r="AS200" s="79"/>
      <c r="CX200" s="230"/>
      <c r="CY200" s="230"/>
      <c r="CZ200" s="230"/>
      <c r="DA200" s="230"/>
      <c r="DB200" s="230"/>
      <c r="DC200" s="230"/>
      <c r="DD200" s="230"/>
      <c r="DE200" s="230"/>
      <c r="DF200" s="230"/>
      <c r="DG200" s="230"/>
      <c r="DH200" s="230"/>
      <c r="DI200" s="230"/>
      <c r="DJ200" s="230"/>
      <c r="DK200" s="230"/>
      <c r="DL200" s="230"/>
      <c r="DM200" s="230"/>
      <c r="DN200" s="230"/>
      <c r="DO200" s="230"/>
      <c r="DP200" s="230"/>
      <c r="DQ200" s="230"/>
      <c r="DR200" s="230"/>
      <c r="DS200" s="230"/>
      <c r="DT200" s="230"/>
      <c r="DU200" s="230"/>
      <c r="DV200" s="230"/>
      <c r="DW200" s="230"/>
      <c r="DX200" s="230"/>
      <c r="DY200" s="230"/>
      <c r="DZ200" s="230"/>
      <c r="EA200" s="230"/>
      <c r="EB200" s="230"/>
      <c r="EC200" s="230"/>
      <c r="ED200" s="230"/>
      <c r="EE200" s="230"/>
      <c r="EF200" s="230"/>
      <c r="EG200" s="230"/>
      <c r="EH200" s="230"/>
      <c r="EI200" s="230"/>
      <c r="EJ200" s="230"/>
      <c r="EK200" s="230"/>
      <c r="EL200" s="230"/>
      <c r="EM200" s="230"/>
      <c r="EN200" s="230"/>
      <c r="EO200" s="230"/>
      <c r="EP200" s="230"/>
      <c r="EQ200" s="230"/>
      <c r="ER200" s="230"/>
      <c r="ES200" s="230"/>
      <c r="ET200" s="230"/>
      <c r="EU200" s="230"/>
      <c r="EV200" s="230"/>
      <c r="EW200" s="230"/>
      <c r="EX200" s="230"/>
      <c r="EY200" s="230"/>
    </row>
    <row r="201" spans="1:155" x14ac:dyDescent="0.25">
      <c r="A201" s="79"/>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79"/>
      <c r="AR201" s="79"/>
      <c r="AS201" s="79"/>
      <c r="CX201" s="230"/>
      <c r="CY201" s="230"/>
      <c r="CZ201" s="230"/>
      <c r="DA201" s="230"/>
      <c r="DB201" s="230"/>
      <c r="DC201" s="230"/>
      <c r="DD201" s="230"/>
      <c r="DE201" s="230"/>
      <c r="DF201" s="230"/>
      <c r="DG201" s="230"/>
      <c r="DH201" s="230"/>
      <c r="DI201" s="230"/>
      <c r="DJ201" s="230"/>
      <c r="DK201" s="230"/>
      <c r="DL201" s="230"/>
      <c r="DM201" s="230"/>
      <c r="DN201" s="230"/>
      <c r="DO201" s="230"/>
      <c r="DP201" s="230"/>
      <c r="DQ201" s="230"/>
      <c r="DR201" s="230"/>
      <c r="DS201" s="230"/>
      <c r="DT201" s="230"/>
      <c r="DU201" s="230"/>
      <c r="DV201" s="230"/>
      <c r="DW201" s="230"/>
      <c r="DX201" s="230"/>
      <c r="DY201" s="230"/>
      <c r="DZ201" s="230"/>
      <c r="EA201" s="230"/>
      <c r="EB201" s="230"/>
      <c r="EC201" s="230"/>
      <c r="ED201" s="230"/>
      <c r="EE201" s="230"/>
      <c r="EF201" s="230"/>
      <c r="EG201" s="230"/>
      <c r="EH201" s="230"/>
      <c r="EI201" s="230"/>
      <c r="EJ201" s="230"/>
      <c r="EK201" s="230"/>
      <c r="EL201" s="230"/>
      <c r="EM201" s="230"/>
      <c r="EN201" s="230"/>
      <c r="EO201" s="230"/>
      <c r="EP201" s="230"/>
      <c r="EQ201" s="230"/>
      <c r="ER201" s="230"/>
      <c r="ES201" s="230"/>
      <c r="ET201" s="230"/>
      <c r="EU201" s="230"/>
      <c r="EV201" s="230"/>
      <c r="EW201" s="230"/>
      <c r="EX201" s="230"/>
      <c r="EY201" s="230"/>
    </row>
    <row r="202" spans="1:155" x14ac:dyDescent="0.25">
      <c r="A202" s="79"/>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79"/>
      <c r="AR202" s="79"/>
      <c r="AS202" s="79"/>
      <c r="CX202" s="230"/>
      <c r="CY202" s="230"/>
      <c r="CZ202" s="230"/>
      <c r="DA202" s="230"/>
      <c r="DB202" s="230"/>
      <c r="DC202" s="230"/>
      <c r="DD202" s="230"/>
      <c r="DE202" s="230"/>
      <c r="DF202" s="230"/>
      <c r="DG202" s="230"/>
      <c r="DH202" s="230"/>
      <c r="DI202" s="230"/>
      <c r="DJ202" s="230"/>
      <c r="DK202" s="230"/>
      <c r="DL202" s="230"/>
      <c r="DM202" s="230"/>
      <c r="DN202" s="230"/>
      <c r="DO202" s="230"/>
      <c r="DP202" s="230"/>
      <c r="DQ202" s="230"/>
      <c r="DR202" s="230"/>
      <c r="DS202" s="230"/>
      <c r="DT202" s="230"/>
      <c r="DU202" s="230"/>
      <c r="DV202" s="230"/>
      <c r="DW202" s="230"/>
      <c r="DX202" s="230"/>
      <c r="DY202" s="230"/>
      <c r="DZ202" s="230"/>
      <c r="EA202" s="230"/>
      <c r="EB202" s="230"/>
      <c r="EC202" s="230"/>
      <c r="ED202" s="230"/>
      <c r="EE202" s="230"/>
      <c r="EF202" s="230"/>
      <c r="EG202" s="230"/>
      <c r="EH202" s="230"/>
      <c r="EI202" s="230"/>
      <c r="EJ202" s="230"/>
      <c r="EK202" s="230"/>
      <c r="EL202" s="230"/>
      <c r="EM202" s="230"/>
      <c r="EN202" s="230"/>
      <c r="EO202" s="230"/>
      <c r="EP202" s="230"/>
      <c r="EQ202" s="230"/>
      <c r="ER202" s="230"/>
      <c r="ES202" s="230"/>
      <c r="ET202" s="230"/>
      <c r="EU202" s="230"/>
      <c r="EV202" s="230"/>
      <c r="EW202" s="230"/>
      <c r="EX202" s="230"/>
      <c r="EY202" s="230"/>
    </row>
    <row r="203" spans="1:155" x14ac:dyDescent="0.25">
      <c r="A203" s="79"/>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79"/>
      <c r="AR203" s="79"/>
      <c r="AS203" s="79"/>
      <c r="CX203" s="230"/>
      <c r="CY203" s="230"/>
      <c r="CZ203" s="230"/>
      <c r="DA203" s="230"/>
      <c r="DB203" s="230"/>
      <c r="DC203" s="230"/>
      <c r="DD203" s="230"/>
      <c r="DE203" s="230"/>
      <c r="DF203" s="230"/>
      <c r="DG203" s="230"/>
      <c r="DH203" s="230"/>
      <c r="DI203" s="230"/>
      <c r="DJ203" s="230"/>
      <c r="DK203" s="230"/>
      <c r="DL203" s="230"/>
      <c r="DM203" s="230"/>
      <c r="DN203" s="230"/>
      <c r="DO203" s="230"/>
      <c r="DP203" s="230"/>
      <c r="DQ203" s="230"/>
      <c r="DR203" s="230"/>
      <c r="DS203" s="230"/>
      <c r="DT203" s="230"/>
      <c r="DU203" s="230"/>
      <c r="DV203" s="230"/>
      <c r="DW203" s="230"/>
      <c r="DX203" s="230"/>
      <c r="DY203" s="230"/>
      <c r="DZ203" s="230"/>
      <c r="EA203" s="230"/>
      <c r="EB203" s="230"/>
      <c r="EC203" s="230"/>
      <c r="ED203" s="230"/>
      <c r="EE203" s="230"/>
      <c r="EF203" s="230"/>
      <c r="EG203" s="230"/>
      <c r="EH203" s="230"/>
      <c r="EI203" s="230"/>
      <c r="EJ203" s="230"/>
      <c r="EK203" s="230"/>
      <c r="EL203" s="230"/>
      <c r="EM203" s="230"/>
      <c r="EN203" s="230"/>
      <c r="EO203" s="230"/>
      <c r="EP203" s="230"/>
      <c r="EQ203" s="230"/>
      <c r="ER203" s="230"/>
      <c r="ES203" s="230"/>
      <c r="ET203" s="230"/>
      <c r="EU203" s="230"/>
      <c r="EV203" s="230"/>
      <c r="EW203" s="230"/>
      <c r="EX203" s="230"/>
      <c r="EY203" s="230"/>
    </row>
    <row r="204" spans="1:155" x14ac:dyDescent="0.25">
      <c r="A204" s="79"/>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79"/>
      <c r="AR204" s="79"/>
      <c r="AS204" s="79"/>
      <c r="CX204" s="230"/>
      <c r="CY204" s="230"/>
      <c r="CZ204" s="230"/>
      <c r="DA204" s="230"/>
      <c r="DB204" s="230"/>
      <c r="DC204" s="230"/>
      <c r="DD204" s="230"/>
      <c r="DE204" s="230"/>
      <c r="DF204" s="230"/>
      <c r="DG204" s="230"/>
      <c r="DH204" s="230"/>
      <c r="DI204" s="230"/>
      <c r="DJ204" s="230"/>
      <c r="DK204" s="230"/>
      <c r="DL204" s="230"/>
      <c r="DM204" s="230"/>
      <c r="DN204" s="230"/>
      <c r="DO204" s="230"/>
      <c r="DP204" s="230"/>
      <c r="DQ204" s="230"/>
      <c r="DR204" s="230"/>
      <c r="DS204" s="230"/>
      <c r="DT204" s="230"/>
      <c r="DU204" s="230"/>
      <c r="DV204" s="230"/>
      <c r="DW204" s="230"/>
      <c r="DX204" s="230"/>
      <c r="DY204" s="230"/>
      <c r="DZ204" s="230"/>
      <c r="EA204" s="230"/>
      <c r="EB204" s="230"/>
      <c r="EC204" s="230"/>
      <c r="ED204" s="230"/>
      <c r="EE204" s="230"/>
      <c r="EF204" s="230"/>
      <c r="EG204" s="230"/>
      <c r="EH204" s="230"/>
      <c r="EI204" s="230"/>
      <c r="EJ204" s="230"/>
      <c r="EK204" s="230"/>
      <c r="EL204" s="230"/>
      <c r="EM204" s="230"/>
      <c r="EN204" s="230"/>
      <c r="EO204" s="230"/>
      <c r="EP204" s="230"/>
      <c r="EQ204" s="230"/>
      <c r="ER204" s="230"/>
      <c r="ES204" s="230"/>
      <c r="ET204" s="230"/>
      <c r="EU204" s="230"/>
      <c r="EV204" s="230"/>
      <c r="EW204" s="230"/>
      <c r="EX204" s="230"/>
      <c r="EY204" s="230"/>
    </row>
    <row r="205" spans="1:155" x14ac:dyDescent="0.25">
      <c r="A205" s="79"/>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79"/>
      <c r="AR205" s="79"/>
      <c r="AS205" s="79"/>
      <c r="CX205" s="230"/>
      <c r="CY205" s="230"/>
      <c r="CZ205" s="230"/>
      <c r="DA205" s="230"/>
      <c r="DB205" s="230"/>
      <c r="DC205" s="230"/>
      <c r="DD205" s="230"/>
      <c r="DE205" s="230"/>
      <c r="DF205" s="230"/>
      <c r="DG205" s="230"/>
      <c r="DH205" s="230"/>
      <c r="DI205" s="230"/>
      <c r="DJ205" s="230"/>
      <c r="DK205" s="230"/>
      <c r="DL205" s="230"/>
      <c r="DM205" s="230"/>
      <c r="DN205" s="230"/>
      <c r="DO205" s="230"/>
      <c r="DP205" s="230"/>
      <c r="DQ205" s="230"/>
      <c r="DR205" s="230"/>
      <c r="DS205" s="230"/>
      <c r="DT205" s="230"/>
      <c r="DU205" s="230"/>
      <c r="DV205" s="230"/>
      <c r="DW205" s="230"/>
      <c r="DX205" s="230"/>
      <c r="DY205" s="230"/>
      <c r="DZ205" s="230"/>
      <c r="EA205" s="230"/>
      <c r="EB205" s="230"/>
      <c r="EC205" s="230"/>
      <c r="ED205" s="230"/>
      <c r="EE205" s="230"/>
      <c r="EF205" s="230"/>
      <c r="EG205" s="230"/>
      <c r="EH205" s="230"/>
      <c r="EI205" s="230"/>
      <c r="EJ205" s="230"/>
      <c r="EK205" s="230"/>
      <c r="EL205" s="230"/>
      <c r="EM205" s="230"/>
      <c r="EN205" s="230"/>
      <c r="EO205" s="230"/>
      <c r="EP205" s="230"/>
      <c r="EQ205" s="230"/>
      <c r="ER205" s="230"/>
      <c r="ES205" s="230"/>
      <c r="ET205" s="230"/>
      <c r="EU205" s="230"/>
      <c r="EV205" s="230"/>
      <c r="EW205" s="230"/>
      <c r="EX205" s="230"/>
      <c r="EY205" s="230"/>
    </row>
    <row r="206" spans="1:155" x14ac:dyDescent="0.25">
      <c r="A206" s="79"/>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79"/>
      <c r="AR206" s="79"/>
      <c r="AS206" s="79"/>
      <c r="CX206" s="230"/>
      <c r="CY206" s="230"/>
      <c r="CZ206" s="230"/>
      <c r="DA206" s="230"/>
      <c r="DB206" s="230"/>
      <c r="DC206" s="230"/>
      <c r="DD206" s="230"/>
      <c r="DE206" s="230"/>
      <c r="DF206" s="230"/>
      <c r="DG206" s="230"/>
      <c r="DH206" s="230"/>
      <c r="DI206" s="230"/>
      <c r="DJ206" s="230"/>
      <c r="DK206" s="230"/>
      <c r="DL206" s="230"/>
      <c r="DM206" s="230"/>
      <c r="DN206" s="230"/>
      <c r="DO206" s="230"/>
      <c r="DP206" s="230"/>
      <c r="DQ206" s="230"/>
      <c r="DR206" s="230"/>
      <c r="DS206" s="230"/>
      <c r="DT206" s="230"/>
      <c r="DU206" s="230"/>
      <c r="DV206" s="230"/>
      <c r="DW206" s="230"/>
      <c r="DX206" s="230"/>
      <c r="DY206" s="230"/>
      <c r="DZ206" s="230"/>
      <c r="EA206" s="230"/>
      <c r="EB206" s="230"/>
      <c r="EC206" s="230"/>
      <c r="ED206" s="230"/>
      <c r="EE206" s="230"/>
      <c r="EF206" s="230"/>
      <c r="EG206" s="230"/>
      <c r="EH206" s="230"/>
      <c r="EI206" s="230"/>
      <c r="EJ206" s="230"/>
      <c r="EK206" s="230"/>
      <c r="EL206" s="230"/>
      <c r="EM206" s="230"/>
      <c r="EN206" s="230"/>
      <c r="EO206" s="230"/>
      <c r="EP206" s="230"/>
      <c r="EQ206" s="230"/>
      <c r="ER206" s="230"/>
      <c r="ES206" s="230"/>
      <c r="ET206" s="230"/>
      <c r="EU206" s="230"/>
      <c r="EV206" s="230"/>
      <c r="EW206" s="230"/>
      <c r="EX206" s="230"/>
      <c r="EY206" s="230"/>
    </row>
    <row r="207" spans="1:155" x14ac:dyDescent="0.25">
      <c r="A207" s="79"/>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79"/>
      <c r="AR207" s="79"/>
      <c r="AS207" s="79"/>
      <c r="CX207" s="230"/>
      <c r="CY207" s="230"/>
      <c r="CZ207" s="230"/>
      <c r="DA207" s="230"/>
      <c r="DB207" s="230"/>
      <c r="DC207" s="230"/>
      <c r="DD207" s="230"/>
      <c r="DE207" s="230"/>
      <c r="DF207" s="230"/>
      <c r="DG207" s="230"/>
      <c r="DH207" s="230"/>
      <c r="DI207" s="230"/>
      <c r="DJ207" s="230"/>
      <c r="DK207" s="230"/>
      <c r="DL207" s="230"/>
      <c r="DM207" s="230"/>
      <c r="DN207" s="230"/>
      <c r="DO207" s="230"/>
      <c r="DP207" s="230"/>
      <c r="DQ207" s="230"/>
      <c r="DR207" s="230"/>
      <c r="DS207" s="230"/>
      <c r="DT207" s="230"/>
      <c r="DU207" s="230"/>
      <c r="DV207" s="230"/>
      <c r="DW207" s="230"/>
      <c r="DX207" s="230"/>
      <c r="DY207" s="230"/>
      <c r="DZ207" s="230"/>
      <c r="EA207" s="230"/>
      <c r="EB207" s="230"/>
      <c r="EC207" s="230"/>
      <c r="ED207" s="230"/>
      <c r="EE207" s="230"/>
      <c r="EF207" s="230"/>
      <c r="EG207" s="230"/>
      <c r="EH207" s="230"/>
      <c r="EI207" s="230"/>
      <c r="EJ207" s="230"/>
      <c r="EK207" s="230"/>
      <c r="EL207" s="230"/>
      <c r="EM207" s="230"/>
      <c r="EN207" s="230"/>
      <c r="EO207" s="230"/>
      <c r="EP207" s="230"/>
      <c r="EQ207" s="230"/>
      <c r="ER207" s="230"/>
      <c r="ES207" s="230"/>
      <c r="ET207" s="230"/>
      <c r="EU207" s="230"/>
      <c r="EV207" s="230"/>
      <c r="EW207" s="230"/>
      <c r="EX207" s="230"/>
      <c r="EY207" s="230"/>
    </row>
    <row r="208" spans="1:155" x14ac:dyDescent="0.25">
      <c r="A208" s="79"/>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79"/>
      <c r="AR208" s="79"/>
      <c r="AS208" s="79"/>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row>
    <row r="209" spans="1:155" x14ac:dyDescent="0.25">
      <c r="A209" s="79"/>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79"/>
      <c r="AR209" s="79"/>
      <c r="AS209" s="79"/>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0"/>
      <c r="DV209" s="230"/>
      <c r="DW209" s="230"/>
      <c r="DX209" s="230"/>
      <c r="DY209" s="230"/>
      <c r="DZ209" s="230"/>
      <c r="EA209" s="230"/>
      <c r="EB209" s="230"/>
      <c r="EC209" s="230"/>
      <c r="ED209" s="230"/>
      <c r="EE209" s="230"/>
      <c r="EF209" s="230"/>
      <c r="EG209" s="230"/>
      <c r="EH209" s="230"/>
      <c r="EI209" s="230"/>
      <c r="EJ209" s="230"/>
      <c r="EK209" s="230"/>
      <c r="EL209" s="230"/>
      <c r="EM209" s="230"/>
      <c r="EN209" s="230"/>
      <c r="EO209" s="230"/>
      <c r="EP209" s="230"/>
      <c r="EQ209" s="230"/>
      <c r="ER209" s="230"/>
      <c r="ES209" s="230"/>
      <c r="ET209" s="230"/>
      <c r="EU209" s="230"/>
      <c r="EV209" s="230"/>
      <c r="EW209" s="230"/>
      <c r="EX209" s="230"/>
      <c r="EY209" s="230"/>
    </row>
    <row r="210" spans="1:155" x14ac:dyDescent="0.25">
      <c r="A210" s="79"/>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79"/>
      <c r="AR210" s="79"/>
      <c r="AS210" s="79"/>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0"/>
      <c r="DV210" s="230"/>
      <c r="DW210" s="230"/>
      <c r="DX210" s="230"/>
      <c r="DY210" s="230"/>
      <c r="DZ210" s="230"/>
      <c r="EA210" s="230"/>
      <c r="EB210" s="230"/>
      <c r="EC210" s="230"/>
      <c r="ED210" s="230"/>
      <c r="EE210" s="230"/>
      <c r="EF210" s="230"/>
      <c r="EG210" s="230"/>
      <c r="EH210" s="230"/>
      <c r="EI210" s="230"/>
      <c r="EJ210" s="230"/>
      <c r="EK210" s="230"/>
      <c r="EL210" s="230"/>
      <c r="EM210" s="230"/>
      <c r="EN210" s="230"/>
      <c r="EO210" s="230"/>
      <c r="EP210" s="230"/>
      <c r="EQ210" s="230"/>
      <c r="ER210" s="230"/>
      <c r="ES210" s="230"/>
      <c r="ET210" s="230"/>
      <c r="EU210" s="230"/>
      <c r="EV210" s="230"/>
      <c r="EW210" s="230"/>
      <c r="EX210" s="230"/>
      <c r="EY210" s="230"/>
    </row>
    <row r="211" spans="1:155" x14ac:dyDescent="0.25">
      <c r="A211" s="79"/>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79"/>
      <c r="AR211" s="79"/>
      <c r="AS211" s="79"/>
      <c r="CX211" s="230"/>
      <c r="CY211" s="230"/>
      <c r="CZ211" s="230"/>
      <c r="DA211" s="230"/>
      <c r="DB211" s="230"/>
      <c r="DC211" s="230"/>
      <c r="DD211" s="230"/>
      <c r="DE211" s="230"/>
      <c r="DF211" s="230"/>
      <c r="DG211" s="230"/>
      <c r="DH211" s="230"/>
      <c r="DI211" s="230"/>
      <c r="DJ211" s="230"/>
      <c r="DK211" s="230"/>
      <c r="DL211" s="230"/>
      <c r="DM211" s="230"/>
      <c r="DN211" s="230"/>
      <c r="DO211" s="230"/>
      <c r="DP211" s="230"/>
      <c r="DQ211" s="230"/>
      <c r="DR211" s="230"/>
      <c r="DS211" s="230"/>
      <c r="DT211" s="230"/>
      <c r="DU211" s="230"/>
      <c r="DV211" s="230"/>
      <c r="DW211" s="230"/>
      <c r="DX211" s="230"/>
      <c r="DY211" s="230"/>
      <c r="DZ211" s="230"/>
      <c r="EA211" s="230"/>
      <c r="EB211" s="230"/>
      <c r="EC211" s="230"/>
      <c r="ED211" s="230"/>
      <c r="EE211" s="230"/>
      <c r="EF211" s="230"/>
      <c r="EG211" s="230"/>
      <c r="EH211" s="230"/>
      <c r="EI211" s="230"/>
      <c r="EJ211" s="230"/>
      <c r="EK211" s="230"/>
      <c r="EL211" s="230"/>
      <c r="EM211" s="230"/>
      <c r="EN211" s="230"/>
      <c r="EO211" s="230"/>
      <c r="EP211" s="230"/>
      <c r="EQ211" s="230"/>
      <c r="ER211" s="230"/>
      <c r="ES211" s="230"/>
      <c r="ET211" s="230"/>
      <c r="EU211" s="230"/>
      <c r="EV211" s="230"/>
      <c r="EW211" s="230"/>
      <c r="EX211" s="230"/>
      <c r="EY211" s="230"/>
    </row>
    <row r="212" spans="1:155" x14ac:dyDescent="0.25">
      <c r="A212" s="79"/>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79"/>
      <c r="AR212" s="79"/>
      <c r="AS212" s="79"/>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0"/>
      <c r="DV212" s="230"/>
      <c r="DW212" s="230"/>
      <c r="DX212" s="230"/>
      <c r="DY212" s="230"/>
      <c r="DZ212" s="230"/>
      <c r="EA212" s="230"/>
      <c r="EB212" s="230"/>
      <c r="EC212" s="230"/>
      <c r="ED212" s="230"/>
      <c r="EE212" s="230"/>
      <c r="EF212" s="230"/>
      <c r="EG212" s="230"/>
      <c r="EH212" s="230"/>
      <c r="EI212" s="230"/>
      <c r="EJ212" s="230"/>
      <c r="EK212" s="230"/>
      <c r="EL212" s="230"/>
      <c r="EM212" s="230"/>
      <c r="EN212" s="230"/>
      <c r="EO212" s="230"/>
      <c r="EP212" s="230"/>
      <c r="EQ212" s="230"/>
      <c r="ER212" s="230"/>
      <c r="ES212" s="230"/>
      <c r="ET212" s="230"/>
      <c r="EU212" s="230"/>
      <c r="EV212" s="230"/>
      <c r="EW212" s="230"/>
      <c r="EX212" s="230"/>
      <c r="EY212" s="230"/>
    </row>
    <row r="213" spans="1:155" x14ac:dyDescent="0.25">
      <c r="A213" s="79"/>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79"/>
      <c r="AR213" s="79"/>
      <c r="AS213" s="79"/>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0"/>
      <c r="DV213" s="230"/>
      <c r="DW213" s="230"/>
      <c r="DX213" s="230"/>
      <c r="DY213" s="230"/>
      <c r="DZ213" s="230"/>
      <c r="EA213" s="230"/>
      <c r="EB213" s="230"/>
      <c r="EC213" s="230"/>
      <c r="ED213" s="230"/>
      <c r="EE213" s="230"/>
      <c r="EF213" s="230"/>
      <c r="EG213" s="230"/>
      <c r="EH213" s="230"/>
      <c r="EI213" s="230"/>
      <c r="EJ213" s="230"/>
      <c r="EK213" s="230"/>
      <c r="EL213" s="230"/>
      <c r="EM213" s="230"/>
      <c r="EN213" s="230"/>
      <c r="EO213" s="230"/>
      <c r="EP213" s="230"/>
      <c r="EQ213" s="230"/>
      <c r="ER213" s="230"/>
      <c r="ES213" s="230"/>
      <c r="ET213" s="230"/>
      <c r="EU213" s="230"/>
      <c r="EV213" s="230"/>
      <c r="EW213" s="230"/>
      <c r="EX213" s="230"/>
      <c r="EY213" s="230"/>
    </row>
    <row r="214" spans="1:155" x14ac:dyDescent="0.25">
      <c r="A214" s="79"/>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79"/>
      <c r="AR214" s="79"/>
      <c r="AS214" s="79"/>
      <c r="CX214" s="230"/>
      <c r="CY214" s="230"/>
      <c r="CZ214" s="230"/>
      <c r="DA214" s="230"/>
      <c r="DB214" s="230"/>
      <c r="DC214" s="230"/>
      <c r="DD214" s="230"/>
      <c r="DE214" s="230"/>
      <c r="DF214" s="230"/>
      <c r="DG214" s="230"/>
      <c r="DH214" s="230"/>
      <c r="DI214" s="230"/>
      <c r="DJ214" s="230"/>
      <c r="DK214" s="230"/>
      <c r="DL214" s="230"/>
      <c r="DM214" s="230"/>
      <c r="DN214" s="230"/>
      <c r="DO214" s="230"/>
      <c r="DP214" s="230"/>
      <c r="DQ214" s="230"/>
      <c r="DR214" s="230"/>
      <c r="DS214" s="230"/>
      <c r="DT214" s="230"/>
      <c r="DU214" s="230"/>
      <c r="DV214" s="230"/>
      <c r="DW214" s="230"/>
      <c r="DX214" s="230"/>
      <c r="DY214" s="230"/>
      <c r="DZ214" s="230"/>
      <c r="EA214" s="230"/>
      <c r="EB214" s="230"/>
      <c r="EC214" s="230"/>
      <c r="ED214" s="230"/>
      <c r="EE214" s="230"/>
      <c r="EF214" s="230"/>
      <c r="EG214" s="230"/>
      <c r="EH214" s="230"/>
      <c r="EI214" s="230"/>
      <c r="EJ214" s="230"/>
      <c r="EK214" s="230"/>
      <c r="EL214" s="230"/>
      <c r="EM214" s="230"/>
      <c r="EN214" s="230"/>
      <c r="EO214" s="230"/>
      <c r="EP214" s="230"/>
      <c r="EQ214" s="230"/>
      <c r="ER214" s="230"/>
      <c r="ES214" s="230"/>
      <c r="ET214" s="230"/>
      <c r="EU214" s="230"/>
      <c r="EV214" s="230"/>
      <c r="EW214" s="230"/>
      <c r="EX214" s="230"/>
      <c r="EY214" s="230"/>
    </row>
    <row r="215" spans="1:155" x14ac:dyDescent="0.25">
      <c r="A215" s="79"/>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79"/>
      <c r="AR215" s="79"/>
      <c r="AS215" s="79"/>
      <c r="CX215" s="230"/>
      <c r="CY215" s="230"/>
      <c r="CZ215" s="230"/>
      <c r="DA215" s="230"/>
      <c r="DB215" s="230"/>
      <c r="DC215" s="230"/>
      <c r="DD215" s="230"/>
      <c r="DE215" s="230"/>
      <c r="DF215" s="230"/>
      <c r="DG215" s="230"/>
      <c r="DH215" s="230"/>
      <c r="DI215" s="230"/>
      <c r="DJ215" s="230"/>
      <c r="DK215" s="230"/>
      <c r="DL215" s="230"/>
      <c r="DM215" s="230"/>
      <c r="DN215" s="230"/>
      <c r="DO215" s="230"/>
      <c r="DP215" s="230"/>
      <c r="DQ215" s="230"/>
      <c r="DR215" s="230"/>
      <c r="DS215" s="230"/>
      <c r="DT215" s="230"/>
      <c r="DU215" s="230"/>
      <c r="DV215" s="230"/>
      <c r="DW215" s="230"/>
      <c r="DX215" s="230"/>
      <c r="DY215" s="230"/>
      <c r="DZ215" s="230"/>
      <c r="EA215" s="230"/>
      <c r="EB215" s="230"/>
      <c r="EC215" s="230"/>
      <c r="ED215" s="230"/>
      <c r="EE215" s="230"/>
      <c r="EF215" s="230"/>
      <c r="EG215" s="230"/>
      <c r="EH215" s="230"/>
      <c r="EI215" s="230"/>
      <c r="EJ215" s="230"/>
      <c r="EK215" s="230"/>
      <c r="EL215" s="230"/>
      <c r="EM215" s="230"/>
      <c r="EN215" s="230"/>
      <c r="EO215" s="230"/>
      <c r="EP215" s="230"/>
      <c r="EQ215" s="230"/>
      <c r="ER215" s="230"/>
      <c r="ES215" s="230"/>
      <c r="ET215" s="230"/>
      <c r="EU215" s="230"/>
      <c r="EV215" s="230"/>
      <c r="EW215" s="230"/>
      <c r="EX215" s="230"/>
      <c r="EY215" s="230"/>
    </row>
    <row r="216" spans="1:155" x14ac:dyDescent="0.25">
      <c r="A216" s="79"/>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79"/>
      <c r="AR216" s="79"/>
      <c r="AS216" s="79"/>
      <c r="CX216" s="230"/>
      <c r="CY216" s="230"/>
      <c r="CZ216" s="230"/>
      <c r="DA216" s="230"/>
      <c r="DB216" s="230"/>
      <c r="DC216" s="230"/>
      <c r="DD216" s="230"/>
      <c r="DE216" s="230"/>
      <c r="DF216" s="230"/>
      <c r="DG216" s="230"/>
      <c r="DH216" s="230"/>
      <c r="DI216" s="230"/>
      <c r="DJ216" s="230"/>
      <c r="DK216" s="230"/>
      <c r="DL216" s="230"/>
      <c r="DM216" s="230"/>
      <c r="DN216" s="230"/>
      <c r="DO216" s="230"/>
      <c r="DP216" s="230"/>
      <c r="DQ216" s="230"/>
      <c r="DR216" s="230"/>
      <c r="DS216" s="230"/>
      <c r="DT216" s="230"/>
      <c r="DU216" s="230"/>
      <c r="DV216" s="230"/>
      <c r="DW216" s="230"/>
      <c r="DX216" s="230"/>
      <c r="DY216" s="230"/>
      <c r="DZ216" s="230"/>
      <c r="EA216" s="230"/>
      <c r="EB216" s="230"/>
      <c r="EC216" s="230"/>
      <c r="ED216" s="230"/>
      <c r="EE216" s="230"/>
      <c r="EF216" s="230"/>
      <c r="EG216" s="230"/>
      <c r="EH216" s="230"/>
      <c r="EI216" s="230"/>
      <c r="EJ216" s="230"/>
      <c r="EK216" s="230"/>
      <c r="EL216" s="230"/>
      <c r="EM216" s="230"/>
      <c r="EN216" s="230"/>
      <c r="EO216" s="230"/>
      <c r="EP216" s="230"/>
      <c r="EQ216" s="230"/>
      <c r="ER216" s="230"/>
      <c r="ES216" s="230"/>
      <c r="ET216" s="230"/>
      <c r="EU216" s="230"/>
      <c r="EV216" s="230"/>
      <c r="EW216" s="230"/>
      <c r="EX216" s="230"/>
      <c r="EY216" s="230"/>
    </row>
    <row r="217" spans="1:155" x14ac:dyDescent="0.25">
      <c r="A217" s="79"/>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79"/>
      <c r="AR217" s="79"/>
      <c r="AS217" s="79"/>
      <c r="CX217" s="230"/>
      <c r="CY217" s="230"/>
      <c r="CZ217" s="230"/>
      <c r="DA217" s="230"/>
      <c r="DB217" s="230"/>
      <c r="DC217" s="230"/>
      <c r="DD217" s="230"/>
      <c r="DE217" s="230"/>
      <c r="DF217" s="230"/>
      <c r="DG217" s="230"/>
      <c r="DH217" s="230"/>
      <c r="DI217" s="230"/>
      <c r="DJ217" s="230"/>
      <c r="DK217" s="230"/>
      <c r="DL217" s="230"/>
      <c r="DM217" s="230"/>
      <c r="DN217" s="230"/>
      <c r="DO217" s="230"/>
      <c r="DP217" s="230"/>
      <c r="DQ217" s="230"/>
      <c r="DR217" s="230"/>
      <c r="DS217" s="230"/>
      <c r="DT217" s="230"/>
      <c r="DU217" s="230"/>
      <c r="DV217" s="230"/>
      <c r="DW217" s="230"/>
      <c r="DX217" s="230"/>
      <c r="DY217" s="230"/>
      <c r="DZ217" s="230"/>
      <c r="EA217" s="230"/>
      <c r="EB217" s="230"/>
      <c r="EC217" s="230"/>
      <c r="ED217" s="230"/>
      <c r="EE217" s="230"/>
      <c r="EF217" s="230"/>
      <c r="EG217" s="230"/>
      <c r="EH217" s="230"/>
      <c r="EI217" s="230"/>
      <c r="EJ217" s="230"/>
      <c r="EK217" s="230"/>
      <c r="EL217" s="230"/>
      <c r="EM217" s="230"/>
      <c r="EN217" s="230"/>
      <c r="EO217" s="230"/>
      <c r="EP217" s="230"/>
      <c r="EQ217" s="230"/>
      <c r="ER217" s="230"/>
      <c r="ES217" s="230"/>
      <c r="ET217" s="230"/>
      <c r="EU217" s="230"/>
      <c r="EV217" s="230"/>
      <c r="EW217" s="230"/>
      <c r="EX217" s="230"/>
      <c r="EY217" s="230"/>
    </row>
    <row r="218" spans="1:155" x14ac:dyDescent="0.25">
      <c r="A218" s="79"/>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79"/>
      <c r="AR218" s="79"/>
      <c r="AS218" s="79"/>
      <c r="CX218" s="230"/>
      <c r="CY218" s="230"/>
      <c r="CZ218" s="230"/>
      <c r="DA218" s="230"/>
      <c r="DB218" s="230"/>
      <c r="DC218" s="230"/>
      <c r="DD218" s="230"/>
      <c r="DE218" s="230"/>
      <c r="DF218" s="230"/>
      <c r="DG218" s="230"/>
      <c r="DH218" s="230"/>
      <c r="DI218" s="230"/>
      <c r="DJ218" s="230"/>
      <c r="DK218" s="230"/>
      <c r="DL218" s="230"/>
      <c r="DM218" s="230"/>
      <c r="DN218" s="230"/>
      <c r="DO218" s="230"/>
      <c r="DP218" s="230"/>
      <c r="DQ218" s="230"/>
      <c r="DR218" s="230"/>
      <c r="DS218" s="230"/>
      <c r="DT218" s="230"/>
      <c r="DU218" s="230"/>
      <c r="DV218" s="230"/>
      <c r="DW218" s="230"/>
      <c r="DX218" s="230"/>
      <c r="DY218" s="230"/>
      <c r="DZ218" s="230"/>
      <c r="EA218" s="230"/>
      <c r="EB218" s="230"/>
      <c r="EC218" s="230"/>
      <c r="ED218" s="230"/>
      <c r="EE218" s="230"/>
      <c r="EF218" s="230"/>
      <c r="EG218" s="230"/>
      <c r="EH218" s="230"/>
      <c r="EI218" s="230"/>
      <c r="EJ218" s="230"/>
      <c r="EK218" s="230"/>
      <c r="EL218" s="230"/>
      <c r="EM218" s="230"/>
      <c r="EN218" s="230"/>
      <c r="EO218" s="230"/>
      <c r="EP218" s="230"/>
      <c r="EQ218" s="230"/>
      <c r="ER218" s="230"/>
      <c r="ES218" s="230"/>
      <c r="ET218" s="230"/>
      <c r="EU218" s="230"/>
      <c r="EV218" s="230"/>
      <c r="EW218" s="230"/>
      <c r="EX218" s="230"/>
      <c r="EY218" s="230"/>
    </row>
    <row r="219" spans="1:155" x14ac:dyDescent="0.25">
      <c r="A219" s="79"/>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79"/>
      <c r="AR219" s="79"/>
      <c r="AS219" s="79"/>
      <c r="CX219" s="230"/>
      <c r="CY219" s="230"/>
      <c r="CZ219" s="230"/>
      <c r="DA219" s="230"/>
      <c r="DB219" s="230"/>
      <c r="DC219" s="230"/>
      <c r="DD219" s="230"/>
      <c r="DE219" s="230"/>
      <c r="DF219" s="230"/>
      <c r="DG219" s="230"/>
      <c r="DH219" s="230"/>
      <c r="DI219" s="230"/>
      <c r="DJ219" s="230"/>
      <c r="DK219" s="230"/>
      <c r="DL219" s="230"/>
      <c r="DM219" s="230"/>
      <c r="DN219" s="230"/>
      <c r="DO219" s="230"/>
      <c r="DP219" s="230"/>
      <c r="DQ219" s="230"/>
      <c r="DR219" s="230"/>
      <c r="DS219" s="230"/>
      <c r="DT219" s="230"/>
      <c r="DU219" s="230"/>
      <c r="DV219" s="230"/>
      <c r="DW219" s="230"/>
      <c r="DX219" s="230"/>
      <c r="DY219" s="230"/>
      <c r="DZ219" s="230"/>
      <c r="EA219" s="230"/>
      <c r="EB219" s="230"/>
      <c r="EC219" s="230"/>
      <c r="ED219" s="230"/>
      <c r="EE219" s="230"/>
      <c r="EF219" s="230"/>
      <c r="EG219" s="230"/>
      <c r="EH219" s="230"/>
      <c r="EI219" s="230"/>
      <c r="EJ219" s="230"/>
      <c r="EK219" s="230"/>
      <c r="EL219" s="230"/>
      <c r="EM219" s="230"/>
      <c r="EN219" s="230"/>
      <c r="EO219" s="230"/>
      <c r="EP219" s="230"/>
      <c r="EQ219" s="230"/>
      <c r="ER219" s="230"/>
      <c r="ES219" s="230"/>
      <c r="ET219" s="230"/>
      <c r="EU219" s="230"/>
      <c r="EV219" s="230"/>
      <c r="EW219" s="230"/>
      <c r="EX219" s="230"/>
      <c r="EY219" s="230"/>
    </row>
    <row r="220" spans="1:155" x14ac:dyDescent="0.25">
      <c r="A220" s="79"/>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79"/>
      <c r="AR220" s="79"/>
      <c r="AS220" s="79"/>
      <c r="CX220" s="230"/>
      <c r="CY220" s="230"/>
      <c r="CZ220" s="230"/>
      <c r="DA220" s="230"/>
      <c r="DB220" s="230"/>
      <c r="DC220" s="230"/>
      <c r="DD220" s="230"/>
      <c r="DE220" s="230"/>
      <c r="DF220" s="230"/>
      <c r="DG220" s="230"/>
      <c r="DH220" s="230"/>
      <c r="DI220" s="230"/>
      <c r="DJ220" s="230"/>
      <c r="DK220" s="230"/>
      <c r="DL220" s="230"/>
      <c r="DM220" s="230"/>
      <c r="DN220" s="230"/>
      <c r="DO220" s="230"/>
      <c r="DP220" s="230"/>
      <c r="DQ220" s="230"/>
      <c r="DR220" s="230"/>
      <c r="DS220" s="230"/>
      <c r="DT220" s="230"/>
      <c r="DU220" s="230"/>
      <c r="DV220" s="230"/>
      <c r="DW220" s="230"/>
      <c r="DX220" s="230"/>
      <c r="DY220" s="230"/>
      <c r="DZ220" s="230"/>
      <c r="EA220" s="230"/>
      <c r="EB220" s="230"/>
      <c r="EC220" s="230"/>
      <c r="ED220" s="230"/>
      <c r="EE220" s="230"/>
      <c r="EF220" s="230"/>
      <c r="EG220" s="230"/>
      <c r="EH220" s="230"/>
      <c r="EI220" s="230"/>
      <c r="EJ220" s="230"/>
      <c r="EK220" s="230"/>
      <c r="EL220" s="230"/>
      <c r="EM220" s="230"/>
      <c r="EN220" s="230"/>
      <c r="EO220" s="230"/>
      <c r="EP220" s="230"/>
      <c r="EQ220" s="230"/>
      <c r="ER220" s="230"/>
      <c r="ES220" s="230"/>
      <c r="ET220" s="230"/>
      <c r="EU220" s="230"/>
      <c r="EV220" s="230"/>
      <c r="EW220" s="230"/>
      <c r="EX220" s="230"/>
      <c r="EY220" s="230"/>
    </row>
    <row r="221" spans="1:155" x14ac:dyDescent="0.25">
      <c r="A221" s="79"/>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79"/>
      <c r="AR221" s="79"/>
      <c r="AS221" s="79"/>
      <c r="CX221" s="230"/>
      <c r="CY221" s="230"/>
      <c r="CZ221" s="230"/>
      <c r="DA221" s="230"/>
      <c r="DB221" s="230"/>
      <c r="DC221" s="230"/>
      <c r="DD221" s="230"/>
      <c r="DE221" s="230"/>
      <c r="DF221" s="230"/>
      <c r="DG221" s="230"/>
      <c r="DH221" s="230"/>
      <c r="DI221" s="230"/>
      <c r="DJ221" s="230"/>
      <c r="DK221" s="230"/>
      <c r="DL221" s="230"/>
      <c r="DM221" s="230"/>
      <c r="DN221" s="230"/>
      <c r="DO221" s="230"/>
      <c r="DP221" s="230"/>
      <c r="DQ221" s="230"/>
      <c r="DR221" s="230"/>
      <c r="DS221" s="230"/>
      <c r="DT221" s="230"/>
      <c r="DU221" s="230"/>
      <c r="DV221" s="230"/>
      <c r="DW221" s="230"/>
      <c r="DX221" s="230"/>
      <c r="DY221" s="230"/>
      <c r="DZ221" s="230"/>
      <c r="EA221" s="230"/>
      <c r="EB221" s="230"/>
      <c r="EC221" s="230"/>
      <c r="ED221" s="230"/>
      <c r="EE221" s="230"/>
      <c r="EF221" s="230"/>
      <c r="EG221" s="230"/>
      <c r="EH221" s="230"/>
      <c r="EI221" s="230"/>
      <c r="EJ221" s="230"/>
      <c r="EK221" s="230"/>
      <c r="EL221" s="230"/>
      <c r="EM221" s="230"/>
      <c r="EN221" s="230"/>
      <c r="EO221" s="230"/>
      <c r="EP221" s="230"/>
      <c r="EQ221" s="230"/>
      <c r="ER221" s="230"/>
      <c r="ES221" s="230"/>
      <c r="ET221" s="230"/>
      <c r="EU221" s="230"/>
      <c r="EV221" s="230"/>
      <c r="EW221" s="230"/>
      <c r="EX221" s="230"/>
      <c r="EY221" s="230"/>
    </row>
    <row r="222" spans="1:155" x14ac:dyDescent="0.25">
      <c r="A222" s="79"/>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79"/>
      <c r="AR222" s="79"/>
      <c r="AS222" s="79"/>
      <c r="CX222" s="230"/>
      <c r="CY222" s="230"/>
      <c r="CZ222" s="230"/>
      <c r="DA222" s="230"/>
      <c r="DB222" s="230"/>
      <c r="DC222" s="230"/>
      <c r="DD222" s="230"/>
      <c r="DE222" s="230"/>
      <c r="DF222" s="230"/>
      <c r="DG222" s="230"/>
      <c r="DH222" s="230"/>
      <c r="DI222" s="230"/>
      <c r="DJ222" s="230"/>
      <c r="DK222" s="230"/>
      <c r="DL222" s="230"/>
      <c r="DM222" s="230"/>
      <c r="DN222" s="230"/>
      <c r="DO222" s="230"/>
      <c r="DP222" s="230"/>
      <c r="DQ222" s="230"/>
      <c r="DR222" s="230"/>
      <c r="DS222" s="230"/>
      <c r="DT222" s="230"/>
      <c r="DU222" s="230"/>
      <c r="DV222" s="230"/>
      <c r="DW222" s="230"/>
      <c r="DX222" s="230"/>
      <c r="DY222" s="230"/>
      <c r="DZ222" s="230"/>
      <c r="EA222" s="230"/>
      <c r="EB222" s="230"/>
      <c r="EC222" s="230"/>
      <c r="ED222" s="230"/>
      <c r="EE222" s="230"/>
      <c r="EF222" s="230"/>
      <c r="EG222" s="230"/>
      <c r="EH222" s="230"/>
      <c r="EI222" s="230"/>
      <c r="EJ222" s="230"/>
      <c r="EK222" s="230"/>
      <c r="EL222" s="230"/>
      <c r="EM222" s="230"/>
      <c r="EN222" s="230"/>
      <c r="EO222" s="230"/>
      <c r="EP222" s="230"/>
      <c r="EQ222" s="230"/>
      <c r="ER222" s="230"/>
      <c r="ES222" s="230"/>
      <c r="ET222" s="230"/>
      <c r="EU222" s="230"/>
      <c r="EV222" s="230"/>
      <c r="EW222" s="230"/>
      <c r="EX222" s="230"/>
      <c r="EY222" s="230"/>
    </row>
    <row r="223" spans="1:155" x14ac:dyDescent="0.25">
      <c r="A223" s="79"/>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79"/>
      <c r="AR223" s="79"/>
      <c r="AS223" s="79"/>
      <c r="CX223" s="230"/>
      <c r="CY223" s="230"/>
      <c r="CZ223" s="230"/>
      <c r="DA223" s="230"/>
      <c r="DB223" s="230"/>
      <c r="DC223" s="230"/>
      <c r="DD223" s="230"/>
      <c r="DE223" s="230"/>
      <c r="DF223" s="230"/>
      <c r="DG223" s="230"/>
      <c r="DH223" s="230"/>
      <c r="DI223" s="230"/>
      <c r="DJ223" s="230"/>
      <c r="DK223" s="230"/>
      <c r="DL223" s="230"/>
      <c r="DM223" s="230"/>
      <c r="DN223" s="230"/>
      <c r="DO223" s="230"/>
      <c r="DP223" s="230"/>
      <c r="DQ223" s="230"/>
      <c r="DR223" s="230"/>
      <c r="DS223" s="230"/>
      <c r="DT223" s="230"/>
      <c r="DU223" s="230"/>
      <c r="DV223" s="230"/>
      <c r="DW223" s="230"/>
      <c r="DX223" s="230"/>
      <c r="DY223" s="230"/>
      <c r="DZ223" s="230"/>
      <c r="EA223" s="230"/>
      <c r="EB223" s="230"/>
      <c r="EC223" s="230"/>
      <c r="ED223" s="230"/>
      <c r="EE223" s="230"/>
      <c r="EF223" s="230"/>
      <c r="EG223" s="230"/>
      <c r="EH223" s="230"/>
      <c r="EI223" s="230"/>
      <c r="EJ223" s="230"/>
      <c r="EK223" s="230"/>
      <c r="EL223" s="230"/>
      <c r="EM223" s="230"/>
      <c r="EN223" s="230"/>
      <c r="EO223" s="230"/>
      <c r="EP223" s="230"/>
      <c r="EQ223" s="230"/>
      <c r="ER223" s="230"/>
      <c r="ES223" s="230"/>
      <c r="ET223" s="230"/>
      <c r="EU223" s="230"/>
      <c r="EV223" s="230"/>
      <c r="EW223" s="230"/>
      <c r="EX223" s="230"/>
      <c r="EY223" s="230"/>
    </row>
    <row r="224" spans="1:155" x14ac:dyDescent="0.25">
      <c r="A224" s="79"/>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79"/>
      <c r="AR224" s="79"/>
      <c r="AS224" s="79"/>
      <c r="CX224" s="230"/>
      <c r="CY224" s="230"/>
      <c r="CZ224" s="230"/>
      <c r="DA224" s="230"/>
      <c r="DB224" s="230"/>
      <c r="DC224" s="230"/>
      <c r="DD224" s="230"/>
      <c r="DE224" s="230"/>
      <c r="DF224" s="230"/>
      <c r="DG224" s="230"/>
      <c r="DH224" s="230"/>
      <c r="DI224" s="230"/>
      <c r="DJ224" s="230"/>
      <c r="DK224" s="230"/>
      <c r="DL224" s="230"/>
      <c r="DM224" s="230"/>
      <c r="DN224" s="230"/>
      <c r="DO224" s="230"/>
      <c r="DP224" s="230"/>
      <c r="DQ224" s="230"/>
      <c r="DR224" s="230"/>
      <c r="DS224" s="230"/>
      <c r="DT224" s="230"/>
      <c r="DU224" s="230"/>
      <c r="DV224" s="230"/>
      <c r="DW224" s="230"/>
      <c r="DX224" s="230"/>
      <c r="DY224" s="230"/>
      <c r="DZ224" s="230"/>
      <c r="EA224" s="230"/>
      <c r="EB224" s="230"/>
      <c r="EC224" s="230"/>
      <c r="ED224" s="230"/>
      <c r="EE224" s="230"/>
      <c r="EF224" s="230"/>
      <c r="EG224" s="230"/>
      <c r="EH224" s="230"/>
      <c r="EI224" s="230"/>
      <c r="EJ224" s="230"/>
      <c r="EK224" s="230"/>
      <c r="EL224" s="230"/>
      <c r="EM224" s="230"/>
      <c r="EN224" s="230"/>
      <c r="EO224" s="230"/>
      <c r="EP224" s="230"/>
      <c r="EQ224" s="230"/>
      <c r="ER224" s="230"/>
      <c r="ES224" s="230"/>
      <c r="ET224" s="230"/>
      <c r="EU224" s="230"/>
      <c r="EV224" s="230"/>
      <c r="EW224" s="230"/>
      <c r="EX224" s="230"/>
      <c r="EY224" s="230"/>
    </row>
    <row r="225" spans="1:155" x14ac:dyDescent="0.25">
      <c r="A225" s="79"/>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79"/>
      <c r="AR225" s="79"/>
      <c r="AS225" s="79"/>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row>
    <row r="226" spans="1:155" x14ac:dyDescent="0.25">
      <c r="A226" s="79"/>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79"/>
      <c r="AR226" s="79"/>
      <c r="AS226" s="79"/>
      <c r="CX226" s="230"/>
      <c r="CY226" s="230"/>
      <c r="CZ226" s="230"/>
      <c r="DA226" s="230"/>
      <c r="DB226" s="230"/>
      <c r="DC226" s="230"/>
      <c r="DD226" s="230"/>
      <c r="DE226" s="230"/>
      <c r="DF226" s="230"/>
      <c r="DG226" s="230"/>
      <c r="DH226" s="230"/>
      <c r="DI226" s="230"/>
      <c r="DJ226" s="230"/>
      <c r="DK226" s="230"/>
      <c r="DL226" s="230"/>
      <c r="DM226" s="230"/>
      <c r="DN226" s="230"/>
      <c r="DO226" s="230"/>
      <c r="DP226" s="230"/>
      <c r="DQ226" s="230"/>
      <c r="DR226" s="230"/>
      <c r="DS226" s="230"/>
      <c r="DT226" s="230"/>
      <c r="DU226" s="230"/>
      <c r="DV226" s="230"/>
      <c r="DW226" s="230"/>
      <c r="DX226" s="230"/>
      <c r="DY226" s="230"/>
      <c r="DZ226" s="230"/>
      <c r="EA226" s="230"/>
      <c r="EB226" s="230"/>
      <c r="EC226" s="230"/>
      <c r="ED226" s="230"/>
      <c r="EE226" s="230"/>
      <c r="EF226" s="230"/>
      <c r="EG226" s="230"/>
      <c r="EH226" s="230"/>
      <c r="EI226" s="230"/>
      <c r="EJ226" s="230"/>
      <c r="EK226" s="230"/>
      <c r="EL226" s="230"/>
      <c r="EM226" s="230"/>
      <c r="EN226" s="230"/>
      <c r="EO226" s="230"/>
      <c r="EP226" s="230"/>
      <c r="EQ226" s="230"/>
      <c r="ER226" s="230"/>
      <c r="ES226" s="230"/>
      <c r="ET226" s="230"/>
      <c r="EU226" s="230"/>
      <c r="EV226" s="230"/>
      <c r="EW226" s="230"/>
      <c r="EX226" s="230"/>
      <c r="EY226" s="230"/>
    </row>
    <row r="227" spans="1:155" x14ac:dyDescent="0.25">
      <c r="A227" s="79"/>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79"/>
      <c r="AR227" s="79"/>
      <c r="AS227" s="79"/>
      <c r="CX227" s="230"/>
      <c r="CY227" s="230"/>
      <c r="CZ227" s="230"/>
      <c r="DA227" s="230"/>
      <c r="DB227" s="230"/>
      <c r="DC227" s="230"/>
      <c r="DD227" s="230"/>
      <c r="DE227" s="230"/>
      <c r="DF227" s="230"/>
      <c r="DG227" s="230"/>
      <c r="DH227" s="230"/>
      <c r="DI227" s="230"/>
      <c r="DJ227" s="230"/>
      <c r="DK227" s="230"/>
      <c r="DL227" s="230"/>
      <c r="DM227" s="230"/>
      <c r="DN227" s="230"/>
      <c r="DO227" s="230"/>
      <c r="DP227" s="230"/>
      <c r="DQ227" s="230"/>
      <c r="DR227" s="230"/>
      <c r="DS227" s="230"/>
      <c r="DT227" s="230"/>
      <c r="DU227" s="230"/>
      <c r="DV227" s="230"/>
      <c r="DW227" s="230"/>
      <c r="DX227" s="230"/>
      <c r="DY227" s="230"/>
      <c r="DZ227" s="230"/>
      <c r="EA227" s="230"/>
      <c r="EB227" s="230"/>
      <c r="EC227" s="230"/>
      <c r="ED227" s="230"/>
      <c r="EE227" s="230"/>
      <c r="EF227" s="230"/>
      <c r="EG227" s="230"/>
      <c r="EH227" s="230"/>
      <c r="EI227" s="230"/>
      <c r="EJ227" s="230"/>
      <c r="EK227" s="230"/>
      <c r="EL227" s="230"/>
      <c r="EM227" s="230"/>
      <c r="EN227" s="230"/>
      <c r="EO227" s="230"/>
      <c r="EP227" s="230"/>
      <c r="EQ227" s="230"/>
      <c r="ER227" s="230"/>
      <c r="ES227" s="230"/>
      <c r="ET227" s="230"/>
      <c r="EU227" s="230"/>
      <c r="EV227" s="230"/>
      <c r="EW227" s="230"/>
      <c r="EX227" s="230"/>
      <c r="EY227" s="230"/>
    </row>
    <row r="228" spans="1:155" x14ac:dyDescent="0.25">
      <c r="A228" s="79"/>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79"/>
      <c r="AR228" s="79"/>
      <c r="AS228" s="79"/>
      <c r="CX228" s="230"/>
      <c r="CY228" s="230"/>
      <c r="CZ228" s="230"/>
      <c r="DA228" s="230"/>
      <c r="DB228" s="230"/>
      <c r="DC228" s="230"/>
      <c r="DD228" s="230"/>
      <c r="DE228" s="230"/>
      <c r="DF228" s="230"/>
      <c r="DG228" s="230"/>
      <c r="DH228" s="230"/>
      <c r="DI228" s="230"/>
      <c r="DJ228" s="230"/>
      <c r="DK228" s="230"/>
      <c r="DL228" s="230"/>
      <c r="DM228" s="230"/>
      <c r="DN228" s="230"/>
      <c r="DO228" s="230"/>
      <c r="DP228" s="230"/>
      <c r="DQ228" s="230"/>
      <c r="DR228" s="230"/>
      <c r="DS228" s="230"/>
      <c r="DT228" s="230"/>
      <c r="DU228" s="230"/>
      <c r="DV228" s="230"/>
      <c r="DW228" s="230"/>
      <c r="DX228" s="230"/>
      <c r="DY228" s="230"/>
      <c r="DZ228" s="230"/>
      <c r="EA228" s="230"/>
      <c r="EB228" s="230"/>
      <c r="EC228" s="230"/>
      <c r="ED228" s="230"/>
      <c r="EE228" s="230"/>
      <c r="EF228" s="230"/>
      <c r="EG228" s="230"/>
      <c r="EH228" s="230"/>
      <c r="EI228" s="230"/>
      <c r="EJ228" s="230"/>
      <c r="EK228" s="230"/>
      <c r="EL228" s="230"/>
      <c r="EM228" s="230"/>
      <c r="EN228" s="230"/>
      <c r="EO228" s="230"/>
      <c r="EP228" s="230"/>
      <c r="EQ228" s="230"/>
      <c r="ER228" s="230"/>
      <c r="ES228" s="230"/>
      <c r="ET228" s="230"/>
      <c r="EU228" s="230"/>
      <c r="EV228" s="230"/>
      <c r="EW228" s="230"/>
      <c r="EX228" s="230"/>
      <c r="EY228" s="230"/>
    </row>
    <row r="229" spans="1:155" x14ac:dyDescent="0.25">
      <c r="A229" s="79"/>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79"/>
      <c r="AR229" s="79"/>
      <c r="AS229" s="79"/>
      <c r="CX229" s="230"/>
      <c r="CY229" s="230"/>
      <c r="CZ229" s="230"/>
      <c r="DA229" s="230"/>
      <c r="DB229" s="230"/>
      <c r="DC229" s="230"/>
      <c r="DD229" s="230"/>
      <c r="DE229" s="230"/>
      <c r="DF229" s="230"/>
      <c r="DG229" s="230"/>
      <c r="DH229" s="230"/>
      <c r="DI229" s="230"/>
      <c r="DJ229" s="230"/>
      <c r="DK229" s="230"/>
      <c r="DL229" s="230"/>
      <c r="DM229" s="230"/>
      <c r="DN229" s="230"/>
      <c r="DO229" s="230"/>
      <c r="DP229" s="230"/>
      <c r="DQ229" s="230"/>
      <c r="DR229" s="230"/>
      <c r="DS229" s="230"/>
      <c r="DT229" s="230"/>
      <c r="DU229" s="230"/>
      <c r="DV229" s="230"/>
      <c r="DW229" s="230"/>
      <c r="DX229" s="230"/>
      <c r="DY229" s="230"/>
      <c r="DZ229" s="230"/>
      <c r="EA229" s="230"/>
      <c r="EB229" s="230"/>
      <c r="EC229" s="230"/>
      <c r="ED229" s="230"/>
      <c r="EE229" s="230"/>
      <c r="EF229" s="230"/>
      <c r="EG229" s="230"/>
      <c r="EH229" s="230"/>
      <c r="EI229" s="230"/>
      <c r="EJ229" s="230"/>
      <c r="EK229" s="230"/>
      <c r="EL229" s="230"/>
      <c r="EM229" s="230"/>
      <c r="EN229" s="230"/>
      <c r="EO229" s="230"/>
      <c r="EP229" s="230"/>
      <c r="EQ229" s="230"/>
      <c r="ER229" s="230"/>
      <c r="ES229" s="230"/>
      <c r="ET229" s="230"/>
      <c r="EU229" s="230"/>
      <c r="EV229" s="230"/>
      <c r="EW229" s="230"/>
      <c r="EX229" s="230"/>
      <c r="EY229" s="230"/>
    </row>
    <row r="230" spans="1:155" x14ac:dyDescent="0.25">
      <c r="A230" s="79"/>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79"/>
      <c r="AR230" s="79"/>
      <c r="AS230" s="79"/>
      <c r="CX230" s="230"/>
      <c r="CY230" s="230"/>
      <c r="CZ230" s="230"/>
      <c r="DA230" s="230"/>
      <c r="DB230" s="230"/>
      <c r="DC230" s="230"/>
      <c r="DD230" s="230"/>
      <c r="DE230" s="230"/>
      <c r="DF230" s="230"/>
      <c r="DG230" s="230"/>
      <c r="DH230" s="230"/>
      <c r="DI230" s="230"/>
      <c r="DJ230" s="230"/>
      <c r="DK230" s="230"/>
      <c r="DL230" s="230"/>
      <c r="DM230" s="230"/>
      <c r="DN230" s="230"/>
      <c r="DO230" s="230"/>
      <c r="DP230" s="230"/>
      <c r="DQ230" s="230"/>
      <c r="DR230" s="230"/>
      <c r="DS230" s="230"/>
      <c r="DT230" s="230"/>
      <c r="DU230" s="230"/>
      <c r="DV230" s="230"/>
      <c r="DW230" s="230"/>
      <c r="DX230" s="230"/>
      <c r="DY230" s="230"/>
      <c r="DZ230" s="230"/>
      <c r="EA230" s="230"/>
      <c r="EB230" s="230"/>
      <c r="EC230" s="230"/>
      <c r="ED230" s="230"/>
      <c r="EE230" s="230"/>
      <c r="EF230" s="230"/>
      <c r="EG230" s="230"/>
      <c r="EH230" s="230"/>
      <c r="EI230" s="230"/>
      <c r="EJ230" s="230"/>
      <c r="EK230" s="230"/>
      <c r="EL230" s="230"/>
      <c r="EM230" s="230"/>
      <c r="EN230" s="230"/>
      <c r="EO230" s="230"/>
      <c r="EP230" s="230"/>
      <c r="EQ230" s="230"/>
      <c r="ER230" s="230"/>
      <c r="ES230" s="230"/>
      <c r="ET230" s="230"/>
      <c r="EU230" s="230"/>
      <c r="EV230" s="230"/>
      <c r="EW230" s="230"/>
      <c r="EX230" s="230"/>
      <c r="EY230" s="230"/>
    </row>
    <row r="231" spans="1:155" x14ac:dyDescent="0.25">
      <c r="A231" s="79"/>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79"/>
      <c r="AR231" s="79"/>
      <c r="AS231" s="79"/>
      <c r="CX231" s="230"/>
      <c r="CY231" s="230"/>
      <c r="CZ231" s="230"/>
      <c r="DA231" s="230"/>
      <c r="DB231" s="230"/>
      <c r="DC231" s="230"/>
      <c r="DD231" s="230"/>
      <c r="DE231" s="230"/>
      <c r="DF231" s="230"/>
      <c r="DG231" s="230"/>
      <c r="DH231" s="230"/>
      <c r="DI231" s="230"/>
      <c r="DJ231" s="230"/>
      <c r="DK231" s="230"/>
      <c r="DL231" s="230"/>
      <c r="DM231" s="230"/>
      <c r="DN231" s="230"/>
      <c r="DO231" s="230"/>
      <c r="DP231" s="230"/>
      <c r="DQ231" s="230"/>
      <c r="DR231" s="230"/>
      <c r="DS231" s="230"/>
      <c r="DT231" s="230"/>
      <c r="DU231" s="230"/>
      <c r="DV231" s="230"/>
      <c r="DW231" s="230"/>
      <c r="DX231" s="230"/>
      <c r="DY231" s="230"/>
      <c r="DZ231" s="230"/>
      <c r="EA231" s="230"/>
      <c r="EB231" s="230"/>
      <c r="EC231" s="230"/>
      <c r="ED231" s="230"/>
      <c r="EE231" s="230"/>
      <c r="EF231" s="230"/>
      <c r="EG231" s="230"/>
      <c r="EH231" s="230"/>
      <c r="EI231" s="230"/>
      <c r="EJ231" s="230"/>
      <c r="EK231" s="230"/>
      <c r="EL231" s="230"/>
      <c r="EM231" s="230"/>
      <c r="EN231" s="230"/>
      <c r="EO231" s="230"/>
      <c r="EP231" s="230"/>
      <c r="EQ231" s="230"/>
      <c r="ER231" s="230"/>
      <c r="ES231" s="230"/>
      <c r="ET231" s="230"/>
      <c r="EU231" s="230"/>
      <c r="EV231" s="230"/>
      <c r="EW231" s="230"/>
      <c r="EX231" s="230"/>
      <c r="EY231" s="230"/>
    </row>
    <row r="232" spans="1:155" x14ac:dyDescent="0.25">
      <c r="A232" s="79"/>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79"/>
      <c r="AR232" s="79"/>
      <c r="AS232" s="79"/>
      <c r="CX232" s="230"/>
      <c r="CY232" s="230"/>
      <c r="CZ232" s="230"/>
      <c r="DA232" s="230"/>
      <c r="DB232" s="230"/>
      <c r="DC232" s="230"/>
      <c r="DD232" s="230"/>
      <c r="DE232" s="230"/>
      <c r="DF232" s="230"/>
      <c r="DG232" s="230"/>
      <c r="DH232" s="230"/>
      <c r="DI232" s="230"/>
      <c r="DJ232" s="230"/>
      <c r="DK232" s="230"/>
      <c r="DL232" s="230"/>
      <c r="DM232" s="230"/>
      <c r="DN232" s="230"/>
      <c r="DO232" s="230"/>
      <c r="DP232" s="230"/>
      <c r="DQ232" s="230"/>
      <c r="DR232" s="230"/>
      <c r="DS232" s="230"/>
      <c r="DT232" s="230"/>
      <c r="DU232" s="230"/>
      <c r="DV232" s="230"/>
      <c r="DW232" s="230"/>
      <c r="DX232" s="230"/>
      <c r="DY232" s="230"/>
      <c r="DZ232" s="230"/>
      <c r="EA232" s="230"/>
      <c r="EB232" s="230"/>
      <c r="EC232" s="230"/>
      <c r="ED232" s="230"/>
      <c r="EE232" s="230"/>
      <c r="EF232" s="230"/>
      <c r="EG232" s="230"/>
      <c r="EH232" s="230"/>
      <c r="EI232" s="230"/>
      <c r="EJ232" s="230"/>
      <c r="EK232" s="230"/>
      <c r="EL232" s="230"/>
      <c r="EM232" s="230"/>
      <c r="EN232" s="230"/>
      <c r="EO232" s="230"/>
      <c r="EP232" s="230"/>
      <c r="EQ232" s="230"/>
      <c r="ER232" s="230"/>
      <c r="ES232" s="230"/>
      <c r="ET232" s="230"/>
      <c r="EU232" s="230"/>
      <c r="EV232" s="230"/>
      <c r="EW232" s="230"/>
      <c r="EX232" s="230"/>
      <c r="EY232" s="230"/>
    </row>
    <row r="233" spans="1:155" x14ac:dyDescent="0.25">
      <c r="A233" s="79"/>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79"/>
      <c r="AR233" s="79"/>
      <c r="AS233" s="79"/>
      <c r="CX233" s="230"/>
      <c r="CY233" s="230"/>
      <c r="CZ233" s="230"/>
      <c r="DA233" s="230"/>
      <c r="DB233" s="230"/>
      <c r="DC233" s="230"/>
      <c r="DD233" s="230"/>
      <c r="DE233" s="230"/>
      <c r="DF233" s="230"/>
      <c r="DG233" s="230"/>
      <c r="DH233" s="230"/>
      <c r="DI233" s="230"/>
      <c r="DJ233" s="230"/>
      <c r="DK233" s="230"/>
      <c r="DL233" s="230"/>
      <c r="DM233" s="230"/>
      <c r="DN233" s="230"/>
      <c r="DO233" s="230"/>
      <c r="DP233" s="230"/>
      <c r="DQ233" s="230"/>
      <c r="DR233" s="230"/>
      <c r="DS233" s="230"/>
      <c r="DT233" s="230"/>
      <c r="DU233" s="230"/>
      <c r="DV233" s="230"/>
      <c r="DW233" s="230"/>
      <c r="DX233" s="230"/>
      <c r="DY233" s="230"/>
      <c r="DZ233" s="230"/>
      <c r="EA233" s="230"/>
      <c r="EB233" s="230"/>
      <c r="EC233" s="230"/>
      <c r="ED233" s="230"/>
      <c r="EE233" s="230"/>
      <c r="EF233" s="230"/>
      <c r="EG233" s="230"/>
      <c r="EH233" s="230"/>
      <c r="EI233" s="230"/>
      <c r="EJ233" s="230"/>
      <c r="EK233" s="230"/>
      <c r="EL233" s="230"/>
      <c r="EM233" s="230"/>
      <c r="EN233" s="230"/>
      <c r="EO233" s="230"/>
      <c r="EP233" s="230"/>
      <c r="EQ233" s="230"/>
      <c r="ER233" s="230"/>
      <c r="ES233" s="230"/>
      <c r="ET233" s="230"/>
      <c r="EU233" s="230"/>
      <c r="EV233" s="230"/>
      <c r="EW233" s="230"/>
      <c r="EX233" s="230"/>
      <c r="EY233" s="230"/>
    </row>
    <row r="234" spans="1:155" x14ac:dyDescent="0.25">
      <c r="A234" s="79"/>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79"/>
      <c r="AR234" s="79"/>
      <c r="AS234" s="79"/>
      <c r="CX234" s="230"/>
      <c r="CY234" s="230"/>
      <c r="CZ234" s="230"/>
      <c r="DA234" s="230"/>
      <c r="DB234" s="230"/>
      <c r="DC234" s="230"/>
      <c r="DD234" s="230"/>
      <c r="DE234" s="230"/>
      <c r="DF234" s="230"/>
      <c r="DG234" s="230"/>
      <c r="DH234" s="230"/>
      <c r="DI234" s="230"/>
      <c r="DJ234" s="230"/>
      <c r="DK234" s="230"/>
      <c r="DL234" s="230"/>
      <c r="DM234" s="230"/>
      <c r="DN234" s="230"/>
      <c r="DO234" s="230"/>
      <c r="DP234" s="230"/>
      <c r="DQ234" s="230"/>
      <c r="DR234" s="230"/>
      <c r="DS234" s="230"/>
      <c r="DT234" s="230"/>
      <c r="DU234" s="230"/>
      <c r="DV234" s="230"/>
      <c r="DW234" s="230"/>
      <c r="DX234" s="230"/>
      <c r="DY234" s="230"/>
      <c r="DZ234" s="230"/>
      <c r="EA234" s="230"/>
      <c r="EB234" s="230"/>
      <c r="EC234" s="230"/>
      <c r="ED234" s="230"/>
      <c r="EE234" s="230"/>
      <c r="EF234" s="230"/>
      <c r="EG234" s="230"/>
      <c r="EH234" s="230"/>
      <c r="EI234" s="230"/>
      <c r="EJ234" s="230"/>
      <c r="EK234" s="230"/>
      <c r="EL234" s="230"/>
      <c r="EM234" s="230"/>
      <c r="EN234" s="230"/>
      <c r="EO234" s="230"/>
      <c r="EP234" s="230"/>
      <c r="EQ234" s="230"/>
      <c r="ER234" s="230"/>
      <c r="ES234" s="230"/>
      <c r="ET234" s="230"/>
      <c r="EU234" s="230"/>
      <c r="EV234" s="230"/>
      <c r="EW234" s="230"/>
      <c r="EX234" s="230"/>
      <c r="EY234" s="230"/>
    </row>
    <row r="235" spans="1:155" x14ac:dyDescent="0.25">
      <c r="A235" s="79"/>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79"/>
      <c r="AR235" s="79"/>
      <c r="AS235" s="79"/>
      <c r="CX235" s="230"/>
      <c r="CY235" s="230"/>
      <c r="CZ235" s="230"/>
      <c r="DA235" s="230"/>
      <c r="DB235" s="230"/>
      <c r="DC235" s="230"/>
      <c r="DD235" s="230"/>
      <c r="DE235" s="230"/>
      <c r="DF235" s="230"/>
      <c r="DG235" s="230"/>
      <c r="DH235" s="230"/>
      <c r="DI235" s="230"/>
      <c r="DJ235" s="230"/>
      <c r="DK235" s="230"/>
      <c r="DL235" s="230"/>
      <c r="DM235" s="230"/>
      <c r="DN235" s="230"/>
      <c r="DO235" s="230"/>
      <c r="DP235" s="230"/>
      <c r="DQ235" s="230"/>
      <c r="DR235" s="230"/>
      <c r="DS235" s="230"/>
      <c r="DT235" s="230"/>
      <c r="DU235" s="230"/>
      <c r="DV235" s="230"/>
      <c r="DW235" s="230"/>
      <c r="DX235" s="230"/>
      <c r="DY235" s="230"/>
      <c r="DZ235" s="230"/>
      <c r="EA235" s="230"/>
      <c r="EB235" s="230"/>
      <c r="EC235" s="230"/>
      <c r="ED235" s="230"/>
      <c r="EE235" s="230"/>
      <c r="EF235" s="230"/>
      <c r="EG235" s="230"/>
      <c r="EH235" s="230"/>
      <c r="EI235" s="230"/>
      <c r="EJ235" s="230"/>
      <c r="EK235" s="230"/>
      <c r="EL235" s="230"/>
      <c r="EM235" s="230"/>
      <c r="EN235" s="230"/>
      <c r="EO235" s="230"/>
      <c r="EP235" s="230"/>
      <c r="EQ235" s="230"/>
      <c r="ER235" s="230"/>
      <c r="ES235" s="230"/>
      <c r="ET235" s="230"/>
      <c r="EU235" s="230"/>
      <c r="EV235" s="230"/>
      <c r="EW235" s="230"/>
      <c r="EX235" s="230"/>
      <c r="EY235" s="230"/>
    </row>
    <row r="236" spans="1:155" x14ac:dyDescent="0.25">
      <c r="A236" s="79"/>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79"/>
      <c r="AR236" s="79"/>
      <c r="AS236" s="79"/>
      <c r="CX236" s="230"/>
      <c r="CY236" s="230"/>
      <c r="CZ236" s="230"/>
      <c r="DA236" s="230"/>
      <c r="DB236" s="230"/>
      <c r="DC236" s="230"/>
      <c r="DD236" s="230"/>
      <c r="DE236" s="230"/>
      <c r="DF236" s="230"/>
      <c r="DG236" s="230"/>
      <c r="DH236" s="230"/>
      <c r="DI236" s="230"/>
      <c r="DJ236" s="230"/>
      <c r="DK236" s="230"/>
      <c r="DL236" s="230"/>
      <c r="DM236" s="230"/>
      <c r="DN236" s="230"/>
      <c r="DO236" s="230"/>
      <c r="DP236" s="230"/>
      <c r="DQ236" s="230"/>
      <c r="DR236" s="230"/>
      <c r="DS236" s="230"/>
      <c r="DT236" s="230"/>
      <c r="DU236" s="230"/>
      <c r="DV236" s="230"/>
      <c r="DW236" s="230"/>
      <c r="DX236" s="230"/>
      <c r="DY236" s="230"/>
      <c r="DZ236" s="230"/>
      <c r="EA236" s="230"/>
      <c r="EB236" s="230"/>
      <c r="EC236" s="230"/>
      <c r="ED236" s="230"/>
      <c r="EE236" s="230"/>
      <c r="EF236" s="230"/>
      <c r="EG236" s="230"/>
      <c r="EH236" s="230"/>
      <c r="EI236" s="230"/>
      <c r="EJ236" s="230"/>
      <c r="EK236" s="230"/>
      <c r="EL236" s="230"/>
      <c r="EM236" s="230"/>
      <c r="EN236" s="230"/>
      <c r="EO236" s="230"/>
      <c r="EP236" s="230"/>
      <c r="EQ236" s="230"/>
      <c r="ER236" s="230"/>
      <c r="ES236" s="230"/>
      <c r="ET236" s="230"/>
      <c r="EU236" s="230"/>
      <c r="EV236" s="230"/>
      <c r="EW236" s="230"/>
      <c r="EX236" s="230"/>
      <c r="EY236" s="230"/>
    </row>
    <row r="237" spans="1:155" x14ac:dyDescent="0.25">
      <c r="A237" s="79"/>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79"/>
      <c r="AR237" s="79"/>
      <c r="AS237" s="79"/>
      <c r="CX237" s="230"/>
      <c r="CY237" s="230"/>
      <c r="CZ237" s="230"/>
      <c r="DA237" s="230"/>
      <c r="DB237" s="230"/>
      <c r="DC237" s="230"/>
      <c r="DD237" s="230"/>
      <c r="DE237" s="230"/>
      <c r="DF237" s="230"/>
      <c r="DG237" s="230"/>
      <c r="DH237" s="230"/>
      <c r="DI237" s="230"/>
      <c r="DJ237" s="230"/>
      <c r="DK237" s="230"/>
      <c r="DL237" s="230"/>
      <c r="DM237" s="230"/>
      <c r="DN237" s="230"/>
      <c r="DO237" s="230"/>
      <c r="DP237" s="230"/>
      <c r="DQ237" s="230"/>
      <c r="DR237" s="230"/>
      <c r="DS237" s="230"/>
      <c r="DT237" s="230"/>
      <c r="DU237" s="230"/>
      <c r="DV237" s="230"/>
      <c r="DW237" s="230"/>
      <c r="DX237" s="230"/>
      <c r="DY237" s="230"/>
      <c r="DZ237" s="230"/>
      <c r="EA237" s="230"/>
      <c r="EB237" s="230"/>
      <c r="EC237" s="230"/>
      <c r="ED237" s="230"/>
      <c r="EE237" s="230"/>
      <c r="EF237" s="230"/>
      <c r="EG237" s="230"/>
      <c r="EH237" s="230"/>
      <c r="EI237" s="230"/>
      <c r="EJ237" s="230"/>
      <c r="EK237" s="230"/>
      <c r="EL237" s="230"/>
      <c r="EM237" s="230"/>
      <c r="EN237" s="230"/>
      <c r="EO237" s="230"/>
      <c r="EP237" s="230"/>
      <c r="EQ237" s="230"/>
      <c r="ER237" s="230"/>
      <c r="ES237" s="230"/>
      <c r="ET237" s="230"/>
      <c r="EU237" s="230"/>
      <c r="EV237" s="230"/>
      <c r="EW237" s="230"/>
      <c r="EX237" s="230"/>
      <c r="EY237" s="230"/>
    </row>
    <row r="238" spans="1:155" x14ac:dyDescent="0.25">
      <c r="A238" s="79"/>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79"/>
      <c r="AR238" s="79"/>
      <c r="AS238" s="79"/>
      <c r="CX238" s="230"/>
      <c r="CY238" s="230"/>
      <c r="CZ238" s="230"/>
      <c r="DA238" s="230"/>
      <c r="DB238" s="230"/>
      <c r="DC238" s="230"/>
      <c r="DD238" s="230"/>
      <c r="DE238" s="230"/>
      <c r="DF238" s="230"/>
      <c r="DG238" s="230"/>
      <c r="DH238" s="230"/>
      <c r="DI238" s="230"/>
      <c r="DJ238" s="230"/>
      <c r="DK238" s="230"/>
      <c r="DL238" s="230"/>
      <c r="DM238" s="230"/>
      <c r="DN238" s="230"/>
      <c r="DO238" s="230"/>
      <c r="DP238" s="230"/>
      <c r="DQ238" s="230"/>
      <c r="DR238" s="230"/>
      <c r="DS238" s="230"/>
      <c r="DT238" s="230"/>
      <c r="DU238" s="230"/>
      <c r="DV238" s="230"/>
      <c r="DW238" s="230"/>
      <c r="DX238" s="230"/>
      <c r="DY238" s="230"/>
      <c r="DZ238" s="230"/>
      <c r="EA238" s="230"/>
      <c r="EB238" s="230"/>
      <c r="EC238" s="230"/>
      <c r="ED238" s="230"/>
      <c r="EE238" s="230"/>
      <c r="EF238" s="230"/>
      <c r="EG238" s="230"/>
      <c r="EH238" s="230"/>
      <c r="EI238" s="230"/>
      <c r="EJ238" s="230"/>
      <c r="EK238" s="230"/>
      <c r="EL238" s="230"/>
      <c r="EM238" s="230"/>
      <c r="EN238" s="230"/>
      <c r="EO238" s="230"/>
      <c r="EP238" s="230"/>
      <c r="EQ238" s="230"/>
      <c r="ER238" s="230"/>
      <c r="ES238" s="230"/>
      <c r="ET238" s="230"/>
      <c r="EU238" s="230"/>
      <c r="EV238" s="230"/>
      <c r="EW238" s="230"/>
      <c r="EX238" s="230"/>
      <c r="EY238" s="230"/>
    </row>
    <row r="239" spans="1:155" x14ac:dyDescent="0.25">
      <c r="A239" s="79"/>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79"/>
      <c r="AR239" s="79"/>
      <c r="AS239" s="79"/>
      <c r="CX239" s="230"/>
      <c r="CY239" s="230"/>
      <c r="CZ239" s="230"/>
      <c r="DA239" s="230"/>
      <c r="DB239" s="230"/>
      <c r="DC239" s="230"/>
      <c r="DD239" s="230"/>
      <c r="DE239" s="230"/>
      <c r="DF239" s="230"/>
      <c r="DG239" s="230"/>
      <c r="DH239" s="230"/>
      <c r="DI239" s="230"/>
      <c r="DJ239" s="230"/>
      <c r="DK239" s="230"/>
      <c r="DL239" s="230"/>
      <c r="DM239" s="230"/>
      <c r="DN239" s="230"/>
      <c r="DO239" s="230"/>
      <c r="DP239" s="230"/>
      <c r="DQ239" s="230"/>
      <c r="DR239" s="230"/>
      <c r="DS239" s="230"/>
      <c r="DT239" s="230"/>
      <c r="DU239" s="230"/>
      <c r="DV239" s="230"/>
      <c r="DW239" s="230"/>
      <c r="DX239" s="230"/>
      <c r="DY239" s="230"/>
      <c r="DZ239" s="230"/>
      <c r="EA239" s="230"/>
      <c r="EB239" s="230"/>
      <c r="EC239" s="230"/>
      <c r="ED239" s="230"/>
      <c r="EE239" s="230"/>
      <c r="EF239" s="230"/>
      <c r="EG239" s="230"/>
      <c r="EH239" s="230"/>
      <c r="EI239" s="230"/>
      <c r="EJ239" s="230"/>
      <c r="EK239" s="230"/>
      <c r="EL239" s="230"/>
      <c r="EM239" s="230"/>
      <c r="EN239" s="230"/>
      <c r="EO239" s="230"/>
      <c r="EP239" s="230"/>
      <c r="EQ239" s="230"/>
      <c r="ER239" s="230"/>
      <c r="ES239" s="230"/>
      <c r="ET239" s="230"/>
      <c r="EU239" s="230"/>
      <c r="EV239" s="230"/>
      <c r="EW239" s="230"/>
      <c r="EX239" s="230"/>
      <c r="EY239" s="230"/>
    </row>
    <row r="240" spans="1:155" x14ac:dyDescent="0.25">
      <c r="A240" s="79"/>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79"/>
      <c r="AR240" s="79"/>
      <c r="AS240" s="79"/>
      <c r="CX240" s="230"/>
      <c r="CY240" s="230"/>
      <c r="CZ240" s="230"/>
      <c r="DA240" s="230"/>
      <c r="DB240" s="230"/>
      <c r="DC240" s="230"/>
      <c r="DD240" s="230"/>
      <c r="DE240" s="230"/>
      <c r="DF240" s="230"/>
      <c r="DG240" s="230"/>
      <c r="DH240" s="230"/>
      <c r="DI240" s="230"/>
      <c r="DJ240" s="230"/>
      <c r="DK240" s="230"/>
      <c r="DL240" s="230"/>
      <c r="DM240" s="230"/>
      <c r="DN240" s="230"/>
      <c r="DO240" s="230"/>
      <c r="DP240" s="230"/>
      <c r="DQ240" s="230"/>
      <c r="DR240" s="230"/>
      <c r="DS240" s="230"/>
      <c r="DT240" s="230"/>
      <c r="DU240" s="230"/>
      <c r="DV240" s="230"/>
      <c r="DW240" s="230"/>
      <c r="DX240" s="230"/>
      <c r="DY240" s="230"/>
      <c r="DZ240" s="230"/>
      <c r="EA240" s="230"/>
      <c r="EB240" s="230"/>
      <c r="EC240" s="230"/>
      <c r="ED240" s="230"/>
      <c r="EE240" s="230"/>
      <c r="EF240" s="230"/>
      <c r="EG240" s="230"/>
      <c r="EH240" s="230"/>
      <c r="EI240" s="230"/>
      <c r="EJ240" s="230"/>
      <c r="EK240" s="230"/>
      <c r="EL240" s="230"/>
      <c r="EM240" s="230"/>
      <c r="EN240" s="230"/>
      <c r="EO240" s="230"/>
      <c r="EP240" s="230"/>
      <c r="EQ240" s="230"/>
      <c r="ER240" s="230"/>
      <c r="ES240" s="230"/>
      <c r="ET240" s="230"/>
      <c r="EU240" s="230"/>
      <c r="EV240" s="230"/>
      <c r="EW240" s="230"/>
      <c r="EX240" s="230"/>
      <c r="EY240" s="230"/>
    </row>
    <row r="241" spans="1:155" x14ac:dyDescent="0.25">
      <c r="A241" s="79"/>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79"/>
      <c r="AR241" s="79"/>
      <c r="AS241" s="79"/>
      <c r="CX241" s="230"/>
      <c r="CY241" s="230"/>
      <c r="CZ241" s="230"/>
      <c r="DA241" s="230"/>
      <c r="DB241" s="230"/>
      <c r="DC241" s="230"/>
      <c r="DD241" s="230"/>
      <c r="DE241" s="230"/>
      <c r="DF241" s="230"/>
      <c r="DG241" s="230"/>
      <c r="DH241" s="230"/>
      <c r="DI241" s="230"/>
      <c r="DJ241" s="230"/>
      <c r="DK241" s="230"/>
      <c r="DL241" s="230"/>
      <c r="DM241" s="230"/>
      <c r="DN241" s="230"/>
      <c r="DO241" s="230"/>
      <c r="DP241" s="230"/>
      <c r="DQ241" s="230"/>
      <c r="DR241" s="230"/>
      <c r="DS241" s="230"/>
      <c r="DT241" s="230"/>
      <c r="DU241" s="230"/>
      <c r="DV241" s="230"/>
      <c r="DW241" s="230"/>
      <c r="DX241" s="230"/>
      <c r="DY241" s="230"/>
      <c r="DZ241" s="230"/>
      <c r="EA241" s="230"/>
      <c r="EB241" s="230"/>
      <c r="EC241" s="230"/>
      <c r="ED241" s="230"/>
      <c r="EE241" s="230"/>
      <c r="EF241" s="230"/>
      <c r="EG241" s="230"/>
      <c r="EH241" s="230"/>
      <c r="EI241" s="230"/>
      <c r="EJ241" s="230"/>
      <c r="EK241" s="230"/>
      <c r="EL241" s="230"/>
      <c r="EM241" s="230"/>
      <c r="EN241" s="230"/>
      <c r="EO241" s="230"/>
      <c r="EP241" s="230"/>
      <c r="EQ241" s="230"/>
      <c r="ER241" s="230"/>
      <c r="ES241" s="230"/>
      <c r="ET241" s="230"/>
      <c r="EU241" s="230"/>
      <c r="EV241" s="230"/>
      <c r="EW241" s="230"/>
      <c r="EX241" s="230"/>
      <c r="EY241" s="230"/>
    </row>
  </sheetData>
  <sheetProtection sheet="1" objects="1" scenarios="1"/>
  <mergeCells count="36">
    <mergeCell ref="AH5:AO5"/>
    <mergeCell ref="H23:L23"/>
    <mergeCell ref="AH6:AO6"/>
    <mergeCell ref="C8:AO16"/>
    <mergeCell ref="H20:L20"/>
    <mergeCell ref="H21:L21"/>
    <mergeCell ref="H22:L22"/>
    <mergeCell ref="R60:U60"/>
    <mergeCell ref="R61:U61"/>
    <mergeCell ref="R62:AN63"/>
    <mergeCell ref="R49:U49"/>
    <mergeCell ref="R50:U50"/>
    <mergeCell ref="R52:AN53"/>
    <mergeCell ref="C55:AO56"/>
    <mergeCell ref="R57:X57"/>
    <mergeCell ref="R58:X58"/>
    <mergeCell ref="R59:U59"/>
    <mergeCell ref="C29:AO30"/>
    <mergeCell ref="C37:AO38"/>
    <mergeCell ref="C45:AO46"/>
    <mergeCell ref="R51:U51"/>
    <mergeCell ref="R39:U39"/>
    <mergeCell ref="R40:U40"/>
    <mergeCell ref="R41:U41"/>
    <mergeCell ref="R42:AN43"/>
    <mergeCell ref="R34:AN35"/>
    <mergeCell ref="R48:X48"/>
    <mergeCell ref="R47:X47"/>
    <mergeCell ref="R31:U31"/>
    <mergeCell ref="R32:U32"/>
    <mergeCell ref="R33:U33"/>
    <mergeCell ref="C72:AO73"/>
    <mergeCell ref="R74:AN76"/>
    <mergeCell ref="R77:AN77"/>
    <mergeCell ref="C65:AO66"/>
    <mergeCell ref="R67:AN70"/>
  </mergeCells>
  <pageMargins left="0.70866141732283472" right="0.70866141732283472" top="0.78740157480314965" bottom="0.78740157480314965" header="0.31496062992125984" footer="0.31496062992125984"/>
  <pageSetup paperSize="9" scale="53"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28"/>
  <sheetViews>
    <sheetView showGridLines="0" showRowColHeaders="0" workbookViewId="0">
      <pane ySplit="3" topLeftCell="A19" activePane="bottomLeft" state="frozen"/>
      <selection activeCell="AC24" sqref="AC24:AI24"/>
      <selection pane="bottomLeft" activeCell="C8" sqref="C8:Z16"/>
    </sheetView>
  </sheetViews>
  <sheetFormatPr baseColWidth="10" defaultColWidth="11" defaultRowHeight="15" x14ac:dyDescent="0.25"/>
  <cols>
    <col min="1" max="1" width="3.125" style="92" customWidth="1"/>
    <col min="2" max="3" width="2.125" style="92" customWidth="1"/>
    <col min="4" max="4" width="11" style="92"/>
    <col min="5" max="5" width="9.625" style="92" bestFit="1" customWidth="1"/>
    <col min="6" max="10" width="5" style="92" bestFit="1" customWidth="1"/>
    <col min="11" max="11" width="4.875" style="92" bestFit="1" customWidth="1"/>
    <col min="12" max="12" width="4.375" style="92" bestFit="1" customWidth="1"/>
    <col min="13" max="17" width="5" style="92" bestFit="1" customWidth="1"/>
    <col min="18" max="19" width="4.375" style="92" bestFit="1" customWidth="1"/>
    <col min="20" max="20" width="5" style="92" bestFit="1" customWidth="1"/>
    <col min="21" max="21" width="8.625" style="92" bestFit="1" customWidth="1"/>
    <col min="22" max="24" width="5" style="92" bestFit="1" customWidth="1"/>
    <col min="25" max="26" width="4.375" style="92" bestFit="1" customWidth="1"/>
    <col min="27" max="27" width="2.125" style="92" customWidth="1"/>
    <col min="28" max="28" width="2.375" style="92" customWidth="1"/>
    <col min="29" max="81" width="11" style="92"/>
    <col min="82" max="16384" width="11" style="230"/>
  </cols>
  <sheetData>
    <row r="1" spans="2:28" s="230" customFormat="1" ht="12.75" customHeight="1" x14ac:dyDescent="0.25"/>
    <row r="2" spans="2:28" s="230" customFormat="1" ht="12.75" customHeight="1" x14ac:dyDescent="0.25"/>
    <row r="3" spans="2:28" s="230" customFormat="1" ht="21.75" customHeight="1" x14ac:dyDescent="0.25"/>
    <row r="4" spans="2:28" s="230" customFormat="1" ht="20.25" customHeight="1" x14ac:dyDescent="0.25">
      <c r="B4" s="238"/>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40"/>
    </row>
    <row r="5" spans="2:28" s="230" customFormat="1" ht="20.25" customHeight="1" x14ac:dyDescent="0.3">
      <c r="B5" s="52"/>
      <c r="C5" s="57"/>
      <c r="D5" s="241" t="str">
        <f>+Startseite!AC26</f>
        <v>Militär, Zivil- und Zivilschutzdienst</v>
      </c>
      <c r="E5" s="57"/>
      <c r="F5" s="57"/>
      <c r="G5" s="57"/>
      <c r="H5" s="57"/>
      <c r="I5" s="57"/>
      <c r="J5" s="57"/>
      <c r="K5" s="57"/>
      <c r="L5" s="57"/>
      <c r="M5" s="57"/>
      <c r="N5" s="57"/>
      <c r="O5" s="57"/>
      <c r="P5" s="57"/>
      <c r="Q5" s="57"/>
      <c r="R5" s="242" t="s">
        <v>253</v>
      </c>
      <c r="S5" s="57"/>
      <c r="T5" s="57"/>
      <c r="U5" s="414" t="str">
        <f>VLOOKUP(D5,Grundlagen!B:E,3,FALSE)</f>
        <v>186–189</v>
      </c>
      <c r="V5" s="414"/>
      <c r="W5" s="414"/>
      <c r="X5" s="414"/>
      <c r="Y5" s="414"/>
      <c r="Z5" s="414"/>
      <c r="AA5" s="414"/>
      <c r="AB5" s="259"/>
    </row>
    <row r="6" spans="2:28" s="92" customFormat="1" ht="20.25" customHeight="1" x14ac:dyDescent="0.2">
      <c r="B6" s="52"/>
      <c r="C6" s="57"/>
      <c r="D6" s="57"/>
      <c r="E6" s="57"/>
      <c r="F6" s="57"/>
      <c r="G6" s="57"/>
      <c r="H6" s="57"/>
      <c r="I6" s="57"/>
      <c r="J6" s="57"/>
      <c r="K6" s="57"/>
      <c r="L6" s="57"/>
      <c r="M6" s="57"/>
      <c r="N6" s="57"/>
      <c r="O6" s="57"/>
      <c r="P6" s="57"/>
      <c r="Q6" s="57"/>
      <c r="R6" s="242" t="s">
        <v>123</v>
      </c>
      <c r="S6" s="243"/>
      <c r="T6" s="243"/>
      <c r="U6" s="414" t="str">
        <f>VLOOKUP(D5,Grundlagen!B:E,4,FALSE)</f>
        <v>Linear</v>
      </c>
      <c r="V6" s="414"/>
      <c r="W6" s="414"/>
      <c r="X6" s="414"/>
      <c r="Y6" s="414"/>
      <c r="Z6" s="414"/>
      <c r="AA6" s="414"/>
      <c r="AB6" s="259"/>
    </row>
    <row r="7" spans="2:28" s="230" customFormat="1" ht="20.25" customHeight="1" x14ac:dyDescent="0.25">
      <c r="B7" s="52"/>
      <c r="C7" s="446" t="s">
        <v>23</v>
      </c>
      <c r="D7" s="446"/>
      <c r="E7" s="446"/>
      <c r="F7" s="446"/>
      <c r="G7" s="446"/>
      <c r="H7" s="446"/>
      <c r="I7" s="446"/>
      <c r="J7" s="446"/>
      <c r="K7" s="446"/>
      <c r="L7" s="446"/>
      <c r="M7" s="446"/>
      <c r="N7" s="446"/>
      <c r="O7" s="446"/>
      <c r="P7" s="446"/>
      <c r="Q7" s="446"/>
      <c r="R7" s="446"/>
      <c r="S7" s="446"/>
      <c r="T7" s="446"/>
      <c r="U7" s="446"/>
      <c r="V7" s="446"/>
      <c r="W7" s="446"/>
      <c r="X7" s="446"/>
      <c r="Y7" s="446"/>
      <c r="Z7" s="446"/>
      <c r="AA7" s="446"/>
      <c r="AB7" s="54"/>
    </row>
    <row r="8" spans="2:28" s="230" customFormat="1" ht="20.25" customHeight="1" x14ac:dyDescent="0.25">
      <c r="B8" s="52"/>
      <c r="C8" s="431" t="str">
        <f>VLOOKUP(D5,Grundlagen!B4:E31,2,FALSE)</f>
        <v xml:space="preserve">- Obligatorischer schweizerischer Militär-, Zivil- und Zivilschutzdienst. Erwerbsausfallentschädigungen gehen vollumfänglich an den Arbeitgeber.
- An Wochenenden erfolgt keine Zeitgutschrift.
</v>
      </c>
      <c r="D8" s="431"/>
      <c r="E8" s="431"/>
      <c r="F8" s="431"/>
      <c r="G8" s="431"/>
      <c r="H8" s="431"/>
      <c r="I8" s="431"/>
      <c r="J8" s="431"/>
      <c r="K8" s="431"/>
      <c r="L8" s="431"/>
      <c r="M8" s="431"/>
      <c r="N8" s="431"/>
      <c r="O8" s="431"/>
      <c r="P8" s="431"/>
      <c r="Q8" s="431"/>
      <c r="R8" s="431"/>
      <c r="S8" s="431"/>
      <c r="T8" s="431"/>
      <c r="U8" s="431"/>
      <c r="V8" s="431"/>
      <c r="W8" s="431"/>
      <c r="X8" s="431"/>
      <c r="Y8" s="431"/>
      <c r="Z8" s="431"/>
      <c r="AA8" s="85"/>
      <c r="AB8" s="88"/>
    </row>
    <row r="9" spans="2:28" s="230" customFormat="1" ht="20.25" customHeight="1" x14ac:dyDescent="0.25">
      <c r="B9" s="52"/>
      <c r="C9" s="431"/>
      <c r="D9" s="431"/>
      <c r="E9" s="431"/>
      <c r="F9" s="431"/>
      <c r="G9" s="431"/>
      <c r="H9" s="431"/>
      <c r="I9" s="431"/>
      <c r="J9" s="431"/>
      <c r="K9" s="431"/>
      <c r="L9" s="431"/>
      <c r="M9" s="431"/>
      <c r="N9" s="431"/>
      <c r="O9" s="431"/>
      <c r="P9" s="431"/>
      <c r="Q9" s="431"/>
      <c r="R9" s="431"/>
      <c r="S9" s="431"/>
      <c r="T9" s="431"/>
      <c r="U9" s="431"/>
      <c r="V9" s="431"/>
      <c r="W9" s="431"/>
      <c r="X9" s="431"/>
      <c r="Y9" s="431"/>
      <c r="Z9" s="431"/>
      <c r="AA9" s="85"/>
      <c r="AB9" s="88"/>
    </row>
    <row r="10" spans="2:28" s="230" customFormat="1" ht="20.25" customHeight="1" x14ac:dyDescent="0.25">
      <c r="B10" s="52"/>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85"/>
      <c r="AB10" s="88"/>
    </row>
    <row r="11" spans="2:28" s="230" customFormat="1" ht="20.25" customHeight="1" x14ac:dyDescent="0.25">
      <c r="B11" s="52"/>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85"/>
      <c r="AB11" s="88"/>
    </row>
    <row r="12" spans="2:28" s="230" customFormat="1" ht="20.25" customHeight="1" x14ac:dyDescent="0.25">
      <c r="B12" s="52"/>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85"/>
      <c r="AB12" s="88"/>
    </row>
    <row r="13" spans="2:28" s="230" customFormat="1" ht="20.25" customHeight="1" x14ac:dyDescent="0.25">
      <c r="B13" s="52"/>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85"/>
      <c r="AB13" s="88"/>
    </row>
    <row r="14" spans="2:28" s="230" customFormat="1" ht="20.25" customHeight="1" x14ac:dyDescent="0.25">
      <c r="B14" s="52"/>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85"/>
      <c r="AB14" s="88"/>
    </row>
    <row r="15" spans="2:28" s="230" customFormat="1" ht="20.25" customHeight="1" x14ac:dyDescent="0.25">
      <c r="B15" s="52"/>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85"/>
      <c r="AB15" s="88"/>
    </row>
    <row r="16" spans="2:28" s="230" customFormat="1" ht="20.25" customHeight="1" x14ac:dyDescent="0.25">
      <c r="B16" s="52"/>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85"/>
      <c r="AB16" s="88"/>
    </row>
    <row r="17" spans="2:39" s="230" customFormat="1" ht="20.25" customHeight="1" x14ac:dyDescent="0.25">
      <c r="B17" s="52"/>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4"/>
    </row>
    <row r="18" spans="2:39" s="230" customFormat="1" ht="20.25" customHeight="1" x14ac:dyDescent="0.25">
      <c r="B18" s="52"/>
      <c r="C18" s="260" t="s">
        <v>32</v>
      </c>
      <c r="D18" s="18"/>
      <c r="E18" s="18"/>
      <c r="F18" s="18"/>
      <c r="G18" s="18"/>
      <c r="H18" s="18"/>
      <c r="I18" s="18"/>
      <c r="J18" s="18"/>
      <c r="K18" s="18"/>
      <c r="L18" s="18"/>
      <c r="M18" s="18"/>
      <c r="N18" s="18"/>
      <c r="O18" s="18"/>
      <c r="P18" s="18"/>
      <c r="Q18" s="18"/>
      <c r="R18" s="18"/>
      <c r="S18" s="18"/>
      <c r="T18" s="18"/>
      <c r="U18" s="18"/>
      <c r="V18" s="18"/>
      <c r="W18" s="18"/>
      <c r="X18" s="18"/>
      <c r="Y18" s="18"/>
      <c r="Z18" s="18"/>
      <c r="AA18" s="18"/>
      <c r="AB18" s="54"/>
      <c r="AD18" s="312" t="s">
        <v>408</v>
      </c>
    </row>
    <row r="19" spans="2:39" s="230" customFormat="1" ht="20.25" customHeight="1" x14ac:dyDescent="0.25">
      <c r="B19" s="261"/>
      <c r="C19" s="55"/>
      <c r="D19" s="55"/>
      <c r="E19" s="18"/>
      <c r="F19" s="18"/>
      <c r="G19" s="18" t="s">
        <v>37</v>
      </c>
      <c r="H19" s="18"/>
      <c r="I19" s="18"/>
      <c r="J19" s="18"/>
      <c r="K19" s="18" t="s">
        <v>38</v>
      </c>
      <c r="L19" s="79"/>
      <c r="M19" s="18"/>
      <c r="N19" s="18"/>
      <c r="O19" s="18"/>
      <c r="P19" s="18"/>
      <c r="Q19" s="18"/>
      <c r="R19" s="79"/>
      <c r="S19" s="25"/>
      <c r="T19" s="25"/>
      <c r="U19" s="25"/>
      <c r="V19" s="25"/>
      <c r="W19" s="18"/>
      <c r="X19" s="18"/>
      <c r="Y19" s="18"/>
      <c r="Z19" s="25"/>
      <c r="AA19" s="25"/>
      <c r="AB19" s="262"/>
      <c r="AC19" s="93"/>
      <c r="AD19" s="92" t="s">
        <v>440</v>
      </c>
      <c r="AE19" s="93"/>
      <c r="AF19" s="93"/>
      <c r="AG19" s="93"/>
      <c r="AH19" s="93"/>
      <c r="AI19" s="93"/>
      <c r="AJ19" s="93"/>
      <c r="AK19" s="93"/>
      <c r="AL19" s="93"/>
      <c r="AM19" s="93"/>
    </row>
    <row r="20" spans="2:39" s="230" customFormat="1" ht="20.25" customHeight="1" x14ac:dyDescent="0.25">
      <c r="B20" s="261"/>
      <c r="C20" s="55" t="s">
        <v>33</v>
      </c>
      <c r="D20" s="56"/>
      <c r="E20" s="18"/>
      <c r="F20" s="413">
        <v>1</v>
      </c>
      <c r="G20" s="413"/>
      <c r="H20" s="413"/>
      <c r="I20" s="413"/>
      <c r="J20" s="413"/>
      <c r="K20" s="18" t="s">
        <v>136</v>
      </c>
      <c r="L20" s="79"/>
      <c r="M20" s="18"/>
      <c r="N20" s="18"/>
      <c r="O20" s="18"/>
      <c r="P20" s="18"/>
      <c r="Q20" s="18"/>
      <c r="R20" s="79"/>
      <c r="S20" s="25"/>
      <c r="T20" s="25"/>
      <c r="U20" s="25"/>
      <c r="V20" s="25"/>
      <c r="W20" s="18"/>
      <c r="X20" s="18"/>
      <c r="Y20" s="18"/>
      <c r="Z20" s="25"/>
      <c r="AA20" s="25"/>
      <c r="AB20" s="262"/>
      <c r="AC20" s="93"/>
      <c r="AD20" s="92"/>
      <c r="AE20" s="93"/>
      <c r="AF20" s="93"/>
      <c r="AG20" s="93"/>
      <c r="AH20" s="93"/>
      <c r="AI20" s="93"/>
      <c r="AJ20" s="93"/>
      <c r="AK20" s="93"/>
      <c r="AL20" s="93"/>
      <c r="AM20" s="93"/>
    </row>
    <row r="21" spans="2:39" s="230" customFormat="1" ht="20.25" customHeight="1" x14ac:dyDescent="0.25">
      <c r="B21" s="261"/>
      <c r="C21" s="55" t="s">
        <v>34</v>
      </c>
      <c r="D21" s="55"/>
      <c r="E21" s="18"/>
      <c r="F21" s="413">
        <v>0.8</v>
      </c>
      <c r="G21" s="413"/>
      <c r="H21" s="413"/>
      <c r="I21" s="413"/>
      <c r="J21" s="413"/>
      <c r="K21" s="18" t="s">
        <v>137</v>
      </c>
      <c r="L21" s="79"/>
      <c r="M21" s="18"/>
      <c r="N21" s="18"/>
      <c r="O21" s="18"/>
      <c r="P21" s="18"/>
      <c r="Q21" s="18"/>
      <c r="R21" s="79"/>
      <c r="S21" s="25"/>
      <c r="T21" s="25"/>
      <c r="U21" s="25"/>
      <c r="V21" s="25"/>
      <c r="W21" s="18"/>
      <c r="X21" s="18"/>
      <c r="Y21" s="18"/>
      <c r="Z21" s="25"/>
      <c r="AA21" s="25"/>
      <c r="AB21" s="262"/>
      <c r="AC21" s="93"/>
      <c r="AD21" s="92"/>
      <c r="AE21" s="93"/>
      <c r="AF21" s="93"/>
      <c r="AG21" s="93"/>
      <c r="AH21" s="93"/>
      <c r="AI21" s="93"/>
      <c r="AJ21" s="93"/>
      <c r="AK21" s="93"/>
      <c r="AL21" s="93"/>
      <c r="AM21" s="93"/>
    </row>
    <row r="22" spans="2:39" s="230" customFormat="1" ht="20.25" customHeight="1" x14ac:dyDescent="0.25">
      <c r="B22" s="261"/>
      <c r="C22" s="55" t="s">
        <v>35</v>
      </c>
      <c r="D22" s="55"/>
      <c r="E22" s="18"/>
      <c r="F22" s="413">
        <v>0.7</v>
      </c>
      <c r="G22" s="413"/>
      <c r="H22" s="413"/>
      <c r="I22" s="413"/>
      <c r="J22" s="413"/>
      <c r="K22" s="18" t="s">
        <v>138</v>
      </c>
      <c r="L22" s="79"/>
      <c r="M22" s="18"/>
      <c r="N22" s="18"/>
      <c r="O22" s="18"/>
      <c r="P22" s="18"/>
      <c r="Q22" s="18"/>
      <c r="R22" s="79"/>
      <c r="S22" s="25"/>
      <c r="T22" s="25"/>
      <c r="U22" s="25"/>
      <c r="V22" s="25"/>
      <c r="W22" s="18"/>
      <c r="X22" s="18"/>
      <c r="Y22" s="18"/>
      <c r="Z22" s="25"/>
      <c r="AA22" s="25"/>
      <c r="AB22" s="262"/>
      <c r="AC22" s="93"/>
      <c r="AD22" s="92"/>
      <c r="AE22" s="93"/>
      <c r="AF22" s="93"/>
      <c r="AG22" s="93"/>
      <c r="AH22" s="93"/>
      <c r="AI22" s="93"/>
      <c r="AJ22" s="93"/>
      <c r="AK22" s="93"/>
      <c r="AL22" s="93"/>
      <c r="AM22" s="93"/>
    </row>
    <row r="23" spans="2:39" s="230" customFormat="1" ht="20.25" customHeight="1" x14ac:dyDescent="0.25">
      <c r="B23" s="261"/>
      <c r="C23" s="55" t="s">
        <v>36</v>
      </c>
      <c r="D23" s="56"/>
      <c r="E23" s="18"/>
      <c r="F23" s="413">
        <v>0.6</v>
      </c>
      <c r="G23" s="413"/>
      <c r="H23" s="413"/>
      <c r="I23" s="413"/>
      <c r="J23" s="413"/>
      <c r="K23" s="18" t="s">
        <v>139</v>
      </c>
      <c r="L23" s="79"/>
      <c r="M23" s="18"/>
      <c r="N23" s="18"/>
      <c r="O23" s="18"/>
      <c r="P23" s="18"/>
      <c r="Q23" s="18"/>
      <c r="R23" s="79"/>
      <c r="S23" s="25"/>
      <c r="T23" s="25"/>
      <c r="U23" s="25"/>
      <c r="V23" s="25"/>
      <c r="W23" s="18"/>
      <c r="X23" s="18"/>
      <c r="Y23" s="18"/>
      <c r="Z23" s="27"/>
      <c r="AA23" s="27"/>
      <c r="AB23" s="262"/>
      <c r="AC23" s="127"/>
      <c r="AD23" s="92"/>
      <c r="AE23" s="127"/>
      <c r="AF23" s="127"/>
      <c r="AG23" s="127"/>
      <c r="AH23" s="127"/>
      <c r="AI23" s="127"/>
      <c r="AJ23" s="127"/>
      <c r="AK23" s="127"/>
      <c r="AL23" s="127"/>
      <c r="AM23" s="127"/>
    </row>
    <row r="24" spans="2:39" s="230" customFormat="1" ht="20.25" customHeight="1" x14ac:dyDescent="0.25">
      <c r="B24" s="261"/>
      <c r="C24" s="55" t="s">
        <v>314</v>
      </c>
      <c r="D24" s="56"/>
      <c r="E24" s="18"/>
      <c r="F24" s="413">
        <v>1</v>
      </c>
      <c r="G24" s="413"/>
      <c r="H24" s="413"/>
      <c r="I24" s="413"/>
      <c r="J24" s="413"/>
      <c r="K24" s="18" t="s">
        <v>315</v>
      </c>
      <c r="L24" s="79"/>
      <c r="M24" s="18"/>
      <c r="N24" s="18"/>
      <c r="O24" s="18"/>
      <c r="P24" s="18"/>
      <c r="Q24" s="18"/>
      <c r="R24" s="79"/>
      <c r="S24" s="25"/>
      <c r="T24" s="25"/>
      <c r="U24" s="25"/>
      <c r="V24" s="25"/>
      <c r="W24" s="18"/>
      <c r="X24" s="18"/>
      <c r="Y24" s="18"/>
      <c r="Z24" s="27"/>
      <c r="AA24" s="27"/>
      <c r="AB24" s="262"/>
      <c r="AC24" s="128"/>
      <c r="AD24" s="92"/>
      <c r="AE24" s="129"/>
      <c r="AF24" s="129"/>
      <c r="AG24" s="129"/>
      <c r="AH24" s="129"/>
      <c r="AI24" s="129"/>
      <c r="AJ24" s="129"/>
      <c r="AK24" s="129"/>
      <c r="AL24" s="129"/>
      <c r="AM24" s="129"/>
    </row>
    <row r="25" spans="2:39" s="230" customFormat="1" ht="20.25" customHeight="1" x14ac:dyDescent="0.25">
      <c r="B25" s="261"/>
      <c r="C25" s="55" t="s">
        <v>316</v>
      </c>
      <c r="D25" s="56"/>
      <c r="E25" s="18"/>
      <c r="F25" s="413">
        <v>0.8</v>
      </c>
      <c r="G25" s="413"/>
      <c r="H25" s="413"/>
      <c r="I25" s="413"/>
      <c r="J25" s="413"/>
      <c r="K25" s="18" t="s">
        <v>317</v>
      </c>
      <c r="L25" s="79"/>
      <c r="M25" s="18"/>
      <c r="N25" s="18"/>
      <c r="O25" s="18"/>
      <c r="P25" s="18"/>
      <c r="Q25" s="18"/>
      <c r="R25" s="79"/>
      <c r="S25" s="25"/>
      <c r="T25" s="25"/>
      <c r="U25" s="25"/>
      <c r="V25" s="25"/>
      <c r="W25" s="18"/>
      <c r="X25" s="18"/>
      <c r="Y25" s="18"/>
      <c r="Z25" s="27"/>
      <c r="AA25" s="27"/>
      <c r="AB25" s="262"/>
    </row>
    <row r="26" spans="2:39" s="230" customFormat="1" ht="20.25" customHeight="1" x14ac:dyDescent="0.25">
      <c r="B26" s="261"/>
      <c r="C26" s="55"/>
      <c r="D26" s="56"/>
      <c r="E26" s="18"/>
      <c r="F26" s="18"/>
      <c r="G26" s="18"/>
      <c r="H26" s="18"/>
      <c r="I26" s="18"/>
      <c r="J26" s="18"/>
      <c r="K26" s="18"/>
      <c r="L26" s="18"/>
      <c r="M26" s="18"/>
      <c r="N26" s="18"/>
      <c r="O26" s="18"/>
      <c r="P26" s="18"/>
      <c r="Q26" s="18"/>
      <c r="R26" s="20"/>
      <c r="S26" s="20"/>
      <c r="T26" s="20"/>
      <c r="U26" s="20"/>
      <c r="V26" s="20"/>
      <c r="W26" s="18"/>
      <c r="X26" s="18"/>
      <c r="Y26" s="18"/>
      <c r="Z26" s="22"/>
      <c r="AA26" s="22"/>
      <c r="AB26" s="262"/>
    </row>
    <row r="27" spans="2:39" s="230" customFormat="1" ht="20.25" customHeight="1" x14ac:dyDescent="0.25">
      <c r="B27" s="261"/>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262"/>
    </row>
    <row r="28" spans="2:39" s="230" customFormat="1" ht="20.25" customHeight="1" x14ac:dyDescent="0.25">
      <c r="B28" s="261"/>
      <c r="C28" s="53" t="s">
        <v>63</v>
      </c>
      <c r="D28" s="18"/>
      <c r="E28" s="18"/>
      <c r="F28" s="18"/>
      <c r="G28" s="18"/>
      <c r="H28" s="18"/>
      <c r="I28" s="18"/>
      <c r="J28" s="18"/>
      <c r="K28" s="18"/>
      <c r="L28" s="18"/>
      <c r="M28" s="18"/>
      <c r="N28" s="18"/>
      <c r="O28" s="18"/>
      <c r="P28" s="18"/>
      <c r="Q28" s="18"/>
      <c r="R28" s="18"/>
      <c r="S28" s="18"/>
      <c r="T28" s="18"/>
      <c r="U28" s="18"/>
      <c r="V28" s="18"/>
      <c r="W28" s="18"/>
      <c r="X28" s="18"/>
      <c r="Y28" s="18"/>
      <c r="Z28" s="18"/>
      <c r="AA28" s="18"/>
      <c r="AB28" s="262"/>
    </row>
    <row r="29" spans="2:39" s="230" customFormat="1" ht="20.25" customHeight="1" x14ac:dyDescent="0.25">
      <c r="B29" s="261"/>
      <c r="C29" s="18">
        <v>1</v>
      </c>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18"/>
      <c r="AB29" s="262"/>
    </row>
    <row r="30" spans="2:39" s="230" customFormat="1" ht="20.25" customHeight="1" x14ac:dyDescent="0.25">
      <c r="B30" s="261"/>
      <c r="C30" s="412" t="s">
        <v>206</v>
      </c>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18"/>
      <c r="AB30" s="262"/>
    </row>
    <row r="31" spans="2:39" s="230" customFormat="1" ht="20.25" customHeight="1" x14ac:dyDescent="0.25">
      <c r="B31" s="261"/>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18"/>
      <c r="AB31" s="262"/>
    </row>
    <row r="32" spans="2:39" s="230" customFormat="1" ht="20.25" customHeight="1" x14ac:dyDescent="0.25">
      <c r="B32" s="261"/>
      <c r="C32" s="55"/>
      <c r="D32" s="25"/>
      <c r="E32" s="18"/>
      <c r="F32" s="18"/>
      <c r="G32" s="18"/>
      <c r="H32" s="18"/>
      <c r="I32" s="18"/>
      <c r="J32" s="18"/>
      <c r="K32" s="18"/>
      <c r="L32" s="18"/>
      <c r="M32" s="18"/>
      <c r="N32" s="18"/>
      <c r="O32" s="18"/>
      <c r="P32" s="18"/>
      <c r="Q32" s="18"/>
      <c r="R32" s="18"/>
      <c r="S32" s="18"/>
      <c r="T32" s="18"/>
      <c r="U32" s="18"/>
      <c r="V32" s="18"/>
      <c r="W32" s="18"/>
      <c r="X32" s="18"/>
      <c r="Y32" s="18"/>
      <c r="Z32" s="18"/>
      <c r="AA32" s="18"/>
      <c r="AB32" s="262"/>
    </row>
    <row r="33" spans="1:81" ht="20.25" customHeight="1" x14ac:dyDescent="0.25">
      <c r="A33" s="230"/>
      <c r="B33" s="261"/>
      <c r="C33" s="18"/>
      <c r="D33" s="18"/>
      <c r="E33" s="25"/>
      <c r="F33" s="435" t="s">
        <v>141</v>
      </c>
      <c r="G33" s="436"/>
      <c r="H33" s="436"/>
      <c r="I33" s="436"/>
      <c r="J33" s="436"/>
      <c r="K33" s="436"/>
      <c r="L33" s="436"/>
      <c r="M33" s="433" t="s">
        <v>142</v>
      </c>
      <c r="N33" s="433"/>
      <c r="O33" s="433"/>
      <c r="P33" s="433"/>
      <c r="Q33" s="433"/>
      <c r="R33" s="433"/>
      <c r="S33" s="433"/>
      <c r="T33" s="433" t="s">
        <v>143</v>
      </c>
      <c r="U33" s="433"/>
      <c r="V33" s="433"/>
      <c r="W33" s="433"/>
      <c r="X33" s="433"/>
      <c r="Y33" s="433"/>
      <c r="Z33" s="433"/>
      <c r="AA33" s="121"/>
      <c r="AB33" s="262"/>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row>
    <row r="34" spans="1:81" ht="20.25" customHeight="1" x14ac:dyDescent="0.25">
      <c r="A34" s="230"/>
      <c r="B34" s="261"/>
      <c r="C34" s="18"/>
      <c r="D34" s="18"/>
      <c r="E34" s="263"/>
      <c r="F34" s="113" t="s">
        <v>144</v>
      </c>
      <c r="G34" s="113" t="s">
        <v>145</v>
      </c>
      <c r="H34" s="113" t="s">
        <v>146</v>
      </c>
      <c r="I34" s="113" t="s">
        <v>147</v>
      </c>
      <c r="J34" s="113" t="s">
        <v>148</v>
      </c>
      <c r="K34" s="114" t="s">
        <v>149</v>
      </c>
      <c r="L34" s="114" t="s">
        <v>150</v>
      </c>
      <c r="M34" s="113" t="s">
        <v>144</v>
      </c>
      <c r="N34" s="113" t="s">
        <v>145</v>
      </c>
      <c r="O34" s="113" t="s">
        <v>146</v>
      </c>
      <c r="P34" s="113" t="s">
        <v>147</v>
      </c>
      <c r="Q34" s="113" t="s">
        <v>148</v>
      </c>
      <c r="R34" s="114" t="s">
        <v>149</v>
      </c>
      <c r="S34" s="114" t="s">
        <v>150</v>
      </c>
      <c r="T34" s="113" t="s">
        <v>144</v>
      </c>
      <c r="U34" s="113" t="s">
        <v>145</v>
      </c>
      <c r="V34" s="113" t="s">
        <v>146</v>
      </c>
      <c r="W34" s="113" t="s">
        <v>147</v>
      </c>
      <c r="X34" s="113" t="s">
        <v>148</v>
      </c>
      <c r="Y34" s="114" t="s">
        <v>149</v>
      </c>
      <c r="Z34" s="114" t="s">
        <v>150</v>
      </c>
      <c r="AA34" s="121"/>
      <c r="AB34" s="262"/>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row>
    <row r="35" spans="1:81" ht="20.25" customHeight="1" x14ac:dyDescent="0.25">
      <c r="A35" s="230"/>
      <c r="B35" s="261"/>
      <c r="C35" s="18"/>
      <c r="D35" s="434" t="s">
        <v>151</v>
      </c>
      <c r="E35" s="434"/>
      <c r="F35" s="115">
        <v>0.28402777777777777</v>
      </c>
      <c r="G35" s="115">
        <v>0.28402777777777777</v>
      </c>
      <c r="H35" s="115">
        <v>0.28402777777777777</v>
      </c>
      <c r="I35" s="115">
        <v>0.28402777777777777</v>
      </c>
      <c r="J35" s="115">
        <v>0.28402777777777777</v>
      </c>
      <c r="K35" s="116"/>
      <c r="L35" s="116"/>
      <c r="M35" s="115">
        <v>0.28402777777777777</v>
      </c>
      <c r="N35" s="115">
        <v>0.28402777777777777</v>
      </c>
      <c r="O35" s="115">
        <v>0.28402777777777777</v>
      </c>
      <c r="P35" s="115">
        <v>0.28402777777777777</v>
      </c>
      <c r="Q35" s="115">
        <v>0.28402777777777777</v>
      </c>
      <c r="R35" s="116"/>
      <c r="S35" s="116"/>
      <c r="T35" s="115">
        <v>0.28402777777777777</v>
      </c>
      <c r="U35" s="115">
        <v>0.28402777777777777</v>
      </c>
      <c r="V35" s="115">
        <v>0.28402777777777777</v>
      </c>
      <c r="W35" s="115">
        <v>0.28402777777777777</v>
      </c>
      <c r="X35" s="115">
        <v>0.28402777777777777</v>
      </c>
      <c r="Y35" s="116"/>
      <c r="Z35" s="116"/>
      <c r="AA35" s="122"/>
      <c r="AB35" s="262"/>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row>
    <row r="36" spans="1:81" s="92" customFormat="1" ht="20.25" customHeight="1" x14ac:dyDescent="0.25">
      <c r="A36" s="230"/>
      <c r="B36" s="261"/>
      <c r="C36" s="18"/>
      <c r="D36" s="434" t="s">
        <v>188</v>
      </c>
      <c r="E36" s="434"/>
      <c r="F36" s="115">
        <v>0.35555555555555557</v>
      </c>
      <c r="G36" s="115">
        <v>0.35555555555555557</v>
      </c>
      <c r="H36" s="115">
        <v>0.35555555555555557</v>
      </c>
      <c r="I36" s="115">
        <v>0.35555555555555557</v>
      </c>
      <c r="J36" s="115">
        <v>0</v>
      </c>
      <c r="K36" s="116"/>
      <c r="L36" s="116"/>
      <c r="M36" s="115">
        <v>0.35555555555555557</v>
      </c>
      <c r="N36" s="115">
        <v>0.35555555555555557</v>
      </c>
      <c r="O36" s="115">
        <v>0.35555555555555557</v>
      </c>
      <c r="P36" s="115">
        <v>0.35555555555555557</v>
      </c>
      <c r="Q36" s="115">
        <v>0</v>
      </c>
      <c r="R36" s="116"/>
      <c r="S36" s="116"/>
      <c r="T36" s="115">
        <v>0.35555555555555557</v>
      </c>
      <c r="U36" s="115">
        <v>0.35555555555555557</v>
      </c>
      <c r="V36" s="115">
        <v>0.35555555555555557</v>
      </c>
      <c r="W36" s="115">
        <v>0.35555555555555557</v>
      </c>
      <c r="X36" s="115">
        <v>0</v>
      </c>
      <c r="Y36" s="116"/>
      <c r="Z36" s="116"/>
      <c r="AA36" s="122"/>
      <c r="AB36" s="262"/>
    </row>
    <row r="37" spans="1:81" s="92" customFormat="1" ht="20.25" customHeight="1" x14ac:dyDescent="0.25">
      <c r="A37" s="230"/>
      <c r="B37" s="52"/>
      <c r="C37" s="18"/>
      <c r="D37" s="434" t="s">
        <v>205</v>
      </c>
      <c r="E37" s="434"/>
      <c r="F37" s="115" t="s">
        <v>154</v>
      </c>
      <c r="G37" s="115" t="s">
        <v>154</v>
      </c>
      <c r="H37" s="115" t="s">
        <v>154</v>
      </c>
      <c r="I37" s="117" t="s">
        <v>153</v>
      </c>
      <c r="J37" s="117" t="s">
        <v>153</v>
      </c>
      <c r="K37" s="116" t="s">
        <v>154</v>
      </c>
      <c r="L37" s="116" t="s">
        <v>154</v>
      </c>
      <c r="M37" s="115" t="s">
        <v>154</v>
      </c>
      <c r="N37" s="115" t="s">
        <v>154</v>
      </c>
      <c r="O37" s="115" t="s">
        <v>154</v>
      </c>
      <c r="P37" s="115" t="s">
        <v>154</v>
      </c>
      <c r="Q37" s="115" t="s">
        <v>154</v>
      </c>
      <c r="R37" s="116" t="s">
        <v>154</v>
      </c>
      <c r="S37" s="116" t="s">
        <v>154</v>
      </c>
      <c r="T37" s="115" t="s">
        <v>154</v>
      </c>
      <c r="U37" s="115" t="s">
        <v>154</v>
      </c>
      <c r="V37" s="115" t="s">
        <v>154</v>
      </c>
      <c r="W37" s="115" t="s">
        <v>154</v>
      </c>
      <c r="X37" s="115" t="s">
        <v>154</v>
      </c>
      <c r="Y37" s="116" t="s">
        <v>154</v>
      </c>
      <c r="Z37" s="116" t="s">
        <v>154</v>
      </c>
      <c r="AA37" s="122"/>
      <c r="AB37" s="54"/>
    </row>
    <row r="38" spans="1:81" s="92" customFormat="1" ht="20.25" customHeight="1" x14ac:dyDescent="0.25">
      <c r="A38" s="230"/>
      <c r="B38" s="52"/>
      <c r="C38" s="18"/>
      <c r="D38" s="434" t="s">
        <v>155</v>
      </c>
      <c r="E38" s="434"/>
      <c r="F38" s="264" t="s">
        <v>157</v>
      </c>
      <c r="G38" s="264" t="s">
        <v>157</v>
      </c>
      <c r="H38" s="264" t="s">
        <v>157</v>
      </c>
      <c r="I38" s="115">
        <v>0.28402777777777777</v>
      </c>
      <c r="J38" s="115">
        <v>0.28402777777777777</v>
      </c>
      <c r="K38" s="116"/>
      <c r="L38" s="116"/>
      <c r="M38" s="115" t="s">
        <v>157</v>
      </c>
      <c r="N38" s="115" t="s">
        <v>157</v>
      </c>
      <c r="O38" s="115" t="s">
        <v>157</v>
      </c>
      <c r="P38" s="115" t="s">
        <v>157</v>
      </c>
      <c r="Q38" s="115" t="s">
        <v>157</v>
      </c>
      <c r="R38" s="116"/>
      <c r="S38" s="116"/>
      <c r="T38" s="115" t="s">
        <v>157</v>
      </c>
      <c r="U38" s="115" t="s">
        <v>157</v>
      </c>
      <c r="V38" s="115" t="s">
        <v>157</v>
      </c>
      <c r="W38" s="115" t="s">
        <v>157</v>
      </c>
      <c r="X38" s="115" t="s">
        <v>157</v>
      </c>
      <c r="Y38" s="116"/>
      <c r="Z38" s="116"/>
      <c r="AA38" s="122"/>
      <c r="AB38" s="54"/>
    </row>
    <row r="39" spans="1:81" s="92" customFormat="1" ht="20.25" customHeight="1" x14ac:dyDescent="0.25">
      <c r="A39" s="230"/>
      <c r="B39" s="52"/>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54"/>
    </row>
    <row r="40" spans="1:81" s="92" customFormat="1" ht="20.25" customHeight="1" x14ac:dyDescent="0.25">
      <c r="A40" s="230"/>
      <c r="B40" s="52"/>
      <c r="C40" s="18">
        <v>2</v>
      </c>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18"/>
      <c r="AB40" s="54"/>
    </row>
    <row r="41" spans="1:81" s="92" customFormat="1" ht="20.25" customHeight="1" x14ac:dyDescent="0.25">
      <c r="A41" s="230"/>
      <c r="B41" s="52"/>
      <c r="C41" s="412" t="s">
        <v>207</v>
      </c>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18"/>
      <c r="AB41" s="54"/>
    </row>
    <row r="42" spans="1:81" s="92" customFormat="1" ht="20.25" customHeight="1" x14ac:dyDescent="0.25">
      <c r="A42" s="230"/>
      <c r="B42" s="5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18"/>
      <c r="AB42" s="54"/>
    </row>
    <row r="43" spans="1:81" s="92" customFormat="1" ht="20.25" customHeight="1" x14ac:dyDescent="0.25">
      <c r="A43" s="230"/>
      <c r="B43" s="52"/>
      <c r="C43" s="55"/>
      <c r="D43" s="25"/>
      <c r="E43" s="18"/>
      <c r="F43" s="18"/>
      <c r="G43" s="18"/>
      <c r="H43" s="18"/>
      <c r="I43" s="18"/>
      <c r="J43" s="18"/>
      <c r="K43" s="18"/>
      <c r="L43" s="18"/>
      <c r="M43" s="18"/>
      <c r="N43" s="18"/>
      <c r="O43" s="18"/>
      <c r="P43" s="18"/>
      <c r="Q43" s="18"/>
      <c r="R43" s="18"/>
      <c r="S43" s="18"/>
      <c r="T43" s="18"/>
      <c r="U43" s="18"/>
      <c r="V43" s="18"/>
      <c r="W43" s="18"/>
      <c r="X43" s="18"/>
      <c r="Y43" s="18"/>
      <c r="Z43" s="18"/>
      <c r="AA43" s="18"/>
      <c r="AB43" s="54"/>
    </row>
    <row r="44" spans="1:81" s="92" customFormat="1" ht="20.25" customHeight="1" x14ac:dyDescent="0.25">
      <c r="A44" s="230"/>
      <c r="B44" s="52"/>
      <c r="C44" s="18"/>
      <c r="D44" s="18"/>
      <c r="E44" s="25"/>
      <c r="F44" s="435" t="s">
        <v>141</v>
      </c>
      <c r="G44" s="436"/>
      <c r="H44" s="436"/>
      <c r="I44" s="436"/>
      <c r="J44" s="436"/>
      <c r="K44" s="436"/>
      <c r="L44" s="436"/>
      <c r="M44" s="433" t="s">
        <v>142</v>
      </c>
      <c r="N44" s="433"/>
      <c r="O44" s="433"/>
      <c r="P44" s="433"/>
      <c r="Q44" s="433"/>
      <c r="R44" s="433"/>
      <c r="S44" s="433"/>
      <c r="T44" s="433" t="s">
        <v>143</v>
      </c>
      <c r="U44" s="433"/>
      <c r="V44" s="433"/>
      <c r="W44" s="433"/>
      <c r="X44" s="433"/>
      <c r="Y44" s="433"/>
      <c r="Z44" s="433"/>
      <c r="AA44" s="121"/>
      <c r="AB44" s="54"/>
    </row>
    <row r="45" spans="1:81" s="92" customFormat="1" ht="20.25" customHeight="1" x14ac:dyDescent="0.25">
      <c r="A45" s="230"/>
      <c r="B45" s="52"/>
      <c r="C45" s="18"/>
      <c r="D45" s="18"/>
      <c r="E45" s="263"/>
      <c r="F45" s="113" t="s">
        <v>144</v>
      </c>
      <c r="G45" s="113" t="s">
        <v>145</v>
      </c>
      <c r="H45" s="113" t="s">
        <v>146</v>
      </c>
      <c r="I45" s="113" t="s">
        <v>147</v>
      </c>
      <c r="J45" s="113" t="s">
        <v>148</v>
      </c>
      <c r="K45" s="114" t="s">
        <v>149</v>
      </c>
      <c r="L45" s="114" t="s">
        <v>150</v>
      </c>
      <c r="M45" s="113" t="s">
        <v>144</v>
      </c>
      <c r="N45" s="113" t="s">
        <v>145</v>
      </c>
      <c r="O45" s="113" t="s">
        <v>146</v>
      </c>
      <c r="P45" s="113" t="s">
        <v>147</v>
      </c>
      <c r="Q45" s="113" t="s">
        <v>148</v>
      </c>
      <c r="R45" s="114" t="s">
        <v>149</v>
      </c>
      <c r="S45" s="114" t="s">
        <v>150</v>
      </c>
      <c r="T45" s="113" t="s">
        <v>144</v>
      </c>
      <c r="U45" s="113" t="s">
        <v>145</v>
      </c>
      <c r="V45" s="113" t="s">
        <v>146</v>
      </c>
      <c r="W45" s="113" t="s">
        <v>147</v>
      </c>
      <c r="X45" s="113" t="s">
        <v>148</v>
      </c>
      <c r="Y45" s="114" t="s">
        <v>149</v>
      </c>
      <c r="Z45" s="114" t="s">
        <v>150</v>
      </c>
      <c r="AA45" s="121"/>
      <c r="AB45" s="54"/>
    </row>
    <row r="46" spans="1:81" s="92" customFormat="1" ht="20.25" customHeight="1" x14ac:dyDescent="0.25">
      <c r="A46" s="230"/>
      <c r="B46" s="52"/>
      <c r="C46" s="18"/>
      <c r="D46" s="434" t="s">
        <v>151</v>
      </c>
      <c r="E46" s="434"/>
      <c r="F46" s="115">
        <v>0.28402777777777777</v>
      </c>
      <c r="G46" s="115">
        <v>0.28402777777777777</v>
      </c>
      <c r="H46" s="115">
        <v>0.28402777777777777</v>
      </c>
      <c r="I46" s="115">
        <v>0.28402777777777777</v>
      </c>
      <c r="J46" s="115">
        <v>0.28402777777777777</v>
      </c>
      <c r="K46" s="116"/>
      <c r="L46" s="116"/>
      <c r="M46" s="115">
        <v>0.28402777777777777</v>
      </c>
      <c r="N46" s="115">
        <v>0.28402777777777777</v>
      </c>
      <c r="O46" s="115">
        <v>0.28402777777777777</v>
      </c>
      <c r="P46" s="115">
        <v>0.28402777777777777</v>
      </c>
      <c r="Q46" s="115">
        <v>0.28402777777777777</v>
      </c>
      <c r="R46" s="116"/>
      <c r="S46" s="116"/>
      <c r="T46" s="115">
        <v>0.28402777777777777</v>
      </c>
      <c r="U46" s="115">
        <v>0.28402777777777777</v>
      </c>
      <c r="V46" s="115">
        <v>0.28402777777777777</v>
      </c>
      <c r="W46" s="115">
        <v>0.28402777777777777</v>
      </c>
      <c r="X46" s="115">
        <v>0.28402777777777777</v>
      </c>
      <c r="Y46" s="116"/>
      <c r="Z46" s="116"/>
      <c r="AA46" s="122"/>
      <c r="AB46" s="54"/>
    </row>
    <row r="47" spans="1:81" s="92" customFormat="1" ht="20.25" customHeight="1" x14ac:dyDescent="0.25">
      <c r="A47" s="230"/>
      <c r="B47" s="52"/>
      <c r="C47" s="18"/>
      <c r="D47" s="434" t="s">
        <v>188</v>
      </c>
      <c r="E47" s="434"/>
      <c r="F47" s="115">
        <v>0.35555555555555557</v>
      </c>
      <c r="G47" s="115">
        <v>0.35555555555555557</v>
      </c>
      <c r="H47" s="115">
        <v>0.35555555555555557</v>
      </c>
      <c r="I47" s="115">
        <v>0.35555555555555557</v>
      </c>
      <c r="J47" s="115">
        <v>0</v>
      </c>
      <c r="K47" s="116"/>
      <c r="L47" s="116"/>
      <c r="M47" s="115">
        <v>0.35555555555555557</v>
      </c>
      <c r="N47" s="115">
        <v>0.35555555555555557</v>
      </c>
      <c r="O47" s="115">
        <v>0.35555555555555557</v>
      </c>
      <c r="P47" s="115">
        <v>0.35555555555555557</v>
      </c>
      <c r="Q47" s="115">
        <v>0</v>
      </c>
      <c r="R47" s="116"/>
      <c r="S47" s="116"/>
      <c r="T47" s="115">
        <v>0.35555555555555557</v>
      </c>
      <c r="U47" s="115">
        <v>0.35555555555555557</v>
      </c>
      <c r="V47" s="115">
        <v>0.35555555555555557</v>
      </c>
      <c r="W47" s="115">
        <v>0.35555555555555557</v>
      </c>
      <c r="X47" s="115">
        <v>0</v>
      </c>
      <c r="Y47" s="116"/>
      <c r="Z47" s="116"/>
      <c r="AA47" s="122"/>
      <c r="AB47" s="54"/>
    </row>
    <row r="48" spans="1:81" s="92" customFormat="1" ht="20.25" customHeight="1" x14ac:dyDescent="0.25">
      <c r="A48" s="230"/>
      <c r="B48" s="52"/>
      <c r="C48" s="18"/>
      <c r="D48" s="434" t="s">
        <v>205</v>
      </c>
      <c r="E48" s="434"/>
      <c r="F48" s="115" t="s">
        <v>154</v>
      </c>
      <c r="G48" s="115" t="s">
        <v>154</v>
      </c>
      <c r="H48" s="115" t="s">
        <v>154</v>
      </c>
      <c r="I48" s="115" t="s">
        <v>154</v>
      </c>
      <c r="J48" s="115" t="s">
        <v>154</v>
      </c>
      <c r="K48" s="117" t="s">
        <v>153</v>
      </c>
      <c r="L48" s="116" t="s">
        <v>154</v>
      </c>
      <c r="M48" s="115" t="s">
        <v>154</v>
      </c>
      <c r="N48" s="115" t="s">
        <v>154</v>
      </c>
      <c r="O48" s="115" t="s">
        <v>154</v>
      </c>
      <c r="P48" s="115" t="s">
        <v>154</v>
      </c>
      <c r="Q48" s="115" t="s">
        <v>154</v>
      </c>
      <c r="R48" s="116" t="s">
        <v>154</v>
      </c>
      <c r="S48" s="116" t="s">
        <v>154</v>
      </c>
      <c r="T48" s="115" t="s">
        <v>154</v>
      </c>
      <c r="U48" s="115" t="s">
        <v>154</v>
      </c>
      <c r="V48" s="115" t="s">
        <v>154</v>
      </c>
      <c r="W48" s="115" t="s">
        <v>154</v>
      </c>
      <c r="X48" s="115" t="s">
        <v>154</v>
      </c>
      <c r="Y48" s="116" t="s">
        <v>154</v>
      </c>
      <c r="Z48" s="116" t="s">
        <v>154</v>
      </c>
      <c r="AA48" s="122"/>
      <c r="AB48" s="54"/>
    </row>
    <row r="49" spans="1:84" s="92" customFormat="1" ht="20.25" customHeight="1" x14ac:dyDescent="0.25">
      <c r="A49" s="230"/>
      <c r="B49" s="52"/>
      <c r="C49" s="18"/>
      <c r="D49" s="434" t="s">
        <v>155</v>
      </c>
      <c r="E49" s="434"/>
      <c r="F49" s="264" t="s">
        <v>157</v>
      </c>
      <c r="G49" s="264" t="s">
        <v>157</v>
      </c>
      <c r="H49" s="264" t="s">
        <v>157</v>
      </c>
      <c r="I49" s="264" t="s">
        <v>157</v>
      </c>
      <c r="J49" s="264" t="s">
        <v>157</v>
      </c>
      <c r="K49" s="116">
        <v>0</v>
      </c>
      <c r="L49" s="116"/>
      <c r="M49" s="115" t="s">
        <v>157</v>
      </c>
      <c r="N49" s="115" t="s">
        <v>157</v>
      </c>
      <c r="O49" s="115" t="s">
        <v>157</v>
      </c>
      <c r="P49" s="115" t="s">
        <v>157</v>
      </c>
      <c r="Q49" s="115" t="s">
        <v>157</v>
      </c>
      <c r="R49" s="116"/>
      <c r="S49" s="116"/>
      <c r="T49" s="115" t="s">
        <v>157</v>
      </c>
      <c r="U49" s="115" t="s">
        <v>157</v>
      </c>
      <c r="V49" s="115" t="s">
        <v>157</v>
      </c>
      <c r="W49" s="115" t="s">
        <v>157</v>
      </c>
      <c r="X49" s="115" t="s">
        <v>157</v>
      </c>
      <c r="Y49" s="116"/>
      <c r="Z49" s="116"/>
      <c r="AA49" s="122"/>
      <c r="AB49" s="54"/>
    </row>
    <row r="50" spans="1:84" s="92" customFormat="1" ht="20.25" customHeight="1" x14ac:dyDescent="0.25">
      <c r="A50" s="230"/>
      <c r="B50" s="52"/>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54"/>
    </row>
    <row r="51" spans="1:84" s="92" customFormat="1" ht="20.25" customHeight="1" x14ac:dyDescent="0.25">
      <c r="A51" s="230"/>
      <c r="B51" s="52"/>
      <c r="C51" s="18"/>
      <c r="D51" s="25" t="s">
        <v>208</v>
      </c>
      <c r="E51" s="18"/>
      <c r="F51" s="18"/>
      <c r="G51" s="18"/>
      <c r="H51" s="18"/>
      <c r="I51" s="18"/>
      <c r="J51" s="18"/>
      <c r="K51" s="18"/>
      <c r="L51" s="18"/>
      <c r="M51" s="18"/>
      <c r="N51" s="18"/>
      <c r="O51" s="18"/>
      <c r="P51" s="18"/>
      <c r="Q51" s="18"/>
      <c r="R51" s="18"/>
      <c r="S51" s="18"/>
      <c r="T51" s="18"/>
      <c r="U51" s="18"/>
      <c r="V51" s="18"/>
      <c r="W51" s="18"/>
      <c r="X51" s="18"/>
      <c r="Y51" s="18"/>
      <c r="Z51" s="18"/>
      <c r="AA51" s="18"/>
      <c r="AB51" s="54"/>
    </row>
    <row r="52" spans="1:84" s="92" customFormat="1" ht="20.25" customHeight="1" x14ac:dyDescent="0.25">
      <c r="A52" s="230"/>
      <c r="B52" s="52"/>
      <c r="C52" s="18"/>
      <c r="D52" s="25"/>
      <c r="E52" s="18"/>
      <c r="F52" s="18"/>
      <c r="G52" s="18"/>
      <c r="H52" s="18"/>
      <c r="I52" s="18"/>
      <c r="J52" s="18"/>
      <c r="K52" s="18"/>
      <c r="L52" s="18"/>
      <c r="M52" s="18"/>
      <c r="N52" s="18"/>
      <c r="O52" s="18"/>
      <c r="P52" s="18"/>
      <c r="Q52" s="18"/>
      <c r="R52" s="18"/>
      <c r="S52" s="18"/>
      <c r="T52" s="18"/>
      <c r="U52" s="18"/>
      <c r="V52" s="18"/>
      <c r="W52" s="18"/>
      <c r="X52" s="18"/>
      <c r="Y52" s="18"/>
      <c r="Z52" s="18"/>
      <c r="AA52" s="18"/>
      <c r="AB52" s="54"/>
    </row>
    <row r="53" spans="1:84" s="92" customFormat="1" ht="20.25" customHeight="1" x14ac:dyDescent="0.25">
      <c r="A53" s="230"/>
      <c r="B53" s="52"/>
      <c r="C53" s="18">
        <v>3</v>
      </c>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18"/>
      <c r="AB53" s="54"/>
    </row>
    <row r="54" spans="1:84" s="92" customFormat="1" ht="20.25" customHeight="1" x14ac:dyDescent="0.25">
      <c r="A54" s="230"/>
      <c r="B54" s="52"/>
      <c r="C54" s="412" t="s">
        <v>341</v>
      </c>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18"/>
      <c r="AB54" s="54"/>
    </row>
    <row r="55" spans="1:84" s="92" customFormat="1" ht="20.25" customHeight="1" x14ac:dyDescent="0.25">
      <c r="A55" s="230"/>
      <c r="B55" s="5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18"/>
      <c r="AB55" s="54"/>
    </row>
    <row r="56" spans="1:84" s="94" customFormat="1" ht="20.25" customHeight="1" x14ac:dyDescent="0.25">
      <c r="A56" s="271"/>
      <c r="B56" s="58"/>
      <c r="C56" s="18"/>
      <c r="D56" s="90"/>
      <c r="E56" s="251" t="s">
        <v>155</v>
      </c>
      <c r="F56" s="18"/>
      <c r="G56" s="18"/>
      <c r="H56" s="18"/>
      <c r="I56" s="18"/>
      <c r="J56" s="18"/>
      <c r="K56" s="411" t="s">
        <v>352</v>
      </c>
      <c r="L56" s="411"/>
      <c r="M56" s="411"/>
      <c r="N56" s="411"/>
      <c r="O56" s="411"/>
      <c r="P56" s="411"/>
      <c r="Q56" s="411"/>
      <c r="R56" s="411"/>
      <c r="S56" s="411"/>
      <c r="T56" s="411"/>
      <c r="U56" s="411"/>
      <c r="V56" s="411"/>
      <c r="W56" s="411"/>
      <c r="X56" s="411"/>
      <c r="Y56" s="411"/>
      <c r="Z56" s="411"/>
      <c r="AA56" s="411"/>
      <c r="AB56" s="54"/>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row>
    <row r="57" spans="1:84" s="94" customFormat="1" ht="20.25" customHeight="1" x14ac:dyDescent="0.25">
      <c r="A57" s="271"/>
      <c r="B57" s="58"/>
      <c r="C57" s="18"/>
      <c r="D57" s="18"/>
      <c r="E57" s="18"/>
      <c r="F57" s="18"/>
      <c r="G57" s="18"/>
      <c r="H57" s="18"/>
      <c r="I57" s="18"/>
      <c r="J57" s="18"/>
      <c r="K57" s="411"/>
      <c r="L57" s="411"/>
      <c r="M57" s="411"/>
      <c r="N57" s="411"/>
      <c r="O57" s="411"/>
      <c r="P57" s="411"/>
      <c r="Q57" s="411"/>
      <c r="R57" s="411"/>
      <c r="S57" s="411"/>
      <c r="T57" s="411"/>
      <c r="U57" s="411"/>
      <c r="V57" s="411"/>
      <c r="W57" s="411"/>
      <c r="X57" s="411"/>
      <c r="Y57" s="411"/>
      <c r="Z57" s="411"/>
      <c r="AA57" s="411"/>
      <c r="AB57" s="54"/>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row>
    <row r="58" spans="1:84" s="92" customFormat="1" ht="20.25" customHeight="1" x14ac:dyDescent="0.25">
      <c r="A58" s="271"/>
      <c r="B58" s="58"/>
      <c r="C58" s="62"/>
      <c r="D58" s="62"/>
      <c r="E58" s="62"/>
      <c r="F58" s="62"/>
      <c r="G58" s="62"/>
      <c r="H58" s="62"/>
      <c r="I58" s="62"/>
      <c r="J58" s="62"/>
      <c r="K58" s="273"/>
      <c r="L58" s="273"/>
      <c r="M58" s="273"/>
      <c r="N58" s="273"/>
      <c r="O58" s="273"/>
      <c r="P58" s="273"/>
      <c r="Q58" s="273"/>
      <c r="R58" s="273"/>
      <c r="S58" s="273"/>
      <c r="T58" s="273"/>
      <c r="U58" s="273"/>
      <c r="V58" s="273"/>
      <c r="W58" s="273"/>
      <c r="X58" s="273"/>
      <c r="Y58" s="273"/>
      <c r="Z58" s="273"/>
      <c r="AA58" s="273"/>
      <c r="AB58" s="54"/>
    </row>
    <row r="59" spans="1:84" s="92" customFormat="1" ht="20.25" customHeight="1" x14ac:dyDescent="0.25">
      <c r="A59" s="230"/>
      <c r="B59" s="253"/>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5"/>
    </row>
    <row r="60" spans="1:84" s="92" customFormat="1" ht="20.25" customHeight="1" x14ac:dyDescent="0.25">
      <c r="A60" s="230"/>
    </row>
    <row r="61" spans="1:84" s="94" customFormat="1" ht="20.25" customHeight="1" x14ac:dyDescent="0.25">
      <c r="A61" s="230"/>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row>
    <row r="62" spans="1:84" s="94" customFormat="1" ht="20.25" customHeight="1" x14ac:dyDescent="0.25">
      <c r="A62" s="230"/>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row>
    <row r="63" spans="1:84" s="94" customFormat="1" ht="20.25" customHeight="1" x14ac:dyDescent="0.25">
      <c r="A63" s="230"/>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230"/>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row>
    <row r="64" spans="1:84" s="94" customFormat="1" ht="20.25" customHeight="1" x14ac:dyDescent="0.25">
      <c r="A64" s="230"/>
      <c r="B64" s="230"/>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230"/>
      <c r="AC64" s="230"/>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row>
    <row r="65" spans="1:81" s="92" customFormat="1" ht="20.25" customHeight="1" x14ac:dyDescent="0.25">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row>
    <row r="66" spans="1:81" s="92" customFormat="1" ht="20.25" customHeight="1" x14ac:dyDescent="0.25">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row>
    <row r="67" spans="1:81" s="92" customFormat="1" ht="20.25" customHeight="1" x14ac:dyDescent="0.25">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row>
    <row r="68" spans="1:81" s="92" customFormat="1" ht="15.75" customHeight="1" x14ac:dyDescent="0.25">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row>
    <row r="69" spans="1:81" ht="20.25" customHeight="1" x14ac:dyDescent="0.25">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c r="BZ69" s="230"/>
      <c r="CA69" s="230"/>
      <c r="CB69" s="230"/>
      <c r="CC69" s="230"/>
    </row>
    <row r="70" spans="1:81" ht="20.25" customHeight="1" x14ac:dyDescent="0.25">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c r="BZ70" s="230"/>
      <c r="CA70" s="230"/>
      <c r="CB70" s="230"/>
      <c r="CC70" s="230"/>
    </row>
    <row r="71" spans="1:81" ht="20.25" customHeight="1" x14ac:dyDescent="0.25">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30"/>
      <c r="BK71" s="230"/>
      <c r="BL71" s="230"/>
      <c r="BM71" s="230"/>
      <c r="BN71" s="230"/>
      <c r="BO71" s="230"/>
      <c r="BP71" s="230"/>
      <c r="BQ71" s="230"/>
      <c r="BR71" s="230"/>
      <c r="BS71" s="230"/>
      <c r="BT71" s="230"/>
      <c r="BU71" s="230"/>
      <c r="BV71" s="230"/>
      <c r="BW71" s="230"/>
      <c r="BX71" s="230"/>
      <c r="BY71" s="230"/>
      <c r="BZ71" s="230"/>
      <c r="CA71" s="230"/>
      <c r="CB71" s="230"/>
      <c r="CC71" s="230"/>
    </row>
    <row r="72" spans="1:81" ht="20.25" customHeight="1" x14ac:dyDescent="0.25">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row>
    <row r="73" spans="1:81" x14ac:dyDescent="0.25">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30"/>
      <c r="BK73" s="230"/>
      <c r="BL73" s="230"/>
      <c r="BM73" s="230"/>
      <c r="BN73" s="230"/>
      <c r="BO73" s="230"/>
      <c r="BP73" s="230"/>
      <c r="BQ73" s="230"/>
      <c r="BR73" s="230"/>
      <c r="BS73" s="230"/>
      <c r="BT73" s="230"/>
      <c r="BU73" s="230"/>
      <c r="BV73" s="230"/>
      <c r="BW73" s="230"/>
      <c r="BX73" s="230"/>
      <c r="BY73" s="230"/>
      <c r="BZ73" s="230"/>
      <c r="CA73" s="230"/>
      <c r="CB73" s="230"/>
      <c r="CC73" s="230"/>
    </row>
    <row r="74" spans="1:81" x14ac:dyDescent="0.25">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30"/>
      <c r="BK74" s="230"/>
      <c r="BL74" s="230"/>
      <c r="BM74" s="230"/>
      <c r="BN74" s="230"/>
      <c r="BO74" s="230"/>
      <c r="BP74" s="230"/>
      <c r="BQ74" s="230"/>
      <c r="BR74" s="230"/>
      <c r="BS74" s="230"/>
      <c r="BT74" s="230"/>
      <c r="BU74" s="230"/>
      <c r="BV74" s="230"/>
      <c r="BW74" s="230"/>
      <c r="BX74" s="230"/>
      <c r="BY74" s="230"/>
      <c r="BZ74" s="230"/>
      <c r="CA74" s="230"/>
      <c r="CB74" s="230"/>
      <c r="CC74" s="230"/>
    </row>
    <row r="75" spans="1:81" x14ac:dyDescent="0.25">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row>
    <row r="76" spans="1:81" x14ac:dyDescent="0.25">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30"/>
      <c r="BK76" s="230"/>
      <c r="BL76" s="230"/>
      <c r="BM76" s="230"/>
      <c r="BN76" s="230"/>
      <c r="BO76" s="230"/>
      <c r="BP76" s="230"/>
      <c r="BQ76" s="230"/>
      <c r="BR76" s="230"/>
      <c r="BS76" s="230"/>
      <c r="BT76" s="230"/>
      <c r="BU76" s="230"/>
      <c r="BV76" s="230"/>
      <c r="BW76" s="230"/>
      <c r="BX76" s="230"/>
      <c r="BY76" s="230"/>
      <c r="BZ76" s="230"/>
      <c r="CA76" s="230"/>
      <c r="CB76" s="230"/>
      <c r="CC76" s="230"/>
    </row>
    <row r="77" spans="1:8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30"/>
      <c r="BK77" s="230"/>
      <c r="BL77" s="230"/>
      <c r="BM77" s="230"/>
      <c r="BN77" s="230"/>
      <c r="BO77" s="230"/>
      <c r="BP77" s="230"/>
      <c r="BQ77" s="230"/>
      <c r="BR77" s="230"/>
      <c r="BS77" s="230"/>
      <c r="BT77" s="230"/>
      <c r="BU77" s="230"/>
      <c r="BV77" s="230"/>
      <c r="BW77" s="230"/>
      <c r="BX77" s="230"/>
      <c r="BY77" s="230"/>
      <c r="BZ77" s="230"/>
      <c r="CA77" s="230"/>
      <c r="CB77" s="230"/>
      <c r="CC77" s="230"/>
    </row>
    <row r="78" spans="1:81" x14ac:dyDescent="0.25">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30"/>
      <c r="BK78" s="230"/>
      <c r="BL78" s="230"/>
      <c r="BM78" s="230"/>
      <c r="BN78" s="230"/>
      <c r="BO78" s="230"/>
      <c r="BP78" s="230"/>
      <c r="BQ78" s="230"/>
      <c r="BR78" s="230"/>
      <c r="BS78" s="230"/>
      <c r="BT78" s="230"/>
      <c r="BU78" s="230"/>
      <c r="BV78" s="230"/>
      <c r="BW78" s="230"/>
      <c r="BX78" s="230"/>
      <c r="BY78" s="230"/>
      <c r="BZ78" s="230"/>
      <c r="CA78" s="230"/>
      <c r="CB78" s="230"/>
      <c r="CC78" s="230"/>
    </row>
    <row r="79" spans="1:81" x14ac:dyDescent="0.25">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30"/>
      <c r="BK79" s="230"/>
      <c r="BL79" s="230"/>
      <c r="BM79" s="230"/>
      <c r="BN79" s="230"/>
      <c r="BO79" s="230"/>
      <c r="BP79" s="230"/>
      <c r="BQ79" s="230"/>
      <c r="BR79" s="230"/>
      <c r="BS79" s="230"/>
      <c r="BT79" s="230"/>
      <c r="BU79" s="230"/>
      <c r="BV79" s="230"/>
      <c r="BW79" s="230"/>
      <c r="BX79" s="230"/>
      <c r="BY79" s="230"/>
      <c r="BZ79" s="230"/>
      <c r="CA79" s="230"/>
      <c r="CB79" s="230"/>
      <c r="CC79" s="230"/>
    </row>
    <row r="80" spans="1:81" x14ac:dyDescent="0.25">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0"/>
      <c r="CB80" s="230"/>
      <c r="CC80" s="230"/>
    </row>
    <row r="81" s="230" customFormat="1" x14ac:dyDescent="0.25"/>
    <row r="82" s="230" customFormat="1" x14ac:dyDescent="0.25"/>
    <row r="83" s="230" customFormat="1" x14ac:dyDescent="0.25"/>
    <row r="84" s="230" customFormat="1" x14ac:dyDescent="0.25"/>
    <row r="85" s="230" customFormat="1" x14ac:dyDescent="0.25"/>
    <row r="86" s="230" customFormat="1" x14ac:dyDescent="0.25"/>
    <row r="87" s="230" customFormat="1" x14ac:dyDescent="0.25"/>
    <row r="88" s="230" customFormat="1" x14ac:dyDescent="0.25"/>
    <row r="89" s="230" customFormat="1" x14ac:dyDescent="0.25"/>
    <row r="90" s="230" customFormat="1" x14ac:dyDescent="0.25"/>
    <row r="91" s="230" customFormat="1" x14ac:dyDescent="0.25"/>
    <row r="92" s="230" customFormat="1" x14ac:dyDescent="0.25"/>
    <row r="93" s="230" customFormat="1" x14ac:dyDescent="0.25"/>
    <row r="94" s="230" customFormat="1" x14ac:dyDescent="0.25"/>
    <row r="95" s="230" customFormat="1" x14ac:dyDescent="0.25"/>
    <row r="96" s="230" customFormat="1" x14ac:dyDescent="0.25"/>
    <row r="97" s="230" customFormat="1" x14ac:dyDescent="0.25"/>
    <row r="98" s="230" customFormat="1" x14ac:dyDescent="0.25"/>
    <row r="99" s="230" customFormat="1" x14ac:dyDescent="0.25"/>
    <row r="100" s="230" customFormat="1" x14ac:dyDescent="0.25"/>
    <row r="101" s="230" customFormat="1" x14ac:dyDescent="0.25"/>
    <row r="102" s="230" customFormat="1" x14ac:dyDescent="0.25"/>
    <row r="103" s="230" customFormat="1" x14ac:dyDescent="0.25"/>
    <row r="104" s="230" customFormat="1" x14ac:dyDescent="0.25"/>
    <row r="105" s="230" customFormat="1" x14ac:dyDescent="0.25"/>
    <row r="106" s="230" customFormat="1" x14ac:dyDescent="0.25"/>
    <row r="107" s="230" customFormat="1" x14ac:dyDescent="0.25"/>
    <row r="108" s="230" customFormat="1" x14ac:dyDescent="0.25"/>
    <row r="109" s="230" customFormat="1" x14ac:dyDescent="0.25"/>
    <row r="110" s="230" customFormat="1" x14ac:dyDescent="0.25"/>
    <row r="111" s="230" customFormat="1" x14ac:dyDescent="0.25"/>
    <row r="112" s="230" customFormat="1" x14ac:dyDescent="0.25"/>
    <row r="113" s="230" customFormat="1" x14ac:dyDescent="0.25"/>
    <row r="114" s="230" customFormat="1" x14ac:dyDescent="0.25"/>
    <row r="115" s="230" customFormat="1" x14ac:dyDescent="0.25"/>
    <row r="116" s="230" customFormat="1" x14ac:dyDescent="0.25"/>
    <row r="117" s="230" customFormat="1" x14ac:dyDescent="0.25"/>
    <row r="118" s="230" customFormat="1" x14ac:dyDescent="0.25"/>
    <row r="119" s="230" customFormat="1" x14ac:dyDescent="0.25"/>
    <row r="120" s="230" customFormat="1" x14ac:dyDescent="0.25"/>
    <row r="121" s="230" customFormat="1" x14ac:dyDescent="0.25"/>
    <row r="122" s="230" customFormat="1" x14ac:dyDescent="0.25"/>
    <row r="123" s="230" customFormat="1" x14ac:dyDescent="0.25"/>
    <row r="124" s="230" customFormat="1" x14ac:dyDescent="0.25"/>
    <row r="125" s="230" customFormat="1" x14ac:dyDescent="0.25"/>
    <row r="126" s="230" customFormat="1" x14ac:dyDescent="0.25"/>
    <row r="127" s="230" customFormat="1" x14ac:dyDescent="0.25"/>
    <row r="128" s="230" customFormat="1" x14ac:dyDescent="0.25"/>
    <row r="129" spans="1:81" x14ac:dyDescent="0.25">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30"/>
      <c r="BK129" s="230"/>
      <c r="BL129" s="230"/>
      <c r="BM129" s="230"/>
      <c r="BN129" s="230"/>
      <c r="BO129" s="230"/>
      <c r="BP129" s="230"/>
      <c r="BQ129" s="230"/>
      <c r="BR129" s="230"/>
      <c r="BS129" s="230"/>
      <c r="BT129" s="230"/>
      <c r="BU129" s="230"/>
      <c r="BV129" s="230"/>
      <c r="BW129" s="230"/>
      <c r="BX129" s="230"/>
      <c r="BY129" s="230"/>
      <c r="BZ129" s="230"/>
      <c r="CA129" s="230"/>
      <c r="CB129" s="230"/>
      <c r="CC129" s="230"/>
    </row>
    <row r="130" spans="1:81" x14ac:dyDescent="0.25">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30"/>
      <c r="BL130" s="230"/>
      <c r="BM130" s="230"/>
      <c r="BN130" s="230"/>
      <c r="BO130" s="230"/>
      <c r="BP130" s="230"/>
      <c r="BQ130" s="230"/>
      <c r="BR130" s="230"/>
      <c r="BS130" s="230"/>
      <c r="BT130" s="230"/>
      <c r="BU130" s="230"/>
      <c r="BV130" s="230"/>
      <c r="BW130" s="230"/>
      <c r="BX130" s="230"/>
      <c r="BY130" s="230"/>
      <c r="BZ130" s="230"/>
      <c r="CA130" s="230"/>
      <c r="CB130" s="230"/>
      <c r="CC130" s="230"/>
    </row>
    <row r="131" spans="1:81" x14ac:dyDescent="0.25">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30"/>
      <c r="BK131" s="230"/>
      <c r="BL131" s="230"/>
      <c r="BM131" s="230"/>
      <c r="BN131" s="230"/>
      <c r="BO131" s="230"/>
      <c r="BP131" s="230"/>
      <c r="BQ131" s="230"/>
      <c r="BR131" s="230"/>
      <c r="BS131" s="230"/>
      <c r="BT131" s="230"/>
      <c r="BU131" s="230"/>
      <c r="BV131" s="230"/>
      <c r="BW131" s="230"/>
      <c r="BX131" s="230"/>
      <c r="BY131" s="230"/>
      <c r="BZ131" s="230"/>
      <c r="CA131" s="230"/>
      <c r="CB131" s="230"/>
      <c r="CC131" s="230"/>
    </row>
    <row r="132" spans="1:81" x14ac:dyDescent="0.25">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c r="BZ132" s="230"/>
      <c r="CA132" s="230"/>
      <c r="CB132" s="230"/>
      <c r="CC132" s="230"/>
    </row>
    <row r="133" spans="1:81" x14ac:dyDescent="0.25">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c r="BJ133" s="230"/>
      <c r="BK133" s="230"/>
      <c r="BL133" s="230"/>
      <c r="BM133" s="230"/>
      <c r="BN133" s="230"/>
      <c r="BO133" s="230"/>
      <c r="BP133" s="230"/>
      <c r="BQ133" s="230"/>
      <c r="BR133" s="230"/>
      <c r="BS133" s="230"/>
      <c r="BT133" s="230"/>
      <c r="BU133" s="230"/>
      <c r="BV133" s="230"/>
      <c r="BW133" s="230"/>
      <c r="BX133" s="230"/>
      <c r="BY133" s="230"/>
      <c r="BZ133" s="230"/>
      <c r="CA133" s="230"/>
      <c r="CB133" s="230"/>
      <c r="CC133" s="230"/>
    </row>
    <row r="134" spans="1:81" x14ac:dyDescent="0.25">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30"/>
      <c r="BK134" s="230"/>
      <c r="BL134" s="230"/>
      <c r="BM134" s="230"/>
      <c r="BN134" s="230"/>
      <c r="BO134" s="230"/>
      <c r="BP134" s="230"/>
      <c r="BQ134" s="230"/>
      <c r="BR134" s="230"/>
      <c r="BS134" s="230"/>
      <c r="BT134" s="230"/>
      <c r="BU134" s="230"/>
      <c r="BV134" s="230"/>
      <c r="BW134" s="230"/>
      <c r="BX134" s="230"/>
      <c r="BY134" s="230"/>
      <c r="BZ134" s="230"/>
      <c r="CA134" s="230"/>
      <c r="CB134" s="230"/>
      <c r="CC134" s="230"/>
    </row>
    <row r="135" spans="1:81" x14ac:dyDescent="0.25">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c r="BZ135" s="230"/>
      <c r="CA135" s="230"/>
      <c r="CB135" s="230"/>
      <c r="CC135" s="230"/>
    </row>
    <row r="136" spans="1:81" x14ac:dyDescent="0.25">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30"/>
      <c r="BK136" s="230"/>
      <c r="BL136" s="230"/>
      <c r="BM136" s="230"/>
      <c r="BN136" s="230"/>
      <c r="BO136" s="230"/>
      <c r="BP136" s="230"/>
      <c r="BQ136" s="230"/>
      <c r="BR136" s="230"/>
      <c r="BS136" s="230"/>
      <c r="BT136" s="230"/>
      <c r="BU136" s="230"/>
      <c r="BV136" s="230"/>
      <c r="BW136" s="230"/>
      <c r="BX136" s="230"/>
      <c r="BY136" s="230"/>
      <c r="BZ136" s="230"/>
      <c r="CA136" s="230"/>
      <c r="CB136" s="230"/>
      <c r="CC136" s="230"/>
    </row>
    <row r="137" spans="1:81" x14ac:dyDescent="0.25">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30"/>
      <c r="BK137" s="230"/>
      <c r="BL137" s="230"/>
      <c r="BM137" s="230"/>
      <c r="BN137" s="230"/>
      <c r="BO137" s="230"/>
      <c r="BP137" s="230"/>
      <c r="BQ137" s="230"/>
      <c r="BR137" s="230"/>
      <c r="BS137" s="230"/>
      <c r="BT137" s="230"/>
      <c r="BU137" s="230"/>
      <c r="BV137" s="230"/>
      <c r="BW137" s="230"/>
      <c r="BX137" s="230"/>
      <c r="BY137" s="230"/>
      <c r="BZ137" s="230"/>
      <c r="CA137" s="230"/>
      <c r="CB137" s="230"/>
      <c r="CC137" s="230"/>
    </row>
    <row r="138" spans="1:81" x14ac:dyDescent="0.25">
      <c r="A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30"/>
      <c r="BK138" s="230"/>
      <c r="BL138" s="230"/>
      <c r="BM138" s="230"/>
      <c r="BN138" s="230"/>
      <c r="BO138" s="230"/>
      <c r="BP138" s="230"/>
      <c r="BQ138" s="230"/>
      <c r="BR138" s="230"/>
      <c r="BS138" s="230"/>
      <c r="BT138" s="230"/>
      <c r="BU138" s="230"/>
      <c r="BV138" s="230"/>
      <c r="BW138" s="230"/>
      <c r="BX138" s="230"/>
      <c r="BY138" s="230"/>
      <c r="BZ138" s="230"/>
      <c r="CA138" s="230"/>
      <c r="CB138" s="230"/>
      <c r="CC138" s="230"/>
    </row>
    <row r="139" spans="1:81" x14ac:dyDescent="0.25">
      <c r="A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30"/>
      <c r="BK139" s="230"/>
      <c r="BL139" s="230"/>
      <c r="BM139" s="230"/>
      <c r="BN139" s="230"/>
      <c r="BO139" s="230"/>
      <c r="BP139" s="230"/>
      <c r="BQ139" s="230"/>
      <c r="BR139" s="230"/>
      <c r="BS139" s="230"/>
      <c r="BT139" s="230"/>
      <c r="BU139" s="230"/>
      <c r="BV139" s="230"/>
      <c r="BW139" s="230"/>
      <c r="BX139" s="230"/>
      <c r="BY139" s="230"/>
      <c r="BZ139" s="230"/>
      <c r="CA139" s="230"/>
      <c r="CB139" s="230"/>
      <c r="CC139" s="230"/>
    </row>
    <row r="140" spans="1:81" x14ac:dyDescent="0.25">
      <c r="A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row>
    <row r="141" spans="1:81" x14ac:dyDescent="0.25">
      <c r="A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row>
    <row r="142" spans="1:81" x14ac:dyDescent="0.25">
      <c r="A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row>
    <row r="143" spans="1:81" x14ac:dyDescent="0.25">
      <c r="A143" s="230"/>
    </row>
    <row r="144" spans="1:81" x14ac:dyDescent="0.25">
      <c r="A144" s="230"/>
    </row>
    <row r="145" spans="1:81" x14ac:dyDescent="0.25">
      <c r="A145" s="230"/>
    </row>
    <row r="146" spans="1:81" x14ac:dyDescent="0.25">
      <c r="A146" s="230"/>
    </row>
    <row r="147" spans="1:81" x14ac:dyDescent="0.25">
      <c r="A147" s="230"/>
      <c r="AC147" s="230"/>
    </row>
    <row r="148" spans="1:81" x14ac:dyDescent="0.25">
      <c r="A148" s="230"/>
      <c r="B148" s="230"/>
      <c r="AB148" s="230"/>
      <c r="AC148" s="230"/>
    </row>
    <row r="149" spans="1:81" x14ac:dyDescent="0.25">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row>
    <row r="150" spans="1:81" x14ac:dyDescent="0.25">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row>
    <row r="151" spans="1:81" x14ac:dyDescent="0.25">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row>
    <row r="152" spans="1:81" x14ac:dyDescent="0.25">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row>
    <row r="153" spans="1:81" x14ac:dyDescent="0.25">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30"/>
      <c r="BK153" s="230"/>
      <c r="BL153" s="230"/>
      <c r="BM153" s="230"/>
      <c r="BN153" s="230"/>
      <c r="BO153" s="230"/>
      <c r="BP153" s="230"/>
      <c r="BQ153" s="230"/>
      <c r="BR153" s="230"/>
      <c r="BS153" s="230"/>
      <c r="BT153" s="230"/>
      <c r="BU153" s="230"/>
      <c r="BV153" s="230"/>
      <c r="BW153" s="230"/>
      <c r="BX153" s="230"/>
      <c r="BY153" s="230"/>
      <c r="BZ153" s="230"/>
      <c r="CA153" s="230"/>
      <c r="CB153" s="230"/>
      <c r="CC153" s="230"/>
    </row>
    <row r="154" spans="1:81" x14ac:dyDescent="0.25">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30"/>
      <c r="BK154" s="230"/>
      <c r="BL154" s="230"/>
      <c r="BM154" s="230"/>
      <c r="BN154" s="230"/>
      <c r="BO154" s="230"/>
      <c r="BP154" s="230"/>
      <c r="BQ154" s="230"/>
      <c r="BR154" s="230"/>
      <c r="BS154" s="230"/>
      <c r="BT154" s="230"/>
      <c r="BU154" s="230"/>
      <c r="BV154" s="230"/>
      <c r="BW154" s="230"/>
      <c r="BX154" s="230"/>
      <c r="BY154" s="230"/>
      <c r="BZ154" s="230"/>
      <c r="CA154" s="230"/>
      <c r="CB154" s="230"/>
      <c r="CC154" s="230"/>
    </row>
    <row r="155" spans="1:81" x14ac:dyDescent="0.25">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30"/>
      <c r="BK155" s="230"/>
      <c r="BL155" s="230"/>
      <c r="BM155" s="230"/>
      <c r="BN155" s="230"/>
      <c r="BO155" s="230"/>
      <c r="BP155" s="230"/>
      <c r="BQ155" s="230"/>
      <c r="BR155" s="230"/>
      <c r="BS155" s="230"/>
      <c r="BT155" s="230"/>
      <c r="BU155" s="230"/>
      <c r="BV155" s="230"/>
      <c r="BW155" s="230"/>
      <c r="BX155" s="230"/>
      <c r="BY155" s="230"/>
      <c r="BZ155" s="230"/>
      <c r="CA155" s="230"/>
      <c r="CB155" s="230"/>
      <c r="CC155" s="230"/>
    </row>
    <row r="156" spans="1:81" x14ac:dyDescent="0.25">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row>
    <row r="157" spans="1:81" x14ac:dyDescent="0.25">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row>
    <row r="158" spans="1:81" x14ac:dyDescent="0.25">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30"/>
      <c r="BK158" s="230"/>
      <c r="BL158" s="230"/>
      <c r="BM158" s="230"/>
      <c r="BN158" s="230"/>
      <c r="BO158" s="230"/>
      <c r="BP158" s="230"/>
      <c r="BQ158" s="230"/>
      <c r="BR158" s="230"/>
      <c r="BS158" s="230"/>
      <c r="BT158" s="230"/>
      <c r="BU158" s="230"/>
      <c r="BV158" s="230"/>
      <c r="BW158" s="230"/>
      <c r="BX158" s="230"/>
      <c r="BY158" s="230"/>
      <c r="BZ158" s="230"/>
      <c r="CA158" s="230"/>
      <c r="CB158" s="230"/>
      <c r="CC158" s="230"/>
    </row>
    <row r="159" spans="1:81" x14ac:dyDescent="0.25">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30"/>
      <c r="BK159" s="230"/>
      <c r="BL159" s="230"/>
      <c r="BM159" s="230"/>
      <c r="BN159" s="230"/>
      <c r="BO159" s="230"/>
      <c r="BP159" s="230"/>
      <c r="BQ159" s="230"/>
      <c r="BR159" s="230"/>
      <c r="BS159" s="230"/>
      <c r="BT159" s="230"/>
      <c r="BU159" s="230"/>
      <c r="BV159" s="230"/>
      <c r="BW159" s="230"/>
      <c r="BX159" s="230"/>
      <c r="BY159" s="230"/>
      <c r="BZ159" s="230"/>
      <c r="CA159" s="230"/>
      <c r="CB159" s="230"/>
      <c r="CC159" s="230"/>
    </row>
    <row r="160" spans="1:81" x14ac:dyDescent="0.25">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row>
    <row r="161" s="230" customFormat="1" x14ac:dyDescent="0.25"/>
    <row r="162" s="230" customFormat="1" x14ac:dyDescent="0.25"/>
    <row r="163" s="230" customFormat="1" x14ac:dyDescent="0.25"/>
    <row r="164" s="230" customFormat="1" x14ac:dyDescent="0.25"/>
    <row r="165" s="230" customFormat="1" x14ac:dyDescent="0.25"/>
    <row r="166" s="230" customFormat="1" x14ac:dyDescent="0.25"/>
    <row r="167" s="230" customFormat="1" x14ac:dyDescent="0.25"/>
    <row r="168" s="230" customFormat="1" x14ac:dyDescent="0.25"/>
    <row r="169" s="230" customFormat="1" x14ac:dyDescent="0.25"/>
    <row r="170" s="230" customFormat="1" x14ac:dyDescent="0.25"/>
    <row r="171" s="230" customFormat="1" x14ac:dyDescent="0.25"/>
    <row r="172" s="230" customFormat="1" x14ac:dyDescent="0.25"/>
    <row r="173" s="230" customFormat="1" x14ac:dyDescent="0.25"/>
    <row r="174" s="230" customFormat="1" x14ac:dyDescent="0.25"/>
    <row r="175" s="230" customFormat="1" x14ac:dyDescent="0.25"/>
    <row r="176" s="230" customFormat="1" x14ac:dyDescent="0.25"/>
    <row r="177" s="230" customFormat="1" x14ac:dyDescent="0.25"/>
    <row r="178" s="230" customFormat="1" x14ac:dyDescent="0.25"/>
    <row r="179" s="230" customFormat="1" x14ac:dyDescent="0.25"/>
    <row r="180" s="230" customFormat="1" x14ac:dyDescent="0.25"/>
    <row r="181" s="230" customFormat="1" x14ac:dyDescent="0.25"/>
    <row r="182" s="230" customFormat="1" x14ac:dyDescent="0.25"/>
    <row r="183" s="230" customFormat="1" x14ac:dyDescent="0.25"/>
    <row r="184" s="230" customFormat="1" x14ac:dyDescent="0.25"/>
    <row r="185" s="230" customFormat="1" x14ac:dyDescent="0.25"/>
    <row r="186" s="230" customFormat="1" x14ac:dyDescent="0.25"/>
    <row r="187" s="230" customFormat="1" x14ac:dyDescent="0.25"/>
    <row r="188" s="230" customFormat="1" x14ac:dyDescent="0.25"/>
    <row r="189" s="230" customFormat="1" x14ac:dyDescent="0.25"/>
    <row r="190" s="230" customFormat="1" x14ac:dyDescent="0.25"/>
    <row r="191" s="230" customFormat="1" x14ac:dyDescent="0.25"/>
    <row r="192" s="230" customFormat="1" x14ac:dyDescent="0.25"/>
    <row r="193" s="230" customFormat="1" x14ac:dyDescent="0.25"/>
    <row r="194" s="230" customFormat="1" x14ac:dyDescent="0.25"/>
    <row r="195" s="230" customFormat="1" x14ac:dyDescent="0.25"/>
    <row r="196" s="230" customFormat="1" x14ac:dyDescent="0.25"/>
    <row r="197" s="230" customFormat="1" x14ac:dyDescent="0.25"/>
    <row r="198" s="230" customFormat="1" x14ac:dyDescent="0.25"/>
    <row r="199" s="230" customFormat="1" x14ac:dyDescent="0.25"/>
    <row r="200" s="230" customFormat="1" x14ac:dyDescent="0.25"/>
    <row r="201" s="230" customFormat="1" x14ac:dyDescent="0.25"/>
    <row r="202" s="230" customFormat="1" x14ac:dyDescent="0.25"/>
    <row r="203" s="230" customFormat="1" x14ac:dyDescent="0.25"/>
    <row r="204" s="230" customFormat="1" x14ac:dyDescent="0.25"/>
    <row r="205" s="230" customFormat="1" x14ac:dyDescent="0.25"/>
    <row r="206" s="230" customFormat="1" x14ac:dyDescent="0.25"/>
    <row r="207" s="230" customFormat="1" x14ac:dyDescent="0.25"/>
    <row r="208" s="230" customFormat="1" x14ac:dyDescent="0.25"/>
    <row r="209" spans="1:81" x14ac:dyDescent="0.25">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row>
    <row r="210" spans="1:81" x14ac:dyDescent="0.25">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row>
    <row r="211" spans="1:81" x14ac:dyDescent="0.25">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30"/>
      <c r="BK211" s="230"/>
      <c r="BL211" s="230"/>
      <c r="BM211" s="230"/>
      <c r="BN211" s="230"/>
      <c r="BO211" s="230"/>
      <c r="BP211" s="230"/>
      <c r="BQ211" s="230"/>
      <c r="BR211" s="230"/>
      <c r="BS211" s="230"/>
      <c r="BT211" s="230"/>
      <c r="BU211" s="230"/>
      <c r="BV211" s="230"/>
      <c r="BW211" s="230"/>
      <c r="BX211" s="230"/>
      <c r="BY211" s="230"/>
      <c r="BZ211" s="230"/>
      <c r="CA211" s="230"/>
      <c r="CB211" s="230"/>
      <c r="CC211" s="230"/>
    </row>
    <row r="212" spans="1:81" x14ac:dyDescent="0.25">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row>
    <row r="213" spans="1:81" x14ac:dyDescent="0.25">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row>
    <row r="214" spans="1:81" x14ac:dyDescent="0.25">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30"/>
      <c r="BK214" s="230"/>
      <c r="BL214" s="230"/>
      <c r="BM214" s="230"/>
      <c r="BN214" s="230"/>
      <c r="BO214" s="230"/>
      <c r="BP214" s="230"/>
      <c r="BQ214" s="230"/>
      <c r="BR214" s="230"/>
      <c r="BS214" s="230"/>
      <c r="BT214" s="230"/>
      <c r="BU214" s="230"/>
      <c r="BV214" s="230"/>
      <c r="BW214" s="230"/>
      <c r="BX214" s="230"/>
      <c r="BY214" s="230"/>
      <c r="BZ214" s="230"/>
      <c r="CA214" s="230"/>
      <c r="CB214" s="230"/>
      <c r="CC214" s="230"/>
    </row>
    <row r="215" spans="1:81" x14ac:dyDescent="0.25">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30"/>
      <c r="BK215" s="230"/>
      <c r="BL215" s="230"/>
      <c r="BM215" s="230"/>
      <c r="BN215" s="230"/>
      <c r="BO215" s="230"/>
      <c r="BP215" s="230"/>
      <c r="BQ215" s="230"/>
      <c r="BR215" s="230"/>
      <c r="BS215" s="230"/>
      <c r="BT215" s="230"/>
      <c r="BU215" s="230"/>
      <c r="BV215" s="230"/>
      <c r="BW215" s="230"/>
      <c r="BX215" s="230"/>
      <c r="BY215" s="230"/>
      <c r="BZ215" s="230"/>
      <c r="CA215" s="230"/>
      <c r="CB215" s="230"/>
      <c r="CC215" s="230"/>
    </row>
    <row r="216" spans="1:81" x14ac:dyDescent="0.25">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30"/>
      <c r="BK216" s="230"/>
      <c r="BL216" s="230"/>
      <c r="BM216" s="230"/>
      <c r="BN216" s="230"/>
      <c r="BO216" s="230"/>
      <c r="BP216" s="230"/>
      <c r="BQ216" s="230"/>
      <c r="BR216" s="230"/>
      <c r="BS216" s="230"/>
      <c r="BT216" s="230"/>
      <c r="BU216" s="230"/>
      <c r="BV216" s="230"/>
      <c r="BW216" s="230"/>
      <c r="BX216" s="230"/>
      <c r="BY216" s="230"/>
      <c r="BZ216" s="230"/>
      <c r="CA216" s="230"/>
      <c r="CB216" s="230"/>
      <c r="CC216" s="230"/>
    </row>
    <row r="217" spans="1:81" x14ac:dyDescent="0.25">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30"/>
      <c r="BK217" s="230"/>
      <c r="BL217" s="230"/>
      <c r="BM217" s="230"/>
      <c r="BN217" s="230"/>
      <c r="BO217" s="230"/>
      <c r="BP217" s="230"/>
      <c r="BQ217" s="230"/>
      <c r="BR217" s="230"/>
      <c r="BS217" s="230"/>
      <c r="BT217" s="230"/>
      <c r="BU217" s="230"/>
      <c r="BV217" s="230"/>
      <c r="BW217" s="230"/>
      <c r="BX217" s="230"/>
      <c r="BY217" s="230"/>
      <c r="BZ217" s="230"/>
      <c r="CA217" s="230"/>
      <c r="CB217" s="230"/>
      <c r="CC217" s="230"/>
    </row>
    <row r="218" spans="1:81" x14ac:dyDescent="0.25">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30"/>
      <c r="BK218" s="230"/>
      <c r="BL218" s="230"/>
      <c r="BM218" s="230"/>
      <c r="BN218" s="230"/>
      <c r="BO218" s="230"/>
      <c r="BP218" s="230"/>
      <c r="BQ218" s="230"/>
      <c r="BR218" s="230"/>
      <c r="BS218" s="230"/>
      <c r="BT218" s="230"/>
      <c r="BU218" s="230"/>
      <c r="BV218" s="230"/>
      <c r="BW218" s="230"/>
      <c r="BX218" s="230"/>
      <c r="BY218" s="230"/>
      <c r="BZ218" s="230"/>
      <c r="CA218" s="230"/>
      <c r="CB218" s="230"/>
      <c r="CC218" s="230"/>
    </row>
    <row r="219" spans="1:81" x14ac:dyDescent="0.25">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0"/>
      <c r="BQ219" s="230"/>
      <c r="BR219" s="230"/>
      <c r="BS219" s="230"/>
      <c r="BT219" s="230"/>
      <c r="BU219" s="230"/>
      <c r="BV219" s="230"/>
      <c r="BW219" s="230"/>
      <c r="BX219" s="230"/>
      <c r="BY219" s="230"/>
      <c r="BZ219" s="230"/>
      <c r="CA219" s="230"/>
      <c r="CB219" s="230"/>
      <c r="CC219" s="230"/>
    </row>
    <row r="220" spans="1:81" x14ac:dyDescent="0.25">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30"/>
      <c r="BK220" s="230"/>
      <c r="BL220" s="230"/>
      <c r="BM220" s="230"/>
      <c r="BN220" s="230"/>
      <c r="BO220" s="230"/>
      <c r="BP220" s="230"/>
      <c r="BQ220" s="230"/>
      <c r="BR220" s="230"/>
      <c r="BS220" s="230"/>
      <c r="BT220" s="230"/>
      <c r="BU220" s="230"/>
      <c r="BV220" s="230"/>
      <c r="BW220" s="230"/>
      <c r="BX220" s="230"/>
      <c r="BY220" s="230"/>
      <c r="BZ220" s="230"/>
      <c r="CA220" s="230"/>
      <c r="CB220" s="230"/>
      <c r="CC220" s="230"/>
    </row>
    <row r="221" spans="1:81" x14ac:dyDescent="0.25">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30"/>
      <c r="BK221" s="230"/>
      <c r="BL221" s="230"/>
      <c r="BM221" s="230"/>
      <c r="BN221" s="230"/>
      <c r="BO221" s="230"/>
      <c r="BP221" s="230"/>
      <c r="BQ221" s="230"/>
      <c r="BR221" s="230"/>
      <c r="BS221" s="230"/>
      <c r="BT221" s="230"/>
      <c r="BU221" s="230"/>
      <c r="BV221" s="230"/>
      <c r="BW221" s="230"/>
      <c r="BX221" s="230"/>
      <c r="BY221" s="230"/>
      <c r="BZ221" s="230"/>
      <c r="CA221" s="230"/>
      <c r="CB221" s="230"/>
      <c r="CC221" s="230"/>
    </row>
    <row r="222" spans="1:81" x14ac:dyDescent="0.25">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30"/>
      <c r="BL222" s="230"/>
      <c r="BM222" s="230"/>
      <c r="BN222" s="230"/>
      <c r="BO222" s="230"/>
      <c r="BP222" s="230"/>
      <c r="BQ222" s="230"/>
      <c r="BR222" s="230"/>
      <c r="BS222" s="230"/>
      <c r="BT222" s="230"/>
      <c r="BU222" s="230"/>
      <c r="BV222" s="230"/>
      <c r="BW222" s="230"/>
      <c r="BX222" s="230"/>
      <c r="BY222" s="230"/>
      <c r="BZ222" s="230"/>
      <c r="CA222" s="230"/>
      <c r="CB222" s="230"/>
      <c r="CC222" s="230"/>
    </row>
    <row r="223" spans="1:81" x14ac:dyDescent="0.25">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30"/>
      <c r="BK223" s="230"/>
      <c r="BL223" s="230"/>
      <c r="BM223" s="230"/>
      <c r="BN223" s="230"/>
      <c r="BO223" s="230"/>
      <c r="BP223" s="230"/>
      <c r="BQ223" s="230"/>
      <c r="BR223" s="230"/>
      <c r="BS223" s="230"/>
      <c r="BT223" s="230"/>
      <c r="BU223" s="230"/>
      <c r="BV223" s="230"/>
      <c r="BW223" s="230"/>
      <c r="BX223" s="230"/>
      <c r="BY223" s="230"/>
      <c r="BZ223" s="230"/>
      <c r="CA223" s="230"/>
      <c r="CB223" s="230"/>
      <c r="CC223" s="230"/>
    </row>
    <row r="224" spans="1:81" x14ac:dyDescent="0.25">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30"/>
      <c r="BK224" s="230"/>
      <c r="BL224" s="230"/>
      <c r="BM224" s="230"/>
      <c r="BN224" s="230"/>
      <c r="BO224" s="230"/>
      <c r="BP224" s="230"/>
      <c r="BQ224" s="230"/>
      <c r="BR224" s="230"/>
      <c r="BS224" s="230"/>
      <c r="BT224" s="230"/>
      <c r="BU224" s="230"/>
      <c r="BV224" s="230"/>
      <c r="BW224" s="230"/>
      <c r="BX224" s="230"/>
      <c r="BY224" s="230"/>
      <c r="BZ224" s="230"/>
      <c r="CA224" s="230"/>
      <c r="CB224" s="230"/>
      <c r="CC224" s="230"/>
    </row>
    <row r="225" spans="30:81" x14ac:dyDescent="0.25">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row>
    <row r="226" spans="30:81" x14ac:dyDescent="0.25">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30"/>
      <c r="BL226" s="230"/>
      <c r="BM226" s="230"/>
      <c r="BN226" s="230"/>
      <c r="BO226" s="230"/>
      <c r="BP226" s="230"/>
      <c r="BQ226" s="230"/>
      <c r="BR226" s="230"/>
      <c r="BS226" s="230"/>
      <c r="BT226" s="230"/>
      <c r="BU226" s="230"/>
      <c r="BV226" s="230"/>
      <c r="BW226" s="230"/>
      <c r="BX226" s="230"/>
      <c r="BY226" s="230"/>
      <c r="BZ226" s="230"/>
      <c r="CA226" s="230"/>
      <c r="CB226" s="230"/>
      <c r="CC226" s="230"/>
    </row>
    <row r="227" spans="30:81" x14ac:dyDescent="0.25">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30"/>
      <c r="BL227" s="230"/>
      <c r="BM227" s="230"/>
      <c r="BN227" s="230"/>
      <c r="BO227" s="230"/>
      <c r="BP227" s="230"/>
      <c r="BQ227" s="230"/>
      <c r="BR227" s="230"/>
      <c r="BS227" s="230"/>
      <c r="BT227" s="230"/>
      <c r="BU227" s="230"/>
      <c r="BV227" s="230"/>
      <c r="BW227" s="230"/>
      <c r="BX227" s="230"/>
      <c r="BY227" s="230"/>
      <c r="BZ227" s="230"/>
      <c r="CA227" s="230"/>
      <c r="CB227" s="230"/>
      <c r="CC227" s="230"/>
    </row>
    <row r="228" spans="30:81" x14ac:dyDescent="0.25">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30"/>
      <c r="BL228" s="230"/>
      <c r="BM228" s="230"/>
      <c r="BN228" s="230"/>
      <c r="BO228" s="230"/>
      <c r="BP228" s="230"/>
      <c r="BQ228" s="230"/>
      <c r="BR228" s="230"/>
      <c r="BS228" s="230"/>
      <c r="BT228" s="230"/>
      <c r="BU228" s="230"/>
      <c r="BV228" s="230"/>
      <c r="BW228" s="230"/>
      <c r="BX228" s="230"/>
      <c r="BY228" s="230"/>
      <c r="BZ228" s="230"/>
      <c r="CA228" s="230"/>
      <c r="CB228" s="230"/>
      <c r="CC228" s="230"/>
    </row>
  </sheetData>
  <sheetProtection sheet="1" objects="1" scenarios="1"/>
  <mergeCells count="28">
    <mergeCell ref="U6:AA6"/>
    <mergeCell ref="U5:AA5"/>
    <mergeCell ref="F33:L33"/>
    <mergeCell ref="M33:S33"/>
    <mergeCell ref="T33:Z33"/>
    <mergeCell ref="C7:AA7"/>
    <mergeCell ref="C8:Z16"/>
    <mergeCell ref="F20:J20"/>
    <mergeCell ref="F21:J21"/>
    <mergeCell ref="F22:J22"/>
    <mergeCell ref="F23:J23"/>
    <mergeCell ref="C30:Z31"/>
    <mergeCell ref="F25:J25"/>
    <mergeCell ref="F24:J24"/>
    <mergeCell ref="D35:E35"/>
    <mergeCell ref="D36:E36"/>
    <mergeCell ref="D37:E37"/>
    <mergeCell ref="D38:E38"/>
    <mergeCell ref="C41:Z42"/>
    <mergeCell ref="C54:Z55"/>
    <mergeCell ref="K56:AA57"/>
    <mergeCell ref="D48:E48"/>
    <mergeCell ref="T44:Z44"/>
    <mergeCell ref="D49:E49"/>
    <mergeCell ref="F44:L44"/>
    <mergeCell ref="M44:S44"/>
    <mergeCell ref="D46:E46"/>
    <mergeCell ref="D47:E47"/>
  </mergeCells>
  <pageMargins left="0.70866141732283472" right="0.70866141732283472" top="0.78740157480314965" bottom="0.78740157480314965" header="0.31496062992125984" footer="0.31496062992125984"/>
  <pageSetup paperSize="9" scale="5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S219"/>
  <sheetViews>
    <sheetView showGridLines="0" showRowColHeaders="0" workbookViewId="0">
      <pane ySplit="3" topLeftCell="A20" activePane="bottomLeft" state="frozen"/>
      <selection activeCell="AC24" sqref="AC24:AI24"/>
      <selection pane="bottomLeft" activeCell="AH40" sqref="AH40"/>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+Startseite!AK10</f>
        <v>Mutterschaftsurlaub</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190–191</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 Beginnt am Tag der Geburt.
- Unbefristete MA: 112 Kalendertage; Befristete MA: 98 Kalendertage (ab 3. Dienstjahr wie unbefristete MA).
- Für Mütter, deren Neugeborenes während mindestens 2 Wochen im Spital bleiben muss, verlängert sich der Mutterschaftsurlaub um max. 56 Tage (= 8 Wochen), d.h. neu maximal 154 Tage (bisher 98 Tage und Aufschub des Mutterschaftsurlaubes).
- 100% Lohn (nicht nur EO-Taggeld von 80%).</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s="92" t="s">
        <v>441</v>
      </c>
    </row>
    <row r="20" spans="1:45" ht="42" customHeight="1" x14ac:dyDescent="0.25">
      <c r="A20"/>
      <c r="B20" s="11"/>
      <c r="C20" s="32" t="s">
        <v>33</v>
      </c>
      <c r="D20" s="33"/>
      <c r="E20" s="5"/>
      <c r="F20" s="5"/>
      <c r="G20" s="5"/>
      <c r="H20" s="422">
        <v>1</v>
      </c>
      <c r="I20" s="422"/>
      <c r="J20" s="422"/>
      <c r="K20" s="422"/>
      <c r="L20" s="422"/>
      <c r="M20" s="18"/>
      <c r="N20" s="18"/>
      <c r="O20" s="18"/>
      <c r="P20" s="18"/>
      <c r="Q20" s="18"/>
      <c r="R20" s="18" t="s">
        <v>136</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137</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138</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139</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45"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45"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45"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45" ht="20.25" customHeight="1" x14ac:dyDescent="0.25">
      <c r="A28"/>
      <c r="B28" s="11"/>
      <c r="C28" s="5"/>
      <c r="D28" s="5" t="s">
        <v>122</v>
      </c>
      <c r="E28" s="5"/>
      <c r="F28" s="5"/>
      <c r="G28" s="5"/>
      <c r="H28" s="5"/>
      <c r="I28" s="5"/>
      <c r="J28" s="5"/>
      <c r="K28" s="5"/>
      <c r="L28" s="5"/>
      <c r="M28" s="5"/>
      <c r="N28" s="5"/>
      <c r="O28" s="5"/>
      <c r="P28" s="5"/>
      <c r="Q28" s="5"/>
      <c r="R28" s="5"/>
      <c r="S28" s="5"/>
      <c r="T28" s="5"/>
      <c r="U28" s="5"/>
      <c r="V28" s="51"/>
      <c r="W28" s="51"/>
      <c r="X28" s="51"/>
      <c r="Y28" s="51"/>
      <c r="Z28" s="51"/>
      <c r="AA28" s="51"/>
      <c r="AB28" s="51"/>
      <c r="AC28" s="51"/>
      <c r="AD28" s="51"/>
      <c r="AE28" s="51"/>
      <c r="AF28" s="51"/>
      <c r="AG28" s="51"/>
      <c r="AH28" s="51"/>
      <c r="AI28" s="51"/>
      <c r="AJ28" s="51"/>
      <c r="AK28" s="51"/>
      <c r="AL28" s="51"/>
      <c r="AM28" s="51"/>
      <c r="AN28" s="51"/>
      <c r="AO28" s="51"/>
      <c r="AP28" s="13"/>
      <c r="AS28"/>
    </row>
    <row r="29" spans="1:45"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32"/>
      <c r="D30" s="5"/>
      <c r="E30" s="5"/>
      <c r="F30" s="5"/>
      <c r="G30" s="5"/>
      <c r="H30" s="5"/>
      <c r="I30" s="5"/>
      <c r="J30" s="5"/>
      <c r="K30" s="18"/>
      <c r="L30" s="18"/>
      <c r="M30" s="18"/>
      <c r="N30" s="25"/>
      <c r="O30" s="25"/>
      <c r="P30" s="25"/>
      <c r="Q30" s="25"/>
      <c r="R30" s="18"/>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6"/>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45" ht="20.25" customHeight="1" x14ac:dyDescent="0.25">
      <c r="A32"/>
      <c r="B32" s="11"/>
      <c r="C32" s="5"/>
      <c r="D32" s="5"/>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7">
    <mergeCell ref="AH5:AO5"/>
    <mergeCell ref="R44:U44"/>
    <mergeCell ref="R45:U45"/>
    <mergeCell ref="R46:U46"/>
    <mergeCell ref="R47:U47"/>
    <mergeCell ref="R31:U31"/>
    <mergeCell ref="R32:U32"/>
    <mergeCell ref="R33:U33"/>
    <mergeCell ref="R34:U34"/>
    <mergeCell ref="R35:U35"/>
    <mergeCell ref="R43:U43"/>
    <mergeCell ref="H23:L23"/>
    <mergeCell ref="AH6:AO6"/>
    <mergeCell ref="C8:AO16"/>
    <mergeCell ref="H20:L20"/>
    <mergeCell ref="H21:L21"/>
    <mergeCell ref="H22:L2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219"/>
  <sheetViews>
    <sheetView showGridLines="0" showRowColHeaders="0" workbookViewId="0">
      <pane ySplit="3" topLeftCell="A31" activePane="bottomLeft" state="frozen"/>
      <selection activeCell="AC24" sqref="AC24:AI24"/>
      <selection pane="bottomLeft" activeCell="AL22" sqref="AL22"/>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+Startseite!AK12</f>
        <v>Öffentliche Ämter</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115</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Effektiv</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 xml:space="preserve">- Ausübung maximal 10 Tage pro Kalenderjahr.
- Die Vorbereitungszeit hat ausserhalb der Arbeitszeit zu erfolgen. (z.B. 50% Pensum = 10 Tage à 4:16 h bzw. max. 42:40 h im Kalenderjahr).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row>
    <row r="19" spans="1:45" ht="20.25" customHeight="1" x14ac:dyDescent="0.25">
      <c r="A19"/>
      <c r="B19" s="11"/>
      <c r="C19" s="32"/>
      <c r="D19" s="32"/>
      <c r="E19" s="5"/>
      <c r="F19" s="5"/>
      <c r="G19" s="5"/>
      <c r="H19" s="5"/>
      <c r="I19" s="5" t="s">
        <v>37</v>
      </c>
      <c r="J19" s="5"/>
      <c r="K19" s="18"/>
      <c r="L19" s="18"/>
      <c r="M19" s="18"/>
      <c r="N19" s="18"/>
      <c r="O19" s="18"/>
      <c r="P19" s="18"/>
      <c r="Q19" s="18"/>
      <c r="R19" s="5" t="s">
        <v>173</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45" ht="42" customHeight="1" x14ac:dyDescent="0.25">
      <c r="A20"/>
      <c r="B20" s="11"/>
      <c r="C20" s="32" t="s">
        <v>33</v>
      </c>
      <c r="D20" s="33"/>
      <c r="E20" s="5"/>
      <c r="F20" s="5"/>
      <c r="G20" s="5"/>
      <c r="H20" s="422">
        <v>1</v>
      </c>
      <c r="I20" s="422"/>
      <c r="J20" s="422"/>
      <c r="K20" s="422"/>
      <c r="L20" s="422"/>
      <c r="M20" s="18"/>
      <c r="N20" s="18"/>
      <c r="O20" s="18"/>
      <c r="P20" s="18"/>
      <c r="Q20" s="18"/>
      <c r="R20" s="18" t="s">
        <v>169</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165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166</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167</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45"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45"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45"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s="312" t="s">
        <v>408</v>
      </c>
    </row>
    <row r="28" spans="1:45" ht="20.25" customHeight="1" x14ac:dyDescent="0.25">
      <c r="A28"/>
      <c r="B28" s="11"/>
      <c r="C28" s="5">
        <v>1</v>
      </c>
      <c r="D28" s="36"/>
      <c r="E28" s="36"/>
      <c r="F28" s="36"/>
      <c r="G28" s="36"/>
      <c r="H28" s="36"/>
      <c r="I28" s="36"/>
      <c r="J28" s="36"/>
      <c r="K28" s="36"/>
      <c r="L28" s="36"/>
      <c r="M28" s="36"/>
      <c r="N28" s="36"/>
      <c r="O28" s="36"/>
      <c r="P28" s="36"/>
      <c r="Q28" s="36"/>
      <c r="R28" s="36"/>
      <c r="S28" s="36"/>
      <c r="T28" s="36"/>
      <c r="U28" s="36"/>
      <c r="V28" s="37"/>
      <c r="W28" s="37"/>
      <c r="X28" s="37"/>
      <c r="Y28" s="37"/>
      <c r="Z28" s="37"/>
      <c r="AA28" s="37"/>
      <c r="AB28" s="37"/>
      <c r="AC28" s="37"/>
      <c r="AD28" s="37"/>
      <c r="AE28" s="37"/>
      <c r="AF28" s="37"/>
      <c r="AG28" s="37"/>
      <c r="AH28" s="37"/>
      <c r="AI28" s="37"/>
      <c r="AJ28" s="37"/>
      <c r="AK28" s="37"/>
      <c r="AL28" s="37"/>
      <c r="AM28" s="37"/>
      <c r="AN28" s="37"/>
      <c r="AO28" s="51"/>
      <c r="AP28" s="13"/>
    </row>
    <row r="29" spans="1:45" ht="20.25" customHeight="1" x14ac:dyDescent="0.25">
      <c r="A29"/>
      <c r="B29" s="11"/>
      <c r="C29" s="420" t="s">
        <v>211</v>
      </c>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S29" s="91" t="s">
        <v>442</v>
      </c>
    </row>
    <row r="30" spans="1:45" ht="20.25" customHeight="1" x14ac:dyDescent="0.25">
      <c r="A30"/>
      <c r="B30" s="11"/>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13"/>
      <c r="AS30"/>
    </row>
    <row r="31" spans="1:45" ht="20.25" customHeight="1" x14ac:dyDescent="0.25">
      <c r="A31"/>
      <c r="B31" s="11"/>
      <c r="C31" s="5"/>
      <c r="D31" s="6"/>
      <c r="E31" s="29" t="s">
        <v>155</v>
      </c>
      <c r="F31" s="5"/>
      <c r="G31" s="5"/>
      <c r="H31" s="5"/>
      <c r="I31" s="5"/>
      <c r="J31" s="5"/>
      <c r="K31" s="18"/>
      <c r="L31" s="18"/>
      <c r="M31" s="18"/>
      <c r="N31" s="25"/>
      <c r="O31" s="25"/>
      <c r="P31" s="25"/>
      <c r="Q31" s="25"/>
      <c r="R31" s="411" t="s">
        <v>171</v>
      </c>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90"/>
      <c r="AP31" s="13"/>
      <c r="AS31"/>
    </row>
    <row r="32" spans="1:45" ht="20.25" customHeight="1" x14ac:dyDescent="0.25">
      <c r="A32"/>
      <c r="B32" s="11"/>
      <c r="C32" s="5"/>
      <c r="D32" s="5"/>
      <c r="E32" s="5"/>
      <c r="F32" s="5"/>
      <c r="G32" s="5"/>
      <c r="H32" s="5"/>
      <c r="I32" s="5"/>
      <c r="J32" s="5"/>
      <c r="K32" s="5"/>
      <c r="L32" s="5"/>
      <c r="M32" s="5"/>
      <c r="N32" s="5"/>
      <c r="O32" s="5"/>
      <c r="P32" s="5"/>
      <c r="Q32" s="5"/>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90"/>
      <c r="AP32" s="13"/>
      <c r="AQ32"/>
      <c r="AR32"/>
      <c r="AS32"/>
    </row>
    <row r="33" spans="1:45" ht="20.25" customHeight="1" x14ac:dyDescent="0.25">
      <c r="A33"/>
      <c r="B33" s="11"/>
      <c r="C33" s="5"/>
      <c r="D33" s="5"/>
      <c r="E33" s="5"/>
      <c r="F33" s="5"/>
      <c r="G33" s="5"/>
      <c r="H33" s="5"/>
      <c r="I33" s="5"/>
      <c r="J33" s="5"/>
      <c r="K33" s="5"/>
      <c r="L33" s="5"/>
      <c r="M33" s="5"/>
      <c r="N33" s="5"/>
      <c r="O33" s="5"/>
      <c r="P33" s="5"/>
      <c r="Q33" s="5"/>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90"/>
      <c r="AP33" s="13"/>
      <c r="AQ33"/>
      <c r="AR33"/>
      <c r="AS33"/>
    </row>
    <row r="34" spans="1:45" ht="20.25" customHeight="1" x14ac:dyDescent="0.25">
      <c r="A34"/>
      <c r="B34" s="11"/>
      <c r="C34" s="32"/>
      <c r="D34" s="33"/>
      <c r="E34" s="5"/>
      <c r="F34" s="5"/>
      <c r="G34" s="5"/>
      <c r="H34" s="98"/>
      <c r="I34" s="98"/>
      <c r="J34" s="98"/>
      <c r="K34" s="98"/>
      <c r="L34" s="98"/>
      <c r="M34" s="18"/>
      <c r="N34" s="18"/>
      <c r="O34" s="18"/>
      <c r="P34" s="18"/>
      <c r="Q34" s="18"/>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90"/>
      <c r="AP34" s="13"/>
      <c r="AQ34"/>
      <c r="AR34"/>
      <c r="AS34"/>
    </row>
    <row r="35" spans="1:45" ht="20.25" customHeight="1" x14ac:dyDescent="0.25">
      <c r="A35"/>
      <c r="B35" s="11"/>
      <c r="C35" s="5">
        <v>2</v>
      </c>
      <c r="D35" s="36"/>
      <c r="E35" s="36"/>
      <c r="F35" s="36"/>
      <c r="G35" s="36"/>
      <c r="H35" s="36"/>
      <c r="I35" s="36"/>
      <c r="J35" s="36"/>
      <c r="K35" s="36"/>
      <c r="L35" s="36"/>
      <c r="M35" s="36"/>
      <c r="N35" s="36"/>
      <c r="O35" s="36"/>
      <c r="P35" s="36"/>
      <c r="Q35" s="36"/>
      <c r="R35" s="36"/>
      <c r="S35" s="36"/>
      <c r="T35" s="36"/>
      <c r="U35" s="36"/>
      <c r="V35" s="37"/>
      <c r="W35" s="37"/>
      <c r="X35" s="37"/>
      <c r="Y35" s="37"/>
      <c r="Z35" s="37"/>
      <c r="AA35" s="37"/>
      <c r="AB35" s="37"/>
      <c r="AC35" s="37"/>
      <c r="AD35" s="37"/>
      <c r="AE35" s="37"/>
      <c r="AF35" s="37"/>
      <c r="AG35" s="37"/>
      <c r="AH35" s="37"/>
      <c r="AI35" s="37"/>
      <c r="AJ35" s="37"/>
      <c r="AK35" s="37"/>
      <c r="AL35" s="37"/>
      <c r="AM35" s="37"/>
      <c r="AN35" s="37"/>
      <c r="AO35" s="51"/>
      <c r="AP35" s="13"/>
      <c r="AQ35"/>
      <c r="AR35"/>
      <c r="AS35"/>
    </row>
    <row r="36" spans="1:45" ht="20.25" customHeight="1" x14ac:dyDescent="0.25">
      <c r="A36"/>
      <c r="B36" s="11"/>
      <c r="C36" s="420" t="s">
        <v>212</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13"/>
      <c r="AQ36"/>
      <c r="AR36"/>
      <c r="AS36"/>
    </row>
    <row r="37" spans="1:45" ht="20.25" customHeight="1" x14ac:dyDescent="0.25">
      <c r="A37"/>
      <c r="B37" s="11"/>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13"/>
      <c r="AQ37"/>
      <c r="AR37"/>
      <c r="AS37"/>
    </row>
    <row r="38" spans="1:45" ht="20.25" customHeight="1" x14ac:dyDescent="0.25">
      <c r="A38"/>
      <c r="B38" s="11"/>
      <c r="C38" s="5"/>
      <c r="D38" s="6"/>
      <c r="E38" s="5" t="s">
        <v>39</v>
      </c>
      <c r="F38" s="5"/>
      <c r="G38" s="5"/>
      <c r="H38" s="5"/>
      <c r="I38" s="5"/>
      <c r="J38" s="5"/>
      <c r="K38" s="18"/>
      <c r="L38" s="18"/>
      <c r="M38" s="18"/>
      <c r="N38" s="25"/>
      <c r="O38" s="25"/>
      <c r="P38" s="25"/>
      <c r="Q38" s="25"/>
      <c r="R38" s="415">
        <v>0.20833333333333334</v>
      </c>
      <c r="S38" s="415"/>
      <c r="T38" s="415"/>
      <c r="U38" s="415"/>
      <c r="V38" s="25"/>
      <c r="W38" s="18"/>
      <c r="X38" s="18"/>
      <c r="Y38" s="18"/>
      <c r="Z38" s="25"/>
      <c r="AA38" s="25"/>
      <c r="AB38" s="25"/>
      <c r="AC38" s="25"/>
      <c r="AD38" s="18"/>
      <c r="AE38" s="25"/>
      <c r="AF38" s="25"/>
      <c r="AG38" s="25"/>
      <c r="AH38" s="25"/>
      <c r="AI38" s="25"/>
      <c r="AJ38" s="25"/>
      <c r="AK38" s="25"/>
      <c r="AL38" s="25"/>
      <c r="AM38" s="25"/>
      <c r="AN38" s="51"/>
      <c r="AO38" s="51"/>
      <c r="AP38" s="13"/>
      <c r="AQ38"/>
      <c r="AR38"/>
      <c r="AS38"/>
    </row>
    <row r="39" spans="1:45" ht="20.25" customHeight="1" x14ac:dyDescent="0.25">
      <c r="A39"/>
      <c r="B39" s="11"/>
      <c r="C39" s="5"/>
      <c r="D39" s="5"/>
      <c r="E39" s="5" t="s">
        <v>40</v>
      </c>
      <c r="F39" s="5"/>
      <c r="G39" s="5"/>
      <c r="H39" s="5"/>
      <c r="I39" s="5"/>
      <c r="J39" s="5"/>
      <c r="K39" s="18"/>
      <c r="L39" s="18"/>
      <c r="M39" s="18"/>
      <c r="N39" s="25"/>
      <c r="O39" s="25"/>
      <c r="P39" s="35"/>
      <c r="Q39" s="35"/>
      <c r="R39" s="415">
        <v>0.125</v>
      </c>
      <c r="S39" s="415"/>
      <c r="T39" s="415"/>
      <c r="U39" s="415"/>
      <c r="V39" s="25"/>
      <c r="W39" s="18"/>
      <c r="X39" s="18"/>
      <c r="Y39" s="18"/>
      <c r="Z39" s="25"/>
      <c r="AA39" s="25"/>
      <c r="AB39" s="25"/>
      <c r="AC39" s="25"/>
      <c r="AD39" s="18"/>
      <c r="AE39" s="25"/>
      <c r="AF39" s="25"/>
      <c r="AG39" s="25"/>
      <c r="AH39" s="25"/>
      <c r="AI39" s="25"/>
      <c r="AJ39" s="25"/>
      <c r="AK39" s="25"/>
      <c r="AL39" s="25"/>
      <c r="AM39" s="25"/>
      <c r="AN39" s="51"/>
      <c r="AO39" s="51"/>
      <c r="AP39" s="13"/>
      <c r="AQ39"/>
      <c r="AR39"/>
      <c r="AS39"/>
    </row>
    <row r="40" spans="1:45" ht="20.25" customHeight="1" x14ac:dyDescent="0.25">
      <c r="A40"/>
      <c r="B40" s="11"/>
      <c r="C40" s="5"/>
      <c r="D40" s="5"/>
      <c r="E40" s="5" t="s">
        <v>41</v>
      </c>
      <c r="F40" s="5"/>
      <c r="G40" s="5"/>
      <c r="H40" s="5"/>
      <c r="I40" s="5"/>
      <c r="J40" s="5"/>
      <c r="K40" s="18"/>
      <c r="L40" s="18"/>
      <c r="M40" s="18"/>
      <c r="N40" s="25"/>
      <c r="O40" s="25"/>
      <c r="P40" s="25"/>
      <c r="Q40" s="25"/>
      <c r="R40" s="415">
        <v>0.33333333333333331</v>
      </c>
      <c r="S40" s="415"/>
      <c r="T40" s="415"/>
      <c r="U40" s="415"/>
      <c r="V40" s="25"/>
      <c r="W40" s="18"/>
      <c r="X40" s="18"/>
      <c r="Y40" s="18"/>
      <c r="Z40" s="25"/>
      <c r="AA40" s="25"/>
      <c r="AB40" s="25"/>
      <c r="AC40" s="25"/>
      <c r="AD40" s="18"/>
      <c r="AE40" s="25"/>
      <c r="AF40" s="25"/>
      <c r="AG40" s="25"/>
      <c r="AH40" s="25"/>
      <c r="AI40" s="25"/>
      <c r="AJ40" s="25"/>
      <c r="AK40" s="25"/>
      <c r="AL40" s="25"/>
      <c r="AM40" s="25"/>
      <c r="AN40" s="51"/>
      <c r="AO40" s="51"/>
      <c r="AP40" s="13"/>
      <c r="AQ40"/>
      <c r="AR40"/>
      <c r="AS40"/>
    </row>
    <row r="41" spans="1:45" ht="20.25" customHeight="1" x14ac:dyDescent="0.25">
      <c r="A41"/>
      <c r="B41" s="11"/>
      <c r="C41" s="5"/>
      <c r="D41" s="3"/>
      <c r="E41" s="29" t="s">
        <v>155</v>
      </c>
      <c r="F41" s="5"/>
      <c r="G41" s="5"/>
      <c r="H41" s="5"/>
      <c r="I41" s="5"/>
      <c r="J41" s="5"/>
      <c r="K41" s="18"/>
      <c r="L41" s="18"/>
      <c r="M41" s="18"/>
      <c r="N41" s="26"/>
      <c r="O41" s="26"/>
      <c r="P41" s="26"/>
      <c r="Q41" s="26"/>
      <c r="R41" s="416">
        <v>2.2222222222222223E-2</v>
      </c>
      <c r="S41" s="416"/>
      <c r="T41" s="416"/>
      <c r="U41" s="416"/>
      <c r="V41" s="25"/>
      <c r="W41" s="18"/>
      <c r="X41" s="18"/>
      <c r="Y41" s="18"/>
      <c r="Z41" s="27"/>
      <c r="AA41" s="27"/>
      <c r="AB41" s="27"/>
      <c r="AC41" s="27"/>
      <c r="AD41" s="18"/>
      <c r="AE41" s="27"/>
      <c r="AF41" s="27"/>
      <c r="AG41" s="27"/>
      <c r="AH41" s="27"/>
      <c r="AI41" s="27"/>
      <c r="AJ41" s="27"/>
      <c r="AK41" s="27"/>
      <c r="AL41" s="27"/>
      <c r="AM41" s="27"/>
      <c r="AN41" s="51"/>
      <c r="AO41" s="51"/>
      <c r="AP41" s="13"/>
      <c r="AQ41"/>
      <c r="AR41"/>
      <c r="AS41"/>
    </row>
    <row r="42" spans="1:45" ht="20.25" customHeight="1" x14ac:dyDescent="0.25">
      <c r="A42"/>
      <c r="B42" s="11"/>
      <c r="C42" s="5"/>
      <c r="D42" s="3"/>
      <c r="E42" s="5" t="s">
        <v>191</v>
      </c>
      <c r="F42" s="5"/>
      <c r="G42" s="5"/>
      <c r="H42" s="5"/>
      <c r="I42" s="5"/>
      <c r="J42" s="5"/>
      <c r="K42" s="18"/>
      <c r="L42" s="18"/>
      <c r="M42" s="18"/>
      <c r="N42" s="21"/>
      <c r="O42" s="21"/>
      <c r="P42" s="21"/>
      <c r="Q42" s="21"/>
      <c r="R42" s="415">
        <v>0.35555555555555557</v>
      </c>
      <c r="S42" s="415"/>
      <c r="T42" s="415"/>
      <c r="U42" s="415"/>
      <c r="V42" s="20"/>
      <c r="W42" s="18"/>
      <c r="X42" s="18"/>
      <c r="Y42" s="18"/>
      <c r="Z42" s="22"/>
      <c r="AA42" s="22"/>
      <c r="AB42" s="22"/>
      <c r="AC42" s="22"/>
      <c r="AD42" s="18"/>
      <c r="AE42" s="28"/>
      <c r="AF42" s="28"/>
      <c r="AG42" s="28"/>
      <c r="AH42" s="28"/>
      <c r="AI42" s="28"/>
      <c r="AJ42" s="28"/>
      <c r="AK42" s="28"/>
      <c r="AL42" s="28"/>
      <c r="AM42" s="28"/>
      <c r="AN42" s="51"/>
      <c r="AO42" s="51"/>
      <c r="AP42" s="13"/>
      <c r="AQ42"/>
      <c r="AR42"/>
      <c r="AS42"/>
    </row>
    <row r="43" spans="1:45" ht="20.25" customHeight="1" x14ac:dyDescent="0.25">
      <c r="A43"/>
      <c r="B43" s="11"/>
      <c r="C43" s="32"/>
      <c r="D43" s="5"/>
      <c r="E43" s="5" t="s">
        <v>42</v>
      </c>
      <c r="F43" s="5"/>
      <c r="G43" s="5"/>
      <c r="H43" s="5"/>
      <c r="I43" s="5"/>
      <c r="J43" s="5"/>
      <c r="K43" s="18"/>
      <c r="L43" s="18"/>
      <c r="M43" s="18"/>
      <c r="N43" s="18"/>
      <c r="O43" s="18"/>
      <c r="P43" s="18"/>
      <c r="Q43" s="18"/>
      <c r="R43" s="18" t="s">
        <v>213</v>
      </c>
      <c r="S43" s="18"/>
      <c r="T43" s="18"/>
      <c r="U43" s="18"/>
      <c r="V43" s="18"/>
      <c r="W43" s="18"/>
      <c r="X43" s="18"/>
      <c r="Y43" s="18"/>
      <c r="Z43" s="18"/>
      <c r="AA43" s="18"/>
      <c r="AB43" s="18"/>
      <c r="AC43" s="18"/>
      <c r="AD43" s="18"/>
      <c r="AE43" s="18"/>
      <c r="AF43" s="18"/>
      <c r="AG43" s="18"/>
      <c r="AH43" s="18"/>
      <c r="AI43" s="18"/>
      <c r="AJ43" s="18"/>
      <c r="AK43" s="18"/>
      <c r="AL43" s="18"/>
      <c r="AM43" s="18"/>
      <c r="AN43" s="27"/>
      <c r="AO43" s="27"/>
      <c r="AP43" s="13"/>
      <c r="AQ43"/>
      <c r="AR43"/>
      <c r="AS43"/>
    </row>
    <row r="44" spans="1:45" ht="20.25" customHeight="1" x14ac:dyDescent="0.25">
      <c r="A44"/>
      <c r="B44" s="11"/>
      <c r="C44" s="5"/>
      <c r="D44" s="5"/>
      <c r="E44" s="5"/>
      <c r="F44" s="5"/>
      <c r="G44" s="5"/>
      <c r="H44" s="5"/>
      <c r="I44" s="5"/>
      <c r="J44" s="5"/>
      <c r="K44" s="5"/>
      <c r="L44" s="5"/>
      <c r="M44" s="5"/>
      <c r="N44" s="5"/>
      <c r="O44" s="5"/>
      <c r="P44" s="5"/>
      <c r="Q44" s="5"/>
      <c r="R44" s="5"/>
      <c r="S44" s="5"/>
      <c r="T44" s="5"/>
      <c r="U44" s="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5"/>
      <c r="S45" s="5"/>
      <c r="T45" s="5"/>
      <c r="U45" s="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32"/>
      <c r="D50" s="5"/>
      <c r="E50" s="29"/>
      <c r="F50" s="5"/>
      <c r="G50" s="5"/>
      <c r="H50" s="5"/>
      <c r="I50" s="5"/>
      <c r="J50" s="5"/>
      <c r="K50" s="18"/>
      <c r="L50" s="18"/>
      <c r="M50" s="18"/>
      <c r="N50" s="26"/>
      <c r="O50" s="26"/>
      <c r="P50" s="26"/>
      <c r="Q50" s="26"/>
      <c r="R50" s="38"/>
      <c r="S50" s="38"/>
      <c r="T50" s="38"/>
      <c r="U50" s="38"/>
      <c r="V50" s="25"/>
      <c r="W50" s="18"/>
      <c r="X50" s="18"/>
      <c r="Y50" s="18"/>
      <c r="Z50" s="27"/>
      <c r="AA50" s="27"/>
      <c r="AB50" s="27"/>
      <c r="AC50" s="27"/>
      <c r="AD50" s="18"/>
      <c r="AE50" s="27"/>
      <c r="AF50" s="27"/>
      <c r="AG50" s="27"/>
      <c r="AH50" s="27"/>
      <c r="AI50" s="27"/>
      <c r="AJ50" s="27"/>
      <c r="AK50" s="27"/>
      <c r="AL50" s="27"/>
      <c r="AM50" s="27"/>
      <c r="AN50" s="27"/>
      <c r="AO50" s="27"/>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7">
    <mergeCell ref="R47:U47"/>
    <mergeCell ref="R40:U40"/>
    <mergeCell ref="R41:U41"/>
    <mergeCell ref="R42:U42"/>
    <mergeCell ref="C29:AO30"/>
    <mergeCell ref="R31:AN34"/>
    <mergeCell ref="C36:AO37"/>
    <mergeCell ref="R38:U38"/>
    <mergeCell ref="R39:U39"/>
    <mergeCell ref="H20:L20"/>
    <mergeCell ref="H21:L21"/>
    <mergeCell ref="H22:L22"/>
    <mergeCell ref="AH5:AO5"/>
    <mergeCell ref="R46:U46"/>
    <mergeCell ref="H23:L23"/>
    <mergeCell ref="AH6:AO6"/>
    <mergeCell ref="C8:AO16"/>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S219"/>
  <sheetViews>
    <sheetView showGridLines="0" showRowColHeaders="0" workbookViewId="0">
      <pane ySplit="3" topLeftCell="A4" activePane="bottomLeft" state="frozen"/>
      <selection activeCell="AC24" sqref="AC24:AI24"/>
      <selection pane="bottomLeft" activeCell="AS29" sqref="AS29"/>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+Startseite!AK14</f>
        <v>Tätigkeit Personalverbände</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119</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Effektiv</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 xml:space="preserve">- Teilnahme als Delegiertenversammlungen oder Sitzungen der leitenden Gremien.
- Nur während der Arbeitszeit anzurechnen. (z.B. 50% Pensum = 10 Tage à 4:16 h bzw. max. 42:40 h im Kalenderjahr).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row>
    <row r="19" spans="1:45" ht="20.25" customHeight="1" x14ac:dyDescent="0.25">
      <c r="A19"/>
      <c r="B19" s="11"/>
      <c r="C19" s="32"/>
      <c r="D19" s="32"/>
      <c r="E19" s="5"/>
      <c r="F19" s="5"/>
      <c r="G19" s="5"/>
      <c r="H19" s="5"/>
      <c r="I19" s="5" t="s">
        <v>37</v>
      </c>
      <c r="J19" s="5"/>
      <c r="K19" s="18"/>
      <c r="L19" s="18"/>
      <c r="M19" s="18"/>
      <c r="N19" s="18"/>
      <c r="O19" s="18"/>
      <c r="P19" s="18"/>
      <c r="Q19" s="18"/>
      <c r="R19" s="5" t="s">
        <v>173</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row>
    <row r="20" spans="1:45" ht="42" customHeight="1" x14ac:dyDescent="0.25">
      <c r="A20"/>
      <c r="B20" s="11"/>
      <c r="C20" s="32" t="s">
        <v>33</v>
      </c>
      <c r="D20" s="33"/>
      <c r="E20" s="5"/>
      <c r="F20" s="5"/>
      <c r="G20" s="5"/>
      <c r="H20" s="422">
        <v>1</v>
      </c>
      <c r="I20" s="422"/>
      <c r="J20" s="422"/>
      <c r="K20" s="422"/>
      <c r="L20" s="422"/>
      <c r="M20" s="18"/>
      <c r="N20" s="18"/>
      <c r="O20" s="18"/>
      <c r="P20" s="18"/>
      <c r="Q20" s="18"/>
      <c r="R20" s="18" t="s">
        <v>169</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165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166</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167</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45"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45"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45"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s="312" t="s">
        <v>408</v>
      </c>
    </row>
    <row r="28" spans="1:45" ht="20.25" customHeight="1" x14ac:dyDescent="0.25">
      <c r="A28"/>
      <c r="B28" s="11"/>
      <c r="C28" s="5">
        <v>1</v>
      </c>
      <c r="D28" s="36"/>
      <c r="E28" s="36"/>
      <c r="F28" s="36"/>
      <c r="G28" s="36"/>
      <c r="H28" s="36"/>
      <c r="I28" s="36"/>
      <c r="J28" s="36"/>
      <c r="K28" s="36"/>
      <c r="L28" s="36"/>
      <c r="M28" s="36"/>
      <c r="N28" s="36"/>
      <c r="O28" s="36"/>
      <c r="P28" s="36"/>
      <c r="Q28" s="36"/>
      <c r="R28" s="36"/>
      <c r="S28" s="36"/>
      <c r="T28" s="36"/>
      <c r="U28" s="36"/>
      <c r="V28" s="37"/>
      <c r="W28" s="37"/>
      <c r="X28" s="37"/>
      <c r="Y28" s="37"/>
      <c r="Z28" s="37"/>
      <c r="AA28" s="37"/>
      <c r="AB28" s="37"/>
      <c r="AC28" s="37"/>
      <c r="AD28" s="37"/>
      <c r="AE28" s="37"/>
      <c r="AF28" s="37"/>
      <c r="AG28" s="37"/>
      <c r="AH28" s="37"/>
      <c r="AI28" s="37"/>
      <c r="AJ28" s="37"/>
      <c r="AK28" s="37"/>
      <c r="AL28" s="37"/>
      <c r="AM28" s="37"/>
      <c r="AN28" s="37"/>
      <c r="AO28" s="51"/>
      <c r="AP28" s="13"/>
    </row>
    <row r="29" spans="1:45" ht="20.25" customHeight="1" x14ac:dyDescent="0.25">
      <c r="A29"/>
      <c r="B29" s="11"/>
      <c r="C29" s="420" t="s">
        <v>214</v>
      </c>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S29" s="91" t="s">
        <v>443</v>
      </c>
    </row>
    <row r="30" spans="1:45" ht="20.25" customHeight="1" x14ac:dyDescent="0.25">
      <c r="A30"/>
      <c r="B30" s="11"/>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13"/>
      <c r="AS30"/>
    </row>
    <row r="31" spans="1:45" ht="20.25" customHeight="1" x14ac:dyDescent="0.25">
      <c r="A31"/>
      <c r="B31" s="11"/>
      <c r="C31" s="5"/>
      <c r="D31" s="6"/>
      <c r="E31" s="29" t="s">
        <v>155</v>
      </c>
      <c r="F31" s="5"/>
      <c r="G31" s="5"/>
      <c r="H31" s="5"/>
      <c r="I31" s="5"/>
      <c r="J31" s="5"/>
      <c r="K31" s="18"/>
      <c r="L31" s="18"/>
      <c r="M31" s="18"/>
      <c r="N31" s="25"/>
      <c r="O31" s="25"/>
      <c r="P31" s="25"/>
      <c r="Q31" s="25"/>
      <c r="R31" s="411" t="s">
        <v>171</v>
      </c>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90"/>
      <c r="AP31" s="13"/>
      <c r="AS31"/>
    </row>
    <row r="32" spans="1:45" ht="20.25" customHeight="1" x14ac:dyDescent="0.25">
      <c r="A32"/>
      <c r="B32" s="11"/>
      <c r="C32" s="5"/>
      <c r="D32" s="5"/>
      <c r="E32" s="5"/>
      <c r="F32" s="5"/>
      <c r="G32" s="5"/>
      <c r="H32" s="5"/>
      <c r="I32" s="5"/>
      <c r="J32" s="5"/>
      <c r="K32" s="5"/>
      <c r="L32" s="5"/>
      <c r="M32" s="5"/>
      <c r="N32" s="5"/>
      <c r="O32" s="5"/>
      <c r="P32" s="5"/>
      <c r="Q32" s="5"/>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90"/>
      <c r="AP32" s="13"/>
      <c r="AQ32"/>
      <c r="AR32"/>
      <c r="AS32"/>
    </row>
    <row r="33" spans="1:45" ht="20.25" customHeight="1" x14ac:dyDescent="0.25">
      <c r="A33"/>
      <c r="B33" s="11"/>
      <c r="C33" s="5"/>
      <c r="D33" s="5"/>
      <c r="E33" s="5"/>
      <c r="F33" s="5"/>
      <c r="G33" s="5"/>
      <c r="H33" s="5"/>
      <c r="I33" s="5"/>
      <c r="J33" s="5"/>
      <c r="K33" s="5"/>
      <c r="L33" s="5"/>
      <c r="M33" s="5"/>
      <c r="N33" s="5"/>
      <c r="O33" s="5"/>
      <c r="P33" s="5"/>
      <c r="Q33" s="5"/>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90"/>
      <c r="AP33" s="13"/>
      <c r="AQ33"/>
      <c r="AR33"/>
      <c r="AS33"/>
    </row>
    <row r="34" spans="1:45" ht="20.25" customHeight="1" x14ac:dyDescent="0.25">
      <c r="A34"/>
      <c r="B34" s="11"/>
      <c r="C34" s="32"/>
      <c r="D34" s="33"/>
      <c r="E34" s="5"/>
      <c r="F34" s="5"/>
      <c r="G34" s="5"/>
      <c r="H34" s="98"/>
      <c r="I34" s="98"/>
      <c r="J34" s="98"/>
      <c r="K34" s="98"/>
      <c r="L34" s="98"/>
      <c r="M34" s="18"/>
      <c r="N34" s="18"/>
      <c r="O34" s="18"/>
      <c r="P34" s="18"/>
      <c r="Q34" s="18"/>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90"/>
      <c r="AP34" s="13"/>
      <c r="AQ34"/>
      <c r="AR34"/>
      <c r="AS34"/>
    </row>
    <row r="35" spans="1:45" ht="20.25" customHeight="1" x14ac:dyDescent="0.25">
      <c r="A35"/>
      <c r="B35" s="11"/>
      <c r="C35" s="5">
        <v>2</v>
      </c>
      <c r="D35" s="36"/>
      <c r="E35" s="36"/>
      <c r="F35" s="36"/>
      <c r="G35" s="36"/>
      <c r="H35" s="36"/>
      <c r="I35" s="36"/>
      <c r="J35" s="36"/>
      <c r="K35" s="36"/>
      <c r="L35" s="36"/>
      <c r="M35" s="36"/>
      <c r="N35" s="36"/>
      <c r="O35" s="36"/>
      <c r="P35" s="36"/>
      <c r="Q35" s="36"/>
      <c r="R35" s="36"/>
      <c r="S35" s="36"/>
      <c r="T35" s="36"/>
      <c r="U35" s="36"/>
      <c r="V35" s="37"/>
      <c r="W35" s="37"/>
      <c r="X35" s="37"/>
      <c r="Y35" s="37"/>
      <c r="Z35" s="37"/>
      <c r="AA35" s="37"/>
      <c r="AB35" s="37"/>
      <c r="AC35" s="37"/>
      <c r="AD35" s="37"/>
      <c r="AE35" s="37"/>
      <c r="AF35" s="37"/>
      <c r="AG35" s="37"/>
      <c r="AH35" s="37"/>
      <c r="AI35" s="37"/>
      <c r="AJ35" s="37"/>
      <c r="AK35" s="37"/>
      <c r="AL35" s="37"/>
      <c r="AM35" s="37"/>
      <c r="AN35" s="37"/>
      <c r="AO35" s="51"/>
      <c r="AP35" s="13"/>
      <c r="AQ35"/>
      <c r="AR35"/>
      <c r="AS35"/>
    </row>
    <row r="36" spans="1:45" ht="20.25" customHeight="1" x14ac:dyDescent="0.25">
      <c r="A36"/>
      <c r="B36" s="11"/>
      <c r="C36" s="420" t="s">
        <v>212</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13"/>
      <c r="AQ36"/>
      <c r="AR36"/>
      <c r="AS36"/>
    </row>
    <row r="37" spans="1:45" ht="20.25" customHeight="1" x14ac:dyDescent="0.25">
      <c r="A37"/>
      <c r="B37" s="11"/>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13"/>
      <c r="AQ37"/>
      <c r="AR37"/>
      <c r="AS37"/>
    </row>
    <row r="38" spans="1:45" ht="20.25" customHeight="1" x14ac:dyDescent="0.25">
      <c r="A38"/>
      <c r="B38" s="11"/>
      <c r="C38" s="5"/>
      <c r="D38" s="6"/>
      <c r="E38" s="5" t="s">
        <v>39</v>
      </c>
      <c r="F38" s="5"/>
      <c r="G38" s="5"/>
      <c r="H38" s="5"/>
      <c r="I38" s="5"/>
      <c r="J38" s="5"/>
      <c r="K38" s="18"/>
      <c r="L38" s="18"/>
      <c r="M38" s="18"/>
      <c r="N38" s="25"/>
      <c r="O38" s="25"/>
      <c r="P38" s="25"/>
      <c r="Q38" s="25"/>
      <c r="R38" s="415">
        <v>0.20833333333333334</v>
      </c>
      <c r="S38" s="415"/>
      <c r="T38" s="415"/>
      <c r="U38" s="415"/>
      <c r="V38" s="25"/>
      <c r="W38" s="18"/>
      <c r="X38" s="18"/>
      <c r="Y38" s="18"/>
      <c r="Z38" s="25"/>
      <c r="AA38" s="25"/>
      <c r="AB38" s="25"/>
      <c r="AC38" s="25"/>
      <c r="AD38" s="18"/>
      <c r="AE38" s="25"/>
      <c r="AF38" s="25"/>
      <c r="AG38" s="25"/>
      <c r="AH38" s="25"/>
      <c r="AI38" s="25"/>
      <c r="AJ38" s="25"/>
      <c r="AK38" s="25"/>
      <c r="AL38" s="25"/>
      <c r="AM38" s="25"/>
      <c r="AN38" s="51"/>
      <c r="AO38" s="51"/>
      <c r="AP38" s="13"/>
      <c r="AQ38"/>
      <c r="AR38"/>
      <c r="AS38"/>
    </row>
    <row r="39" spans="1:45" ht="20.25" customHeight="1" x14ac:dyDescent="0.25">
      <c r="A39"/>
      <c r="B39" s="11"/>
      <c r="C39" s="5"/>
      <c r="D39" s="5"/>
      <c r="E39" s="5" t="s">
        <v>40</v>
      </c>
      <c r="F39" s="5"/>
      <c r="G39" s="5"/>
      <c r="H39" s="5"/>
      <c r="I39" s="5"/>
      <c r="J39" s="5"/>
      <c r="K39" s="18"/>
      <c r="L39" s="18"/>
      <c r="M39" s="18"/>
      <c r="N39" s="25"/>
      <c r="O39" s="25"/>
      <c r="P39" s="35"/>
      <c r="Q39" s="35"/>
      <c r="R39" s="415">
        <v>0.125</v>
      </c>
      <c r="S39" s="415"/>
      <c r="T39" s="415"/>
      <c r="U39" s="415"/>
      <c r="V39" s="25"/>
      <c r="W39" s="18"/>
      <c r="X39" s="18"/>
      <c r="Y39" s="18"/>
      <c r="Z39" s="25"/>
      <c r="AA39" s="25"/>
      <c r="AB39" s="25"/>
      <c r="AC39" s="25"/>
      <c r="AD39" s="18"/>
      <c r="AE39" s="25"/>
      <c r="AF39" s="25"/>
      <c r="AG39" s="25"/>
      <c r="AH39" s="25"/>
      <c r="AI39" s="25"/>
      <c r="AJ39" s="25"/>
      <c r="AK39" s="25"/>
      <c r="AL39" s="25"/>
      <c r="AM39" s="25"/>
      <c r="AN39" s="51"/>
      <c r="AO39" s="51"/>
      <c r="AP39" s="13"/>
      <c r="AQ39"/>
      <c r="AR39"/>
      <c r="AS39"/>
    </row>
    <row r="40" spans="1:45" ht="20.25" customHeight="1" x14ac:dyDescent="0.25">
      <c r="A40"/>
      <c r="B40" s="11"/>
      <c r="C40" s="5"/>
      <c r="D40" s="5"/>
      <c r="E40" s="5" t="s">
        <v>41</v>
      </c>
      <c r="F40" s="5"/>
      <c r="G40" s="5"/>
      <c r="H40" s="5"/>
      <c r="I40" s="5"/>
      <c r="J40" s="5"/>
      <c r="K40" s="18"/>
      <c r="L40" s="18"/>
      <c r="M40" s="18"/>
      <c r="N40" s="25"/>
      <c r="O40" s="25"/>
      <c r="P40" s="25"/>
      <c r="Q40" s="25"/>
      <c r="R40" s="415">
        <v>0.33333333333333331</v>
      </c>
      <c r="S40" s="415"/>
      <c r="T40" s="415"/>
      <c r="U40" s="415"/>
      <c r="V40" s="25"/>
      <c r="W40" s="18"/>
      <c r="X40" s="18"/>
      <c r="Y40" s="18"/>
      <c r="Z40" s="25"/>
      <c r="AA40" s="25"/>
      <c r="AB40" s="25"/>
      <c r="AC40" s="25"/>
      <c r="AD40" s="18"/>
      <c r="AE40" s="25"/>
      <c r="AF40" s="25"/>
      <c r="AG40" s="25"/>
      <c r="AH40" s="25"/>
      <c r="AI40" s="25"/>
      <c r="AJ40" s="25"/>
      <c r="AK40" s="25"/>
      <c r="AL40" s="25"/>
      <c r="AM40" s="25"/>
      <c r="AN40" s="51"/>
      <c r="AO40" s="51"/>
      <c r="AP40" s="13"/>
      <c r="AQ40"/>
      <c r="AR40"/>
      <c r="AS40"/>
    </row>
    <row r="41" spans="1:45" ht="20.25" customHeight="1" x14ac:dyDescent="0.25">
      <c r="A41"/>
      <c r="B41" s="11"/>
      <c r="C41" s="5"/>
      <c r="D41" s="3"/>
      <c r="E41" s="29" t="s">
        <v>155</v>
      </c>
      <c r="F41" s="5"/>
      <c r="G41" s="5"/>
      <c r="H41" s="5"/>
      <c r="I41" s="5"/>
      <c r="J41" s="5"/>
      <c r="K41" s="18"/>
      <c r="L41" s="18"/>
      <c r="M41" s="18"/>
      <c r="N41" s="26"/>
      <c r="O41" s="26"/>
      <c r="P41" s="26"/>
      <c r="Q41" s="26"/>
      <c r="R41" s="416">
        <v>2.2222222222222223E-2</v>
      </c>
      <c r="S41" s="416"/>
      <c r="T41" s="416"/>
      <c r="U41" s="416"/>
      <c r="V41" s="25"/>
      <c r="W41" s="18"/>
      <c r="X41" s="18"/>
      <c r="Y41" s="18"/>
      <c r="Z41" s="27"/>
      <c r="AA41" s="27"/>
      <c r="AB41" s="27"/>
      <c r="AC41" s="27"/>
      <c r="AD41" s="18"/>
      <c r="AE41" s="27"/>
      <c r="AF41" s="27"/>
      <c r="AG41" s="27"/>
      <c r="AH41" s="27"/>
      <c r="AI41" s="27"/>
      <c r="AJ41" s="27"/>
      <c r="AK41" s="27"/>
      <c r="AL41" s="27"/>
      <c r="AM41" s="27"/>
      <c r="AN41" s="51"/>
      <c r="AO41" s="51"/>
      <c r="AP41" s="13"/>
      <c r="AQ41"/>
      <c r="AR41"/>
      <c r="AS41"/>
    </row>
    <row r="42" spans="1:45" ht="20.25" customHeight="1" x14ac:dyDescent="0.25">
      <c r="A42"/>
      <c r="B42" s="11"/>
      <c r="C42" s="5"/>
      <c r="D42" s="3"/>
      <c r="E42" s="5" t="s">
        <v>191</v>
      </c>
      <c r="F42" s="5"/>
      <c r="G42" s="5"/>
      <c r="H42" s="5"/>
      <c r="I42" s="5"/>
      <c r="J42" s="5"/>
      <c r="K42" s="18"/>
      <c r="L42" s="18"/>
      <c r="M42" s="18"/>
      <c r="N42" s="21"/>
      <c r="O42" s="21"/>
      <c r="P42" s="21"/>
      <c r="Q42" s="21"/>
      <c r="R42" s="415">
        <v>0.35555555555555557</v>
      </c>
      <c r="S42" s="415"/>
      <c r="T42" s="415"/>
      <c r="U42" s="415"/>
      <c r="V42" s="20"/>
      <c r="W42" s="18"/>
      <c r="X42" s="18"/>
      <c r="Y42" s="18"/>
      <c r="Z42" s="22"/>
      <c r="AA42" s="22"/>
      <c r="AB42" s="22"/>
      <c r="AC42" s="22"/>
      <c r="AD42" s="18"/>
      <c r="AE42" s="28"/>
      <c r="AF42" s="28"/>
      <c r="AG42" s="28"/>
      <c r="AH42" s="28"/>
      <c r="AI42" s="28"/>
      <c r="AJ42" s="28"/>
      <c r="AK42" s="28"/>
      <c r="AL42" s="28"/>
      <c r="AM42" s="28"/>
      <c r="AN42" s="51"/>
      <c r="AO42" s="51"/>
      <c r="AP42" s="13"/>
      <c r="AQ42"/>
      <c r="AR42"/>
      <c r="AS42"/>
    </row>
    <row r="43" spans="1:45" ht="20.25" customHeight="1" x14ac:dyDescent="0.25">
      <c r="A43"/>
      <c r="B43" s="11"/>
      <c r="C43" s="32"/>
      <c r="D43" s="5"/>
      <c r="E43" s="5" t="s">
        <v>42</v>
      </c>
      <c r="F43" s="5"/>
      <c r="G43" s="5"/>
      <c r="H43" s="5"/>
      <c r="I43" s="5"/>
      <c r="J43" s="5"/>
      <c r="K43" s="18"/>
      <c r="L43" s="18"/>
      <c r="M43" s="18"/>
      <c r="N43" s="18"/>
      <c r="O43" s="18"/>
      <c r="P43" s="18"/>
      <c r="Q43" s="18"/>
      <c r="R43" s="18" t="s">
        <v>213</v>
      </c>
      <c r="S43" s="18"/>
      <c r="T43" s="18"/>
      <c r="U43" s="18"/>
      <c r="V43" s="18"/>
      <c r="W43" s="18"/>
      <c r="X43" s="18"/>
      <c r="Y43" s="18"/>
      <c r="Z43" s="18"/>
      <c r="AA43" s="18"/>
      <c r="AB43" s="18"/>
      <c r="AC43" s="18"/>
      <c r="AD43" s="18"/>
      <c r="AE43" s="18"/>
      <c r="AF43" s="18"/>
      <c r="AG43" s="18"/>
      <c r="AH43" s="18"/>
      <c r="AI43" s="18"/>
      <c r="AJ43" s="18"/>
      <c r="AK43" s="18"/>
      <c r="AL43" s="18"/>
      <c r="AM43" s="18"/>
      <c r="AN43" s="27"/>
      <c r="AO43" s="27"/>
      <c r="AP43" s="13"/>
      <c r="AQ43"/>
      <c r="AR43"/>
      <c r="AS43"/>
    </row>
    <row r="44" spans="1:45" ht="20.25" customHeight="1" x14ac:dyDescent="0.25">
      <c r="A44"/>
      <c r="B44" s="11"/>
      <c r="C44" s="5"/>
      <c r="D44" s="5"/>
      <c r="E44" s="5"/>
      <c r="F44" s="5"/>
      <c r="G44" s="5"/>
      <c r="H44" s="5"/>
      <c r="I44" s="5"/>
      <c r="J44" s="5"/>
      <c r="K44" s="5"/>
      <c r="L44" s="5"/>
      <c r="M44" s="5"/>
      <c r="N44" s="5"/>
      <c r="O44" s="5"/>
      <c r="P44" s="5"/>
      <c r="Q44" s="5"/>
      <c r="R44" s="5"/>
      <c r="S44" s="5"/>
      <c r="T44" s="5"/>
      <c r="U44" s="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32"/>
      <c r="D50" s="5"/>
      <c r="E50" s="29"/>
      <c r="F50" s="5"/>
      <c r="G50" s="5"/>
      <c r="H50" s="5"/>
      <c r="I50" s="5"/>
      <c r="J50" s="5"/>
      <c r="K50" s="18"/>
      <c r="L50" s="18"/>
      <c r="M50" s="18"/>
      <c r="N50" s="26"/>
      <c r="O50" s="26"/>
      <c r="P50" s="26"/>
      <c r="Q50" s="26"/>
      <c r="R50" s="38"/>
      <c r="S50" s="38"/>
      <c r="T50" s="38"/>
      <c r="U50" s="38"/>
      <c r="V50" s="25"/>
      <c r="W50" s="18"/>
      <c r="X50" s="18"/>
      <c r="Y50" s="18"/>
      <c r="Z50" s="27"/>
      <c r="AA50" s="27"/>
      <c r="AB50" s="27"/>
      <c r="AC50" s="27"/>
      <c r="AD50" s="18"/>
      <c r="AE50" s="27"/>
      <c r="AF50" s="27"/>
      <c r="AG50" s="27"/>
      <c r="AH50" s="27"/>
      <c r="AI50" s="27"/>
      <c r="AJ50" s="27"/>
      <c r="AK50" s="27"/>
      <c r="AL50" s="27"/>
      <c r="AM50" s="27"/>
      <c r="AN50" s="27"/>
      <c r="AO50" s="27"/>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8">
    <mergeCell ref="R47:U47"/>
    <mergeCell ref="R40:U40"/>
    <mergeCell ref="R41:U41"/>
    <mergeCell ref="R42:U42"/>
    <mergeCell ref="C29:AO30"/>
    <mergeCell ref="R31:AN34"/>
    <mergeCell ref="C36:AO37"/>
    <mergeCell ref="R38:U38"/>
    <mergeCell ref="R39:U39"/>
    <mergeCell ref="H21:L21"/>
    <mergeCell ref="H22:L22"/>
    <mergeCell ref="AH5:AO5"/>
    <mergeCell ref="R45:U45"/>
    <mergeCell ref="R46:U46"/>
    <mergeCell ref="H23:L23"/>
    <mergeCell ref="AH6:AO6"/>
    <mergeCell ref="C8:AO16"/>
    <mergeCell ref="H20:L20"/>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AS73"/>
  <sheetViews>
    <sheetView showGridLines="0" showRowColHeaders="0" zoomScaleNormal="100" workbookViewId="0">
      <pane ySplit="3" topLeftCell="A4" activePane="bottomLeft" state="frozen"/>
      <selection activeCell="AC24" sqref="AC24:AI24"/>
      <selection pane="bottomLeft" activeCell="AV27" sqref="AV27"/>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2" spans="2:45" ht="12.75" customHeight="1" x14ac:dyDescent="0.3">
      <c r="B2" s="95"/>
    </row>
    <row r="3" spans="2:45" ht="21.75" customHeight="1" x14ac:dyDescent="0.3">
      <c r="B3" s="96"/>
    </row>
    <row r="4" spans="2:45"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5" ht="20.25" customHeight="1" x14ac:dyDescent="0.3">
      <c r="B5" s="11"/>
      <c r="C5" s="34" t="str">
        <f>+Startseite!AK16</f>
        <v>Todesfall</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114 Abs. 5+6</v>
      </c>
      <c r="AI5" s="423"/>
      <c r="AJ5" s="423"/>
      <c r="AK5" s="423"/>
      <c r="AL5" s="423"/>
      <c r="AM5" s="423"/>
      <c r="AN5" s="423"/>
      <c r="AO5" s="423"/>
      <c r="AP5" s="13"/>
    </row>
    <row r="6" spans="2:45"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siehe Details / Beispiele</v>
      </c>
      <c r="AI6" s="423"/>
      <c r="AJ6" s="423"/>
      <c r="AK6" s="423"/>
      <c r="AL6" s="423"/>
      <c r="AM6" s="423"/>
      <c r="AN6" s="423"/>
      <c r="AO6" s="423"/>
      <c r="AP6" s="13"/>
    </row>
    <row r="7" spans="2:45" ht="20.25" customHeight="1" x14ac:dyDescent="0.25">
      <c r="B7" s="11"/>
      <c r="C7" s="40" t="s">
        <v>129</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5" ht="20.25" customHeight="1" x14ac:dyDescent="0.2">
      <c r="B8" s="11"/>
      <c r="C8" s="417" t="str">
        <f>VLOOKUP(C5,Grundlagen!B4:D31,2,FALSE)</f>
        <v xml:space="preserve">- Todesfälle nach Verwandtschaftsgrad
- Teilnahme an Trauerfeiern von Arbeitskollegen und –kolleginnen sowie nahestehenden Personen. Ausnahmen regelt der Amtschef/die Amtschefin.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5"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5"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5"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5"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5" ht="20.25" customHeight="1" x14ac:dyDescent="0.25">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S13" s="312" t="s">
        <v>408</v>
      </c>
    </row>
    <row r="14" spans="2:45"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5"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S15" s="91" t="s">
        <v>445</v>
      </c>
    </row>
    <row r="16" spans="2:45"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45"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s="92"/>
    </row>
    <row r="18" spans="2:45" s="92" customFormat="1" ht="20.25" customHeight="1" x14ac:dyDescent="0.25">
      <c r="B18" s="52"/>
      <c r="C18" s="53" t="s">
        <v>283</v>
      </c>
      <c r="D18" s="3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4"/>
    </row>
    <row r="19" spans="2:45" s="92" customFormat="1" ht="20.25" customHeight="1" x14ac:dyDescent="0.2">
      <c r="B19" s="52"/>
      <c r="C19" s="55"/>
      <c r="D19" s="55"/>
      <c r="E19" s="18"/>
      <c r="F19" s="18"/>
      <c r="G19" s="18"/>
      <c r="H19" s="18"/>
      <c r="I19" s="18" t="s">
        <v>37</v>
      </c>
      <c r="J19" s="18"/>
      <c r="K19" s="18"/>
      <c r="L19" s="18"/>
      <c r="M19" s="18"/>
      <c r="N19" s="18"/>
      <c r="O19" s="18"/>
      <c r="P19" s="18"/>
      <c r="Q19" s="18"/>
      <c r="R19" s="18"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54"/>
    </row>
    <row r="20" spans="2:45" s="92" customFormat="1" ht="20.25" customHeight="1" x14ac:dyDescent="0.2">
      <c r="B20" s="52"/>
      <c r="C20" s="55" t="s">
        <v>33</v>
      </c>
      <c r="D20" s="56"/>
      <c r="E20" s="18"/>
      <c r="F20" s="18"/>
      <c r="G20" s="18"/>
      <c r="H20" s="413">
        <v>1</v>
      </c>
      <c r="I20" s="413"/>
      <c r="J20" s="413"/>
      <c r="K20" s="413"/>
      <c r="L20" s="413"/>
      <c r="M20" s="18"/>
      <c r="N20" s="18"/>
      <c r="O20" s="18"/>
      <c r="P20" s="18"/>
      <c r="Q20" s="18"/>
      <c r="R20" s="18" t="s">
        <v>136</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54"/>
      <c r="AR20" s="93"/>
    </row>
    <row r="21" spans="2:45" s="92" customFormat="1" ht="20.25" customHeight="1" x14ac:dyDescent="0.2">
      <c r="B21" s="52"/>
      <c r="C21" s="55" t="s">
        <v>34</v>
      </c>
      <c r="D21" s="55"/>
      <c r="E21" s="18"/>
      <c r="F21" s="18"/>
      <c r="G21" s="18"/>
      <c r="H21" s="413">
        <v>0.8</v>
      </c>
      <c r="I21" s="413"/>
      <c r="J21" s="413"/>
      <c r="K21" s="413"/>
      <c r="L21" s="413"/>
      <c r="M21" s="18"/>
      <c r="N21" s="18"/>
      <c r="O21" s="18"/>
      <c r="P21" s="18"/>
      <c r="Q21" s="18"/>
      <c r="R21" s="18" t="s">
        <v>137</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54"/>
      <c r="AR21" s="93"/>
    </row>
    <row r="22" spans="2:45" s="92" customFormat="1" ht="20.25" customHeight="1" x14ac:dyDescent="0.2">
      <c r="B22" s="52"/>
      <c r="C22" s="55" t="s">
        <v>35</v>
      </c>
      <c r="D22" s="55"/>
      <c r="E22" s="18"/>
      <c r="F22" s="18"/>
      <c r="G22" s="18"/>
      <c r="H22" s="413">
        <v>0.7</v>
      </c>
      <c r="I22" s="413"/>
      <c r="J22" s="413"/>
      <c r="K22" s="413"/>
      <c r="L22" s="413"/>
      <c r="M22" s="18"/>
      <c r="N22" s="18"/>
      <c r="O22" s="18"/>
      <c r="P22" s="18"/>
      <c r="Q22" s="18"/>
      <c r="R22" s="18" t="s">
        <v>138</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54"/>
      <c r="AR22" s="93"/>
    </row>
    <row r="23" spans="2:45" s="92" customFormat="1" ht="20.25" customHeight="1" x14ac:dyDescent="0.2">
      <c r="B23" s="52"/>
      <c r="C23" s="55" t="s">
        <v>36</v>
      </c>
      <c r="D23" s="56"/>
      <c r="E23" s="18"/>
      <c r="F23" s="18"/>
      <c r="G23" s="18"/>
      <c r="H23" s="413">
        <v>0.6</v>
      </c>
      <c r="I23" s="413"/>
      <c r="J23" s="413"/>
      <c r="K23" s="413"/>
      <c r="L23" s="413"/>
      <c r="M23" s="18"/>
      <c r="N23" s="18"/>
      <c r="O23" s="18"/>
      <c r="P23" s="18"/>
      <c r="Q23" s="18"/>
      <c r="R23" s="18" t="s">
        <v>139</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54"/>
      <c r="AR23" s="93"/>
    </row>
    <row r="24" spans="2:45" s="92" customFormat="1" ht="20.25" customHeight="1" x14ac:dyDescent="0.2">
      <c r="B24" s="52"/>
      <c r="C24" s="55"/>
      <c r="D24" s="56"/>
      <c r="E24" s="18"/>
      <c r="F24" s="18"/>
      <c r="G24" s="18"/>
      <c r="H24" s="18"/>
      <c r="I24" s="18"/>
      <c r="J24" s="18"/>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54"/>
      <c r="AR24" s="93"/>
    </row>
    <row r="25" spans="2:45" s="92" customFormat="1" ht="20.25" customHeight="1" x14ac:dyDescent="0.2">
      <c r="B25" s="52"/>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4"/>
    </row>
    <row r="26" spans="2:45" s="92" customFormat="1" ht="20.25" customHeight="1" x14ac:dyDescent="0.25">
      <c r="B26" s="52"/>
      <c r="C26" s="53" t="s">
        <v>284</v>
      </c>
      <c r="D26" s="31"/>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54"/>
    </row>
    <row r="27" spans="2:45" s="92" customFormat="1" ht="20.25" customHeight="1" x14ac:dyDescent="0.2">
      <c r="B27" s="52"/>
      <c r="C27" s="55"/>
      <c r="D27" s="55"/>
      <c r="E27" s="18"/>
      <c r="F27" s="18"/>
      <c r="G27" s="18"/>
      <c r="H27" s="18"/>
      <c r="I27" s="18" t="s">
        <v>37</v>
      </c>
      <c r="J27" s="18"/>
      <c r="K27" s="18"/>
      <c r="L27" s="18"/>
      <c r="M27" s="18"/>
      <c r="N27" s="18"/>
      <c r="O27" s="18"/>
      <c r="P27" s="18"/>
      <c r="Q27" s="18"/>
      <c r="R27" s="18" t="s">
        <v>38</v>
      </c>
      <c r="S27" s="25"/>
      <c r="T27" s="25"/>
      <c r="U27" s="25"/>
      <c r="V27" s="25"/>
      <c r="W27" s="18"/>
      <c r="X27" s="18"/>
      <c r="Y27" s="18"/>
      <c r="Z27" s="25"/>
      <c r="AA27" s="25"/>
      <c r="AB27" s="25"/>
      <c r="AC27" s="25"/>
      <c r="AD27" s="18"/>
      <c r="AE27" s="25"/>
      <c r="AF27" s="25"/>
      <c r="AG27" s="25"/>
      <c r="AH27" s="25"/>
      <c r="AI27" s="25"/>
      <c r="AJ27" s="25"/>
      <c r="AK27" s="25"/>
      <c r="AL27" s="25"/>
      <c r="AM27" s="25"/>
      <c r="AN27" s="25"/>
      <c r="AO27" s="25"/>
      <c r="AP27" s="54"/>
    </row>
    <row r="28" spans="2:45" s="92" customFormat="1" ht="20.25" customHeight="1" x14ac:dyDescent="0.2">
      <c r="B28" s="52"/>
      <c r="C28" s="55" t="s">
        <v>33</v>
      </c>
      <c r="D28" s="56"/>
      <c r="E28" s="18"/>
      <c r="F28" s="18"/>
      <c r="G28" s="18"/>
      <c r="H28" s="413">
        <v>1</v>
      </c>
      <c r="I28" s="413"/>
      <c r="J28" s="413"/>
      <c r="K28" s="413"/>
      <c r="L28" s="413"/>
      <c r="M28" s="18"/>
      <c r="N28" s="18"/>
      <c r="O28" s="18"/>
      <c r="P28" s="18"/>
      <c r="Q28" s="18"/>
      <c r="R28" s="18" t="s">
        <v>130</v>
      </c>
      <c r="S28" s="25"/>
      <c r="T28" s="25"/>
      <c r="U28" s="25"/>
      <c r="V28" s="25"/>
      <c r="W28" s="18"/>
      <c r="X28" s="18"/>
      <c r="Y28" s="18"/>
      <c r="Z28" s="25"/>
      <c r="AA28" s="25"/>
      <c r="AB28" s="25"/>
      <c r="AC28" s="25"/>
      <c r="AD28" s="18"/>
      <c r="AE28" s="25"/>
      <c r="AF28" s="25"/>
      <c r="AG28" s="25"/>
      <c r="AH28" s="25"/>
      <c r="AI28" s="25"/>
      <c r="AJ28" s="25"/>
      <c r="AK28" s="25"/>
      <c r="AL28" s="25"/>
      <c r="AM28" s="25"/>
      <c r="AN28" s="25"/>
      <c r="AO28" s="25"/>
      <c r="AP28" s="54"/>
      <c r="AR28" s="93"/>
    </row>
    <row r="29" spans="2:45" s="92" customFormat="1" ht="20.25" customHeight="1" x14ac:dyDescent="0.2">
      <c r="B29" s="52"/>
      <c r="C29" s="55" t="s">
        <v>34</v>
      </c>
      <c r="D29" s="55"/>
      <c r="E29" s="18"/>
      <c r="F29" s="18"/>
      <c r="G29" s="18"/>
      <c r="H29" s="413">
        <v>0.8</v>
      </c>
      <c r="I29" s="413"/>
      <c r="J29" s="413"/>
      <c r="K29" s="413"/>
      <c r="L29" s="413"/>
      <c r="M29" s="18"/>
      <c r="N29" s="18"/>
      <c r="O29" s="18"/>
      <c r="P29" s="18"/>
      <c r="Q29" s="18"/>
      <c r="R29" s="18" t="s">
        <v>130</v>
      </c>
      <c r="S29" s="25"/>
      <c r="T29" s="25"/>
      <c r="U29" s="25"/>
      <c r="V29" s="25"/>
      <c r="W29" s="18"/>
      <c r="X29" s="18"/>
      <c r="Y29" s="18"/>
      <c r="Z29" s="25"/>
      <c r="AA29" s="25"/>
      <c r="AB29" s="25"/>
      <c r="AC29" s="25"/>
      <c r="AD29" s="18"/>
      <c r="AE29" s="25"/>
      <c r="AF29" s="25"/>
      <c r="AG29" s="25"/>
      <c r="AH29" s="25"/>
      <c r="AI29" s="25"/>
      <c r="AJ29" s="25"/>
      <c r="AK29" s="25"/>
      <c r="AL29" s="25"/>
      <c r="AM29" s="25"/>
      <c r="AN29" s="25"/>
      <c r="AO29" s="25"/>
      <c r="AP29" s="54"/>
      <c r="AR29" s="93"/>
    </row>
    <row r="30" spans="2:45" s="92" customFormat="1" ht="20.25" customHeight="1" x14ac:dyDescent="0.2">
      <c r="B30" s="52"/>
      <c r="C30" s="55" t="s">
        <v>35</v>
      </c>
      <c r="D30" s="55"/>
      <c r="E30" s="18"/>
      <c r="F30" s="18"/>
      <c r="G30" s="18"/>
      <c r="H30" s="413">
        <v>0.7</v>
      </c>
      <c r="I30" s="413"/>
      <c r="J30" s="413"/>
      <c r="K30" s="413"/>
      <c r="L30" s="413"/>
      <c r="M30" s="18"/>
      <c r="N30" s="18"/>
      <c r="O30" s="18"/>
      <c r="P30" s="18"/>
      <c r="Q30" s="18"/>
      <c r="R30" s="18" t="s">
        <v>130</v>
      </c>
      <c r="S30" s="25"/>
      <c r="T30" s="25"/>
      <c r="U30" s="25"/>
      <c r="V30" s="25"/>
      <c r="W30" s="18"/>
      <c r="X30" s="18"/>
      <c r="Y30" s="18"/>
      <c r="Z30" s="25"/>
      <c r="AA30" s="25"/>
      <c r="AB30" s="25"/>
      <c r="AC30" s="25"/>
      <c r="AD30" s="18"/>
      <c r="AE30" s="25"/>
      <c r="AF30" s="25"/>
      <c r="AG30" s="25"/>
      <c r="AH30" s="25"/>
      <c r="AI30" s="25"/>
      <c r="AJ30" s="25"/>
      <c r="AK30" s="25"/>
      <c r="AL30" s="25"/>
      <c r="AM30" s="25"/>
      <c r="AN30" s="25"/>
      <c r="AO30" s="25"/>
      <c r="AP30" s="54"/>
      <c r="AR30" s="93"/>
    </row>
    <row r="31" spans="2:45" s="92" customFormat="1" ht="20.25" customHeight="1" x14ac:dyDescent="0.2">
      <c r="B31" s="52"/>
      <c r="C31" s="55" t="s">
        <v>36</v>
      </c>
      <c r="D31" s="56"/>
      <c r="E31" s="18"/>
      <c r="F31" s="18"/>
      <c r="G31" s="18"/>
      <c r="H31" s="413">
        <v>0.6</v>
      </c>
      <c r="I31" s="413"/>
      <c r="J31" s="413"/>
      <c r="K31" s="413"/>
      <c r="L31" s="413"/>
      <c r="M31" s="18"/>
      <c r="N31" s="18"/>
      <c r="O31" s="18"/>
      <c r="P31" s="18"/>
      <c r="Q31" s="18"/>
      <c r="R31" s="18" t="s">
        <v>130</v>
      </c>
      <c r="S31" s="25"/>
      <c r="T31" s="25"/>
      <c r="U31" s="25"/>
      <c r="V31" s="25"/>
      <c r="W31" s="18"/>
      <c r="X31" s="18"/>
      <c r="Y31" s="18"/>
      <c r="Z31" s="27"/>
      <c r="AA31" s="27"/>
      <c r="AB31" s="27"/>
      <c r="AC31" s="27"/>
      <c r="AD31" s="18"/>
      <c r="AE31" s="27"/>
      <c r="AF31" s="27"/>
      <c r="AG31" s="27"/>
      <c r="AH31" s="27"/>
      <c r="AI31" s="27"/>
      <c r="AJ31" s="27"/>
      <c r="AK31" s="27"/>
      <c r="AL31" s="27"/>
      <c r="AM31" s="27"/>
      <c r="AN31" s="27"/>
      <c r="AO31" s="27"/>
      <c r="AP31" s="54"/>
      <c r="AR31" s="93"/>
    </row>
    <row r="32" spans="2:45" s="92" customFormat="1" ht="20.25" customHeight="1" x14ac:dyDescent="0.2">
      <c r="B32" s="52"/>
      <c r="C32" s="55"/>
      <c r="D32" s="56"/>
      <c r="E32" s="18"/>
      <c r="F32" s="18"/>
      <c r="G32" s="18"/>
      <c r="H32" s="18"/>
      <c r="I32" s="18"/>
      <c r="J32" s="18"/>
      <c r="K32" s="18"/>
      <c r="L32" s="18"/>
      <c r="M32" s="18"/>
      <c r="N32" s="18"/>
      <c r="O32" s="18"/>
      <c r="P32" s="18"/>
      <c r="Q32" s="18"/>
      <c r="R32" s="20"/>
      <c r="S32" s="20"/>
      <c r="T32" s="20"/>
      <c r="U32" s="20"/>
      <c r="V32" s="20"/>
      <c r="W32" s="18"/>
      <c r="X32" s="18"/>
      <c r="Y32" s="18"/>
      <c r="Z32" s="22"/>
      <c r="AA32" s="22"/>
      <c r="AB32" s="22"/>
      <c r="AC32" s="22"/>
      <c r="AD32" s="18"/>
      <c r="AE32" s="28"/>
      <c r="AF32" s="28"/>
      <c r="AG32" s="28"/>
      <c r="AH32" s="28"/>
      <c r="AI32" s="28"/>
      <c r="AJ32" s="28"/>
      <c r="AK32" s="28"/>
      <c r="AL32" s="28"/>
      <c r="AM32" s="28"/>
      <c r="AN32" s="28"/>
      <c r="AO32" s="28"/>
      <c r="AP32" s="54"/>
      <c r="AR32" s="93"/>
    </row>
    <row r="33" spans="1:45" customFormat="1" ht="20.25" customHeight="1" x14ac:dyDescent="0.25">
      <c r="A33" s="61"/>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3"/>
      <c r="AQ33" s="91"/>
      <c r="AR33" s="91"/>
    </row>
    <row r="34" spans="1:45" customFormat="1" ht="20.25" customHeight="1" x14ac:dyDescent="0.25">
      <c r="A34" s="61"/>
      <c r="B34" s="11"/>
      <c r="C34" s="30" t="s">
        <v>63</v>
      </c>
      <c r="D34" s="17"/>
      <c r="E34" s="5"/>
      <c r="F34" s="5"/>
      <c r="G34" s="5"/>
      <c r="H34" s="5"/>
      <c r="I34" s="5"/>
      <c r="J34" s="5"/>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3"/>
      <c r="AQ34" s="91"/>
      <c r="AR34" s="91"/>
      <c r="AS34" s="312" t="s">
        <v>408</v>
      </c>
    </row>
    <row r="35" spans="1:45" customFormat="1" ht="20.25" customHeight="1" x14ac:dyDescent="0.25">
      <c r="A35" s="61"/>
      <c r="B35" s="11"/>
      <c r="C35" s="5">
        <v>1</v>
      </c>
      <c r="D35" s="36"/>
      <c r="E35" s="36"/>
      <c r="F35" s="36"/>
      <c r="G35" s="36"/>
      <c r="H35" s="36"/>
      <c r="I35" s="36"/>
      <c r="J35" s="36"/>
      <c r="K35" s="36"/>
      <c r="L35" s="36"/>
      <c r="M35" s="36"/>
      <c r="N35" s="36"/>
      <c r="O35" s="36"/>
      <c r="P35" s="36"/>
      <c r="Q35" s="36"/>
      <c r="R35" s="36"/>
      <c r="S35" s="36"/>
      <c r="T35" s="36"/>
      <c r="U35" s="36"/>
      <c r="V35" s="37"/>
      <c r="W35" s="37"/>
      <c r="X35" s="37"/>
      <c r="Y35" s="37"/>
      <c r="Z35" s="37"/>
      <c r="AA35" s="37"/>
      <c r="AB35" s="37"/>
      <c r="AC35" s="37"/>
      <c r="AD35" s="37"/>
      <c r="AE35" s="37"/>
      <c r="AF35" s="37"/>
      <c r="AG35" s="37"/>
      <c r="AH35" s="37"/>
      <c r="AI35" s="37"/>
      <c r="AJ35" s="37"/>
      <c r="AK35" s="37"/>
      <c r="AL35" s="37"/>
      <c r="AM35" s="37"/>
      <c r="AN35" s="37"/>
      <c r="AO35" s="51"/>
      <c r="AP35" s="13"/>
      <c r="AQ35" s="91"/>
      <c r="AR35" s="91"/>
    </row>
    <row r="36" spans="1:45" customFormat="1" ht="20.25" customHeight="1" x14ac:dyDescent="0.25">
      <c r="A36" s="61"/>
      <c r="B36" s="11"/>
      <c r="C36" s="420" t="s">
        <v>281</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13"/>
      <c r="AQ36" s="91"/>
      <c r="AR36" s="91"/>
      <c r="AS36" s="92" t="s">
        <v>444</v>
      </c>
    </row>
    <row r="37" spans="1:45" customFormat="1" ht="20.25" customHeight="1" x14ac:dyDescent="0.25">
      <c r="A37" s="61"/>
      <c r="B37" s="11"/>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13"/>
      <c r="AQ37" s="91"/>
      <c r="AR37" s="91"/>
    </row>
    <row r="38" spans="1:45" customFormat="1" ht="20.25" customHeight="1" x14ac:dyDescent="0.25">
      <c r="A38" s="61"/>
      <c r="B38" s="11"/>
      <c r="C38" s="5"/>
      <c r="D38" s="3"/>
      <c r="E38" s="29" t="s">
        <v>190</v>
      </c>
      <c r="F38" s="5"/>
      <c r="G38" s="5"/>
      <c r="H38" s="5"/>
      <c r="I38" s="5"/>
      <c r="J38" s="5"/>
      <c r="K38" s="18"/>
      <c r="L38" s="18"/>
      <c r="M38" s="18"/>
      <c r="N38" s="26"/>
      <c r="O38" s="26"/>
      <c r="P38" s="26"/>
      <c r="Q38" s="26"/>
      <c r="R38" s="411" t="s">
        <v>282</v>
      </c>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27"/>
      <c r="AP38" s="13"/>
    </row>
    <row r="39" spans="1:45" customFormat="1" ht="20.25" customHeight="1" x14ac:dyDescent="0.25">
      <c r="A39" s="61"/>
      <c r="B39" s="11"/>
      <c r="C39" s="5"/>
      <c r="D39" s="3"/>
      <c r="E39" s="29"/>
      <c r="F39" s="5"/>
      <c r="G39" s="5"/>
      <c r="H39" s="5"/>
      <c r="I39" s="5"/>
      <c r="J39" s="5"/>
      <c r="K39" s="18"/>
      <c r="L39" s="18"/>
      <c r="M39" s="18"/>
      <c r="N39" s="26"/>
      <c r="O39" s="26"/>
      <c r="P39" s="26"/>
      <c r="Q39" s="26"/>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27"/>
      <c r="AP39" s="13"/>
    </row>
    <row r="40" spans="1:45" customFormat="1" ht="20.25" customHeight="1" x14ac:dyDescent="0.25">
      <c r="A40" s="61"/>
      <c r="B40" s="11"/>
      <c r="C40" s="5"/>
      <c r="D40" s="5"/>
      <c r="E40" s="5"/>
      <c r="F40" s="5"/>
      <c r="G40" s="5"/>
      <c r="H40" s="5"/>
      <c r="I40" s="5"/>
      <c r="J40" s="5"/>
      <c r="K40" s="18"/>
      <c r="L40" s="18"/>
      <c r="M40" s="18"/>
      <c r="N40" s="18"/>
      <c r="O40" s="18"/>
      <c r="P40" s="18"/>
      <c r="Q40" s="18"/>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18"/>
      <c r="AP40" s="13"/>
    </row>
    <row r="41" spans="1:45" customFormat="1" ht="20.25" customHeight="1" x14ac:dyDescent="0.25">
      <c r="A41" s="61"/>
      <c r="B41" s="11"/>
      <c r="C41" s="5">
        <v>2</v>
      </c>
      <c r="D41" s="36"/>
      <c r="E41" s="36"/>
      <c r="F41" s="36"/>
      <c r="G41" s="36"/>
      <c r="H41" s="36"/>
      <c r="I41" s="36"/>
      <c r="J41" s="36"/>
      <c r="K41" s="36"/>
      <c r="L41" s="36"/>
      <c r="M41" s="36"/>
      <c r="N41" s="36"/>
      <c r="O41" s="36"/>
      <c r="P41" s="36"/>
      <c r="Q41" s="36"/>
      <c r="R41" s="36"/>
      <c r="S41" s="36"/>
      <c r="T41" s="36"/>
      <c r="U41" s="36"/>
      <c r="V41" s="37"/>
      <c r="W41" s="37"/>
      <c r="X41" s="37"/>
      <c r="Y41" s="37"/>
      <c r="Z41" s="37"/>
      <c r="AA41" s="37"/>
      <c r="AB41" s="37"/>
      <c r="AC41" s="37"/>
      <c r="AD41" s="37"/>
      <c r="AE41" s="37"/>
      <c r="AF41" s="37"/>
      <c r="AG41" s="37"/>
      <c r="AH41" s="37"/>
      <c r="AI41" s="37"/>
      <c r="AJ41" s="37"/>
      <c r="AK41" s="37"/>
      <c r="AL41" s="37"/>
      <c r="AM41" s="37"/>
      <c r="AN41" s="37"/>
      <c r="AO41" s="51"/>
      <c r="AP41" s="13"/>
      <c r="AQ41" s="91"/>
      <c r="AR41" s="91"/>
    </row>
    <row r="42" spans="1:45" s="229" customFormat="1" ht="20.25" customHeight="1" x14ac:dyDescent="0.25">
      <c r="A42" s="271"/>
      <c r="B42" s="58"/>
      <c r="C42" s="420" t="s">
        <v>396</v>
      </c>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59"/>
      <c r="AQ42" s="94"/>
      <c r="AR42" s="94"/>
    </row>
    <row r="43" spans="1:45" s="229" customFormat="1" ht="20.25" customHeight="1" x14ac:dyDescent="0.25">
      <c r="A43" s="271"/>
      <c r="B43" s="58"/>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59"/>
      <c r="AQ43" s="94"/>
      <c r="AR43" s="94"/>
    </row>
    <row r="44" spans="1:45" s="229" customFormat="1" ht="20.25" customHeight="1" x14ac:dyDescent="0.25">
      <c r="A44" s="271"/>
      <c r="B44" s="58"/>
      <c r="C44" s="420"/>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59"/>
      <c r="AQ44" s="94"/>
      <c r="AR44" s="94"/>
    </row>
    <row r="45" spans="1:45" s="229" customFormat="1" ht="20.25" customHeight="1" x14ac:dyDescent="0.25">
      <c r="A45" s="271"/>
      <c r="B45" s="58"/>
      <c r="C45" s="5"/>
      <c r="D45" s="3"/>
      <c r="E45" s="29" t="s">
        <v>190</v>
      </c>
      <c r="F45" s="5"/>
      <c r="G45" s="5"/>
      <c r="H45" s="5"/>
      <c r="I45" s="5"/>
      <c r="J45" s="5"/>
      <c r="K45" s="5"/>
      <c r="L45" s="5"/>
      <c r="M45" s="5"/>
      <c r="N45" s="294"/>
      <c r="O45" s="294"/>
      <c r="P45" s="294"/>
      <c r="Q45" s="294"/>
      <c r="R45" s="421" t="s">
        <v>397</v>
      </c>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295"/>
      <c r="AP45" s="59"/>
    </row>
    <row r="46" spans="1:45" s="229" customFormat="1" ht="20.25" customHeight="1" x14ac:dyDescent="0.25">
      <c r="A46" s="271"/>
      <c r="B46" s="58"/>
      <c r="C46" s="5"/>
      <c r="D46" s="3"/>
      <c r="E46" s="29"/>
      <c r="F46" s="5"/>
      <c r="G46" s="5"/>
      <c r="H46" s="5"/>
      <c r="I46" s="5"/>
      <c r="J46" s="5"/>
      <c r="K46" s="5"/>
      <c r="L46" s="5"/>
      <c r="M46" s="5"/>
      <c r="N46" s="294"/>
      <c r="O46" s="294"/>
      <c r="P46" s="294"/>
      <c r="Q46" s="294"/>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295"/>
      <c r="AP46" s="59"/>
    </row>
    <row r="47" spans="1:45" s="229" customFormat="1" ht="20.25" customHeight="1" x14ac:dyDescent="0.25">
      <c r="A47" s="271"/>
      <c r="B47" s="58"/>
      <c r="C47" s="5"/>
      <c r="D47" s="3"/>
      <c r="E47" s="29"/>
      <c r="F47" s="5"/>
      <c r="G47" s="5"/>
      <c r="H47" s="5"/>
      <c r="I47" s="5"/>
      <c r="J47" s="5"/>
      <c r="K47" s="5"/>
      <c r="L47" s="5"/>
      <c r="M47" s="5"/>
      <c r="N47" s="294"/>
      <c r="O47" s="294"/>
      <c r="P47" s="294"/>
      <c r="Q47" s="294"/>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295"/>
      <c r="AP47" s="59"/>
    </row>
    <row r="48" spans="1:45" s="229" customFormat="1" ht="20.25" customHeight="1" x14ac:dyDescent="0.25">
      <c r="A48" s="271"/>
      <c r="B48" s="58"/>
      <c r="C48" s="5"/>
      <c r="D48" s="3"/>
      <c r="E48" s="29"/>
      <c r="F48" s="5"/>
      <c r="G48" s="5"/>
      <c r="H48" s="5"/>
      <c r="I48" s="5"/>
      <c r="J48" s="5"/>
      <c r="K48" s="5"/>
      <c r="L48" s="5"/>
      <c r="M48" s="5"/>
      <c r="N48" s="294"/>
      <c r="O48" s="294"/>
      <c r="P48" s="294"/>
      <c r="Q48" s="294"/>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295"/>
      <c r="AP48" s="59"/>
    </row>
    <row r="49" spans="1:42" s="229" customFormat="1" ht="20.25" customHeight="1" x14ac:dyDescent="0.25">
      <c r="A49" s="271"/>
      <c r="B49" s="58"/>
      <c r="C49" s="5"/>
      <c r="D49" s="3"/>
      <c r="E49" s="29"/>
      <c r="F49" s="5"/>
      <c r="G49" s="5"/>
      <c r="H49" s="5"/>
      <c r="I49" s="5"/>
      <c r="J49" s="5"/>
      <c r="K49" s="5"/>
      <c r="L49" s="5"/>
      <c r="M49" s="5"/>
      <c r="N49" s="294"/>
      <c r="O49" s="294"/>
      <c r="P49" s="294"/>
      <c r="Q49" s="294"/>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295"/>
      <c r="AP49" s="59"/>
    </row>
    <row r="50" spans="1:42" s="229" customFormat="1" ht="20.25" customHeight="1" x14ac:dyDescent="0.25">
      <c r="A50" s="271"/>
      <c r="B50" s="58"/>
      <c r="C50" s="5"/>
      <c r="D50" s="3" t="s">
        <v>395</v>
      </c>
      <c r="E50" s="29"/>
      <c r="F50" s="5"/>
      <c r="G50" s="5"/>
      <c r="H50" s="5"/>
      <c r="I50" s="5"/>
      <c r="J50" s="5"/>
      <c r="K50" s="5"/>
      <c r="L50" s="5"/>
      <c r="M50" s="5"/>
      <c r="N50" s="294"/>
      <c r="O50" s="294"/>
      <c r="P50" s="294"/>
      <c r="Q50" s="294"/>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95"/>
      <c r="AP50" s="59"/>
    </row>
    <row r="51" spans="1:42" s="229" customFormat="1" ht="20.25" customHeight="1" x14ac:dyDescent="0.25">
      <c r="A51" s="271"/>
      <c r="B51" s="58"/>
      <c r="C51" s="5"/>
      <c r="D51" s="3"/>
      <c r="E51" s="29"/>
      <c r="F51" s="5"/>
      <c r="G51" s="5"/>
      <c r="H51" s="5"/>
      <c r="I51" s="5"/>
      <c r="J51" s="5"/>
      <c r="K51" s="456" t="s">
        <v>144</v>
      </c>
      <c r="L51" s="457"/>
      <c r="M51" s="456" t="s">
        <v>145</v>
      </c>
      <c r="N51" s="457"/>
      <c r="O51" s="456" t="s">
        <v>146</v>
      </c>
      <c r="P51" s="457"/>
      <c r="Q51" s="456" t="s">
        <v>147</v>
      </c>
      <c r="R51" s="457"/>
      <c r="S51" s="456" t="s">
        <v>148</v>
      </c>
      <c r="T51" s="457"/>
      <c r="U51" s="458" t="s">
        <v>149</v>
      </c>
      <c r="V51" s="452"/>
      <c r="W51" s="458" t="s">
        <v>150</v>
      </c>
      <c r="X51" s="452"/>
      <c r="Y51" s="456" t="s">
        <v>144</v>
      </c>
      <c r="Z51" s="457"/>
      <c r="AA51" s="456" t="s">
        <v>145</v>
      </c>
      <c r="AB51" s="457"/>
      <c r="AC51" s="456" t="s">
        <v>146</v>
      </c>
      <c r="AD51" s="457"/>
      <c r="AE51" s="456" t="s">
        <v>147</v>
      </c>
      <c r="AF51" s="457"/>
      <c r="AG51" s="456" t="s">
        <v>148</v>
      </c>
      <c r="AH51" s="457"/>
      <c r="AI51" s="458" t="s">
        <v>53</v>
      </c>
      <c r="AJ51" s="451"/>
      <c r="AK51" s="451"/>
      <c r="AL51" s="452"/>
      <c r="AM51" s="289"/>
      <c r="AN51" s="289"/>
      <c r="AO51" s="295"/>
      <c r="AP51" s="59"/>
    </row>
    <row r="52" spans="1:42" s="229" customFormat="1" ht="20.25" customHeight="1" x14ac:dyDescent="0.25">
      <c r="A52" s="271"/>
      <c r="B52" s="58"/>
      <c r="C52" s="5"/>
      <c r="D52" s="296" t="s">
        <v>151</v>
      </c>
      <c r="E52" s="297"/>
      <c r="F52" s="298"/>
      <c r="G52" s="298"/>
      <c r="H52" s="111"/>
      <c r="I52" s="111"/>
      <c r="J52" s="299"/>
      <c r="K52" s="455">
        <v>0.28402777777777777</v>
      </c>
      <c r="L52" s="454"/>
      <c r="M52" s="455">
        <v>0.28402777777777777</v>
      </c>
      <c r="N52" s="454"/>
      <c r="O52" s="455">
        <v>0.28402777777777799</v>
      </c>
      <c r="P52" s="454"/>
      <c r="Q52" s="455">
        <v>0.28402777777777799</v>
      </c>
      <c r="R52" s="454"/>
      <c r="S52" s="455">
        <v>0.28402777777777799</v>
      </c>
      <c r="T52" s="454"/>
      <c r="U52" s="447"/>
      <c r="V52" s="449"/>
      <c r="W52" s="447"/>
      <c r="X52" s="449"/>
      <c r="Y52" s="455">
        <v>0.28402777777777777</v>
      </c>
      <c r="Z52" s="454"/>
      <c r="AA52" s="455">
        <v>0.28402777777777777</v>
      </c>
      <c r="AB52" s="454"/>
      <c r="AC52" s="455">
        <v>0.28402777777777799</v>
      </c>
      <c r="AD52" s="454"/>
      <c r="AE52" s="455">
        <v>0.28402777777777799</v>
      </c>
      <c r="AF52" s="454"/>
      <c r="AG52" s="455">
        <v>0.28402777777777799</v>
      </c>
      <c r="AH52" s="454"/>
      <c r="AI52" s="447"/>
      <c r="AJ52" s="448"/>
      <c r="AK52" s="448"/>
      <c r="AL52" s="449"/>
      <c r="AM52" s="289"/>
      <c r="AN52" s="289"/>
      <c r="AO52" s="295"/>
      <c r="AP52" s="59"/>
    </row>
    <row r="53" spans="1:42" s="229" customFormat="1" ht="20.25" customHeight="1" x14ac:dyDescent="0.25">
      <c r="A53" s="271"/>
      <c r="B53" s="58"/>
      <c r="C53" s="5"/>
      <c r="D53" s="296" t="s">
        <v>174</v>
      </c>
      <c r="E53" s="297"/>
      <c r="F53" s="298"/>
      <c r="G53" s="298"/>
      <c r="H53" s="111"/>
      <c r="I53" s="111"/>
      <c r="J53" s="299"/>
      <c r="K53" s="455">
        <v>0.36388888888888887</v>
      </c>
      <c r="L53" s="454"/>
      <c r="M53" s="455">
        <v>0.12152777777777778</v>
      </c>
      <c r="N53" s="454"/>
      <c r="O53" s="455">
        <v>0.17013888888888887</v>
      </c>
      <c r="P53" s="454"/>
      <c r="Q53" s="455">
        <v>0.37361111111111112</v>
      </c>
      <c r="R53" s="454"/>
      <c r="S53" s="453">
        <v>0</v>
      </c>
      <c r="T53" s="454"/>
      <c r="U53" s="447"/>
      <c r="V53" s="449"/>
      <c r="W53" s="447"/>
      <c r="X53" s="449"/>
      <c r="Y53" s="455">
        <v>0.3611111111111111</v>
      </c>
      <c r="Z53" s="454"/>
      <c r="AA53" s="455">
        <v>0.35555555555555557</v>
      </c>
      <c r="AB53" s="454"/>
      <c r="AC53" s="455">
        <v>0</v>
      </c>
      <c r="AD53" s="454"/>
      <c r="AE53" s="455">
        <v>0.3263888888888889</v>
      </c>
      <c r="AF53" s="454"/>
      <c r="AG53" s="453">
        <v>0</v>
      </c>
      <c r="AH53" s="454"/>
      <c r="AI53" s="447"/>
      <c r="AJ53" s="448"/>
      <c r="AK53" s="448"/>
      <c r="AL53" s="449"/>
      <c r="AM53" s="289"/>
      <c r="AN53" s="289"/>
      <c r="AO53" s="295"/>
      <c r="AP53" s="59"/>
    </row>
    <row r="54" spans="1:42" s="229" customFormat="1" ht="20.25" customHeight="1" x14ac:dyDescent="0.25">
      <c r="A54" s="271"/>
      <c r="B54" s="58"/>
      <c r="C54" s="5"/>
      <c r="D54" s="296" t="s">
        <v>155</v>
      </c>
      <c r="E54" s="297"/>
      <c r="F54" s="298"/>
      <c r="G54" s="298"/>
      <c r="H54" s="111"/>
      <c r="I54" s="111"/>
      <c r="J54" s="299"/>
      <c r="K54" s="453">
        <v>0</v>
      </c>
      <c r="L54" s="454"/>
      <c r="M54" s="455">
        <v>0.23402777777777781</v>
      </c>
      <c r="N54" s="454"/>
      <c r="O54" s="455">
        <v>0.18541666666666667</v>
      </c>
      <c r="P54" s="454"/>
      <c r="Q54" s="453">
        <v>0</v>
      </c>
      <c r="R54" s="454"/>
      <c r="S54" s="453">
        <v>0</v>
      </c>
      <c r="T54" s="454"/>
      <c r="U54" s="447"/>
      <c r="V54" s="449"/>
      <c r="W54" s="447"/>
      <c r="X54" s="449"/>
      <c r="Y54" s="453">
        <v>0</v>
      </c>
      <c r="Z54" s="454"/>
      <c r="AA54" s="453">
        <v>0</v>
      </c>
      <c r="AB54" s="454"/>
      <c r="AC54" s="455">
        <v>0.28402777777777777</v>
      </c>
      <c r="AD54" s="454"/>
      <c r="AE54" s="453">
        <v>0</v>
      </c>
      <c r="AF54" s="454"/>
      <c r="AG54" s="453">
        <v>0</v>
      </c>
      <c r="AH54" s="454"/>
      <c r="AI54" s="450">
        <f>+AC54+O54+M54</f>
        <v>0.70347222222222228</v>
      </c>
      <c r="AJ54" s="451"/>
      <c r="AK54" s="451"/>
      <c r="AL54" s="452"/>
      <c r="AM54" s="267"/>
      <c r="AN54" s="267"/>
      <c r="AO54" s="5"/>
      <c r="AP54" s="59"/>
    </row>
    <row r="55" spans="1:42" s="229" customFormat="1" ht="20.25" customHeight="1" x14ac:dyDescent="0.25">
      <c r="A55" s="271"/>
      <c r="B55" s="58"/>
      <c r="C55" s="5"/>
      <c r="D55" s="296" t="s">
        <v>394</v>
      </c>
      <c r="E55" s="297"/>
      <c r="F55" s="298"/>
      <c r="G55" s="298"/>
      <c r="H55" s="111"/>
      <c r="I55" s="111"/>
      <c r="J55" s="299"/>
      <c r="K55" s="455">
        <v>0.36388888888888887</v>
      </c>
      <c r="L55" s="454"/>
      <c r="M55" s="455">
        <v>0.35555555555555557</v>
      </c>
      <c r="N55" s="454"/>
      <c r="O55" s="455">
        <v>0.35555555555555557</v>
      </c>
      <c r="P55" s="454"/>
      <c r="Q55" s="455">
        <v>0.37361111111111112</v>
      </c>
      <c r="R55" s="454"/>
      <c r="S55" s="453">
        <v>0</v>
      </c>
      <c r="T55" s="454"/>
      <c r="U55" s="447"/>
      <c r="V55" s="449"/>
      <c r="W55" s="447"/>
      <c r="X55" s="449"/>
      <c r="Y55" s="455">
        <v>0.3611111111111111</v>
      </c>
      <c r="Z55" s="454"/>
      <c r="AA55" s="455">
        <v>0.28402777777777777</v>
      </c>
      <c r="AB55" s="454"/>
      <c r="AC55" s="455">
        <v>0.35555555555555557</v>
      </c>
      <c r="AD55" s="454"/>
      <c r="AE55" s="455">
        <v>0.3263888888888889</v>
      </c>
      <c r="AF55" s="454"/>
      <c r="AG55" s="453">
        <v>0</v>
      </c>
      <c r="AH55" s="454"/>
      <c r="AI55" s="447"/>
      <c r="AJ55" s="448"/>
      <c r="AK55" s="448"/>
      <c r="AL55" s="449"/>
      <c r="AM55" s="267"/>
      <c r="AN55" s="267"/>
      <c r="AO55" s="5"/>
      <c r="AP55" s="59"/>
    </row>
    <row r="56" spans="1:42" s="229" customFormat="1" ht="20.25" customHeight="1" x14ac:dyDescent="0.25">
      <c r="A56" s="271"/>
      <c r="B56" s="58"/>
      <c r="C56" s="62"/>
      <c r="D56" s="293"/>
      <c r="E56" s="293"/>
      <c r="F56" s="293"/>
      <c r="G56" s="293"/>
      <c r="H56" s="62"/>
      <c r="I56" s="62"/>
      <c r="J56" s="62"/>
      <c r="K56" s="62"/>
      <c r="L56" s="62"/>
      <c r="M56" s="62"/>
      <c r="N56" s="62"/>
      <c r="O56" s="62"/>
      <c r="P56" s="62"/>
      <c r="Q56" s="62"/>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62"/>
      <c r="AP56" s="59"/>
    </row>
    <row r="57" spans="1:42" s="229" customFormat="1" ht="20.25" customHeight="1" x14ac:dyDescent="0.25">
      <c r="A57" s="271"/>
      <c r="B57" s="290"/>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c r="AJ57" s="291"/>
      <c r="AK57" s="291"/>
      <c r="AL57" s="291"/>
      <c r="AM57" s="291"/>
      <c r="AN57" s="291"/>
      <c r="AO57" s="291"/>
      <c r="AP57" s="292"/>
    </row>
    <row r="58" spans="1:42" ht="15.75" customHeight="1" x14ac:dyDescent="0.2"/>
    <row r="59" spans="1:42" ht="15.75" customHeight="1" x14ac:dyDescent="0.2"/>
    <row r="60" spans="1:42" ht="15.75" customHeight="1" x14ac:dyDescent="0.2"/>
    <row r="61" spans="1:42" ht="15.75" customHeight="1" x14ac:dyDescent="0.2"/>
    <row r="62" spans="1:42" ht="15.75" customHeight="1" x14ac:dyDescent="0.2"/>
    <row r="63" spans="1:42" ht="15.75" customHeight="1" x14ac:dyDescent="0.2"/>
    <row r="64" spans="1: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sheetData>
  <sheetProtection sheet="1" objects="1" scenarios="1"/>
  <mergeCells count="81">
    <mergeCell ref="R38:AN39"/>
    <mergeCell ref="R40:AN40"/>
    <mergeCell ref="K51:L51"/>
    <mergeCell ref="M51:N51"/>
    <mergeCell ref="O51:P51"/>
    <mergeCell ref="Q51:R51"/>
    <mergeCell ref="S51:T51"/>
    <mergeCell ref="U51:V51"/>
    <mergeCell ref="W51:X51"/>
    <mergeCell ref="Y51:Z51"/>
    <mergeCell ref="AA51:AB51"/>
    <mergeCell ref="AC51:AD51"/>
    <mergeCell ref="AE51:AF51"/>
    <mergeCell ref="AG51:AH51"/>
    <mergeCell ref="AI51:AL51"/>
    <mergeCell ref="R45:AN49"/>
    <mergeCell ref="K53:L53"/>
    <mergeCell ref="M53:N53"/>
    <mergeCell ref="C36:AO37"/>
    <mergeCell ref="AH5:AO5"/>
    <mergeCell ref="H28:L28"/>
    <mergeCell ref="H29:L29"/>
    <mergeCell ref="H30:L30"/>
    <mergeCell ref="H31:L31"/>
    <mergeCell ref="H23:L23"/>
    <mergeCell ref="AH6:AO6"/>
    <mergeCell ref="C8:AO16"/>
    <mergeCell ref="H20:L20"/>
    <mergeCell ref="H21:L21"/>
    <mergeCell ref="H22:L22"/>
    <mergeCell ref="C42:AO44"/>
    <mergeCell ref="K52:L52"/>
    <mergeCell ref="M52:N52"/>
    <mergeCell ref="O52:P52"/>
    <mergeCell ref="Q52:R52"/>
    <mergeCell ref="S52:T52"/>
    <mergeCell ref="U52:V52"/>
    <mergeCell ref="W52:X52"/>
    <mergeCell ref="Y52:Z52"/>
    <mergeCell ref="AA52:AB52"/>
    <mergeCell ref="AC52:AD52"/>
    <mergeCell ref="Y53:Z53"/>
    <mergeCell ref="AA53:AB53"/>
    <mergeCell ref="AC53:AD53"/>
    <mergeCell ref="O53:P53"/>
    <mergeCell ref="Q53:R53"/>
    <mergeCell ref="S53:T53"/>
    <mergeCell ref="U53:V53"/>
    <mergeCell ref="W53:X53"/>
    <mergeCell ref="K54:L54"/>
    <mergeCell ref="M54:N54"/>
    <mergeCell ref="O54:P54"/>
    <mergeCell ref="Q54:R54"/>
    <mergeCell ref="S54:T54"/>
    <mergeCell ref="U54:V54"/>
    <mergeCell ref="W54:X54"/>
    <mergeCell ref="Y54:Z54"/>
    <mergeCell ref="AA54:AB54"/>
    <mergeCell ref="AC54:AD54"/>
    <mergeCell ref="U55:V55"/>
    <mergeCell ref="W55:X55"/>
    <mergeCell ref="Y55:Z55"/>
    <mergeCell ref="AA55:AB55"/>
    <mergeCell ref="AC55:AD55"/>
    <mergeCell ref="K55:L55"/>
    <mergeCell ref="M55:N55"/>
    <mergeCell ref="O55:P55"/>
    <mergeCell ref="Q55:R55"/>
    <mergeCell ref="S55:T55"/>
    <mergeCell ref="AI52:AL52"/>
    <mergeCell ref="AI53:AL53"/>
    <mergeCell ref="AI54:AL54"/>
    <mergeCell ref="AI55:AL55"/>
    <mergeCell ref="AE54:AF54"/>
    <mergeCell ref="AG54:AH54"/>
    <mergeCell ref="AE55:AF55"/>
    <mergeCell ref="AG55:AH55"/>
    <mergeCell ref="AE52:AF52"/>
    <mergeCell ref="AG52:AH52"/>
    <mergeCell ref="AE53:AF53"/>
    <mergeCell ref="AG53:AH5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241"/>
  <sheetViews>
    <sheetView showGridLines="0" showRowColHeaders="0" topLeftCell="L1" workbookViewId="0">
      <pane ySplit="3" topLeftCell="A17" activePane="bottomLeft" state="frozen"/>
      <selection activeCell="AC24" sqref="AC24:AI24"/>
      <selection pane="bottomLeft" activeCell="C8" sqref="C8:Z16"/>
    </sheetView>
  </sheetViews>
  <sheetFormatPr baseColWidth="10" defaultRowHeight="15" x14ac:dyDescent="0.25"/>
  <cols>
    <col min="1" max="1" width="3.125" style="91" customWidth="1"/>
    <col min="2" max="3" width="2.125" style="91" customWidth="1"/>
    <col min="4" max="4" width="11" style="91"/>
    <col min="5" max="5" width="9.625" style="91" bestFit="1" customWidth="1"/>
    <col min="6" max="10" width="5" style="91" bestFit="1" customWidth="1"/>
    <col min="11" max="12" width="4.375" style="91" bestFit="1" customWidth="1"/>
    <col min="13" max="17" width="5" style="91" bestFit="1" customWidth="1"/>
    <col min="18" max="19" width="4.375" style="91" bestFit="1" customWidth="1"/>
    <col min="20" max="24" width="5" style="91" bestFit="1" customWidth="1"/>
    <col min="25" max="26" width="4.375" style="91" bestFit="1" customWidth="1"/>
    <col min="27" max="27" width="2.125" style="91" customWidth="1"/>
    <col min="28" max="28" width="2.375" style="91" customWidth="1"/>
    <col min="29" max="81" width="11" style="91"/>
  </cols>
  <sheetData>
    <row r="1" spans="2:28" customFormat="1" ht="12.75" customHeight="1" x14ac:dyDescent="0.25"/>
    <row r="2" spans="2:28" customFormat="1" ht="12.75" customHeight="1" x14ac:dyDescent="0.25"/>
    <row r="3" spans="2:28" customFormat="1" ht="21.75" customHeight="1" x14ac:dyDescent="0.25"/>
    <row r="4" spans="2:28" customFormat="1" ht="20.25" customHeight="1" x14ac:dyDescent="0.25">
      <c r="B4" s="8"/>
      <c r="C4" s="9"/>
      <c r="D4" s="9"/>
      <c r="E4" s="9"/>
      <c r="F4" s="9"/>
      <c r="G4" s="9"/>
      <c r="H4" s="9"/>
      <c r="I4" s="9"/>
      <c r="J4" s="9"/>
      <c r="K4" s="9"/>
      <c r="L4" s="9"/>
      <c r="M4" s="9"/>
      <c r="N4" s="9"/>
      <c r="O4" s="9"/>
      <c r="P4" s="9"/>
      <c r="Q4" s="9"/>
      <c r="R4" s="9"/>
      <c r="S4" s="9"/>
      <c r="T4" s="9"/>
      <c r="U4" s="9"/>
      <c r="V4" s="9"/>
      <c r="W4" s="9"/>
      <c r="X4" s="9"/>
      <c r="Y4" s="9"/>
      <c r="Z4" s="9"/>
      <c r="AA4" s="9"/>
      <c r="AB4" s="10"/>
    </row>
    <row r="5" spans="2:28" customFormat="1" ht="20.25" customHeight="1" x14ac:dyDescent="0.3">
      <c r="B5" s="11"/>
      <c r="C5" s="12"/>
      <c r="D5" s="34" t="str">
        <f>+Startseite!AK18</f>
        <v>Unfall (Betriebs- und Nichtbetriebsunfall)</v>
      </c>
      <c r="E5" s="12"/>
      <c r="F5" s="12"/>
      <c r="G5" s="12"/>
      <c r="H5" s="12"/>
      <c r="I5" s="12"/>
      <c r="J5" s="12"/>
      <c r="K5" s="12"/>
      <c r="L5" s="12"/>
      <c r="M5" s="12"/>
      <c r="N5" s="12"/>
      <c r="O5" s="12"/>
      <c r="P5" s="12"/>
      <c r="Q5" s="12"/>
      <c r="R5" s="170" t="s">
        <v>253</v>
      </c>
      <c r="S5" s="12"/>
      <c r="T5" s="12"/>
      <c r="U5" s="423">
        <f>VLOOKUP(D5,Grundlagen!B:E,3,FALSE)</f>
        <v>173</v>
      </c>
      <c r="V5" s="423"/>
      <c r="W5" s="423"/>
      <c r="X5" s="423"/>
      <c r="Y5" s="423"/>
      <c r="Z5" s="423"/>
      <c r="AA5" s="423"/>
      <c r="AB5" s="171"/>
    </row>
    <row r="6" spans="2:28" s="91" customFormat="1" ht="20.25" customHeight="1" x14ac:dyDescent="0.25">
      <c r="B6" s="11"/>
      <c r="C6" s="12"/>
      <c r="D6" s="12"/>
      <c r="E6" s="12"/>
      <c r="F6" s="12"/>
      <c r="G6" s="12"/>
      <c r="H6" s="12"/>
      <c r="I6" s="12"/>
      <c r="J6" s="12"/>
      <c r="K6" s="12"/>
      <c r="L6" s="12"/>
      <c r="M6" s="12"/>
      <c r="N6" s="64"/>
      <c r="O6" s="64"/>
      <c r="P6" s="64"/>
      <c r="Q6" s="63"/>
      <c r="R6" s="170" t="s">
        <v>123</v>
      </c>
      <c r="S6" s="63"/>
      <c r="T6" s="63"/>
      <c r="U6" s="423" t="str">
        <f>VLOOKUP(D5,Grundlagen!B:E,4,FALSE)</f>
        <v>siehe Details / Beispiele</v>
      </c>
      <c r="V6" s="423"/>
      <c r="W6" s="423"/>
      <c r="X6" s="423"/>
      <c r="Y6" s="423"/>
      <c r="Z6" s="423"/>
      <c r="AA6" s="423"/>
      <c r="AB6" s="171"/>
    </row>
    <row r="7" spans="2:28" customFormat="1" ht="20.25" customHeight="1" x14ac:dyDescent="0.25">
      <c r="B7" s="11"/>
      <c r="C7" s="430" t="s">
        <v>23</v>
      </c>
      <c r="D7" s="430"/>
      <c r="E7" s="430"/>
      <c r="F7" s="430"/>
      <c r="G7" s="430"/>
      <c r="H7" s="430"/>
      <c r="I7" s="430"/>
      <c r="J7" s="430"/>
      <c r="K7" s="430"/>
      <c r="L7" s="430"/>
      <c r="M7" s="430"/>
      <c r="N7" s="430"/>
      <c r="O7" s="430"/>
      <c r="P7" s="430"/>
      <c r="Q7" s="430"/>
      <c r="R7" s="430"/>
      <c r="S7" s="430"/>
      <c r="T7" s="430"/>
      <c r="U7" s="430"/>
      <c r="V7" s="430"/>
      <c r="W7" s="430"/>
      <c r="X7" s="430"/>
      <c r="Y7" s="430"/>
      <c r="Z7" s="430"/>
      <c r="AA7" s="430"/>
      <c r="AB7" s="13"/>
    </row>
    <row r="8" spans="2:28" customFormat="1" ht="20.25" customHeight="1" x14ac:dyDescent="0.25">
      <c r="B8" s="11"/>
      <c r="C8" s="431" t="str">
        <f>VLOOKUP(D5,Grundlagen!B4:E31,2,FALSE)</f>
        <v>- Kurze Abwesenheit bis 5 Kalendertage (wie für Arbeitseinsatz geplant).
- Unfall &gt; 5 Kalendertage (lineare Gutschrift ab Unfallbeginn nach Pensum von Montag bis Freitag). Bei Arbeitsunfähigkeit (ganz- und teilzeitarbeitsunfähig) darf kein positiver Gleitzeitsaldo erwirtschaftet werden. Bei Teilzeitarbeitsunfähigkeit wird der Gleitzeitsaldo wöchentlich ausgeglichen.
- Bei Anstellungen im Stundenlohn wird der Durchschnitt der vergangenen 12 Monate für die Dauer der Absenz angerechnet. Bei Kurzabsenzen (&lt; 5 Kalendertage) erfolgt die Zeitgutschrift anhand der geplanten Einsatzzeit.
- Arztzeugnis ist nach 3 Kalendertagen vorzulegen.</v>
      </c>
      <c r="D8" s="431"/>
      <c r="E8" s="431"/>
      <c r="F8" s="431"/>
      <c r="G8" s="431"/>
      <c r="H8" s="431"/>
      <c r="I8" s="431"/>
      <c r="J8" s="431"/>
      <c r="K8" s="431"/>
      <c r="L8" s="431"/>
      <c r="M8" s="431"/>
      <c r="N8" s="431"/>
      <c r="O8" s="431"/>
      <c r="P8" s="431"/>
      <c r="Q8" s="431"/>
      <c r="R8" s="431"/>
      <c r="S8" s="431"/>
      <c r="T8" s="431"/>
      <c r="U8" s="431"/>
      <c r="V8" s="431"/>
      <c r="W8" s="431"/>
      <c r="X8" s="431"/>
      <c r="Y8" s="431"/>
      <c r="Z8" s="431"/>
      <c r="AA8" s="85"/>
      <c r="AB8" s="88"/>
    </row>
    <row r="9" spans="2:28" customFormat="1" ht="20.25" customHeight="1" x14ac:dyDescent="0.25">
      <c r="B9" s="11"/>
      <c r="C9" s="431"/>
      <c r="D9" s="431"/>
      <c r="E9" s="431"/>
      <c r="F9" s="431"/>
      <c r="G9" s="431"/>
      <c r="H9" s="431"/>
      <c r="I9" s="431"/>
      <c r="J9" s="431"/>
      <c r="K9" s="431"/>
      <c r="L9" s="431"/>
      <c r="M9" s="431"/>
      <c r="N9" s="431"/>
      <c r="O9" s="431"/>
      <c r="P9" s="431"/>
      <c r="Q9" s="431"/>
      <c r="R9" s="431"/>
      <c r="S9" s="431"/>
      <c r="T9" s="431"/>
      <c r="U9" s="431"/>
      <c r="V9" s="431"/>
      <c r="W9" s="431"/>
      <c r="X9" s="431"/>
      <c r="Y9" s="431"/>
      <c r="Z9" s="431"/>
      <c r="AA9" s="85"/>
      <c r="AB9" s="88"/>
    </row>
    <row r="10" spans="2:28" customFormat="1" ht="20.25" customHeight="1" x14ac:dyDescent="0.25">
      <c r="B10" s="1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85"/>
      <c r="AB10" s="88"/>
    </row>
    <row r="11" spans="2:28" customFormat="1" ht="20.25" customHeight="1" x14ac:dyDescent="0.25">
      <c r="B11" s="1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85"/>
      <c r="AB11" s="88"/>
    </row>
    <row r="12" spans="2:28" customFormat="1" ht="20.25" customHeight="1" x14ac:dyDescent="0.25">
      <c r="B12" s="1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85"/>
      <c r="AB12" s="88"/>
    </row>
    <row r="13" spans="2:28" customFormat="1" ht="20.25" customHeight="1" x14ac:dyDescent="0.25">
      <c r="B13" s="1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85"/>
      <c r="AB13" s="88"/>
    </row>
    <row r="14" spans="2:28" customFormat="1" ht="20.25" customHeight="1" x14ac:dyDescent="0.25">
      <c r="B14" s="1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85"/>
      <c r="AB14" s="88"/>
    </row>
    <row r="15" spans="2:28" customFormat="1" ht="20.25" customHeight="1" x14ac:dyDescent="0.25">
      <c r="B15" s="1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85"/>
      <c r="AB15" s="88"/>
    </row>
    <row r="16" spans="2:28" customFormat="1" ht="20.25" customHeight="1" x14ac:dyDescent="0.25">
      <c r="B16" s="1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85"/>
      <c r="AB16" s="88"/>
    </row>
    <row r="17" spans="2:35" customFormat="1" ht="20.2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3"/>
    </row>
    <row r="18" spans="2:35" customFormat="1" ht="20.25" customHeight="1" x14ac:dyDescent="0.25">
      <c r="B18" s="11"/>
      <c r="C18" s="4" t="s">
        <v>32</v>
      </c>
      <c r="D18" s="5"/>
      <c r="E18" s="5"/>
      <c r="F18" s="5"/>
      <c r="G18" s="5"/>
      <c r="H18" s="5"/>
      <c r="I18" s="5"/>
      <c r="J18" s="5"/>
      <c r="K18" s="5"/>
      <c r="L18" s="5"/>
      <c r="M18" s="5"/>
      <c r="N18" s="5"/>
      <c r="O18" s="5"/>
      <c r="P18" s="5"/>
      <c r="Q18" s="5"/>
      <c r="R18" s="5"/>
      <c r="S18" s="5"/>
      <c r="T18" s="5"/>
      <c r="U18" s="5"/>
      <c r="V18" s="5"/>
      <c r="W18" s="5"/>
      <c r="X18" s="5"/>
      <c r="Y18" s="5"/>
      <c r="Z18" s="5"/>
      <c r="AA18" s="5"/>
      <c r="AB18" s="13"/>
      <c r="AD18" s="312" t="s">
        <v>408</v>
      </c>
      <c r="AE18" s="92"/>
      <c r="AF18" s="92"/>
      <c r="AG18" s="92"/>
      <c r="AH18" s="92"/>
      <c r="AI18" s="92"/>
    </row>
    <row r="19" spans="2:35" customFormat="1" ht="20.25" customHeight="1" x14ac:dyDescent="0.25">
      <c r="B19" s="123"/>
      <c r="C19" s="5">
        <v>1</v>
      </c>
      <c r="D19" s="126"/>
      <c r="E19" s="36"/>
      <c r="F19" s="36"/>
      <c r="G19" s="36"/>
      <c r="H19" s="36"/>
      <c r="I19" s="36"/>
      <c r="J19" s="36"/>
      <c r="K19" s="36"/>
      <c r="L19" s="36"/>
      <c r="M19" s="36"/>
      <c r="N19" s="36"/>
      <c r="O19" s="36"/>
      <c r="P19" s="36"/>
      <c r="Q19" s="36"/>
      <c r="R19" s="36"/>
      <c r="S19" s="36"/>
      <c r="T19" s="36"/>
      <c r="U19" s="36"/>
      <c r="V19" s="36"/>
      <c r="W19" s="36"/>
      <c r="X19" s="36"/>
      <c r="Y19" s="36"/>
      <c r="Z19" s="36"/>
      <c r="AA19" s="5"/>
      <c r="AB19" s="124"/>
      <c r="AD19" s="92" t="s">
        <v>418</v>
      </c>
      <c r="AE19" s="92"/>
      <c r="AF19" s="92"/>
      <c r="AG19" s="91"/>
      <c r="AH19" s="92" t="s">
        <v>413</v>
      </c>
      <c r="AI19" s="92"/>
    </row>
    <row r="20" spans="2:35" customFormat="1" ht="20.25" customHeight="1" x14ac:dyDescent="0.25">
      <c r="B20" s="123"/>
      <c r="C20" s="32" t="s">
        <v>217</v>
      </c>
      <c r="D20" s="3"/>
      <c r="E20" s="5"/>
      <c r="F20" s="5"/>
      <c r="G20" s="5"/>
      <c r="H20" s="5"/>
      <c r="I20" s="5"/>
      <c r="J20" s="5"/>
      <c r="K20" s="5"/>
      <c r="L20" s="5"/>
      <c r="M20" s="5"/>
      <c r="N20" s="5"/>
      <c r="O20" s="5"/>
      <c r="P20" s="5"/>
      <c r="Q20" s="5"/>
      <c r="R20" s="5"/>
      <c r="S20" s="5"/>
      <c r="T20" s="5"/>
      <c r="U20" s="5"/>
      <c r="V20" s="5"/>
      <c r="W20" s="5"/>
      <c r="X20" s="5"/>
      <c r="Y20" s="5"/>
      <c r="Z20" s="5"/>
      <c r="AA20" s="5"/>
      <c r="AB20" s="124"/>
      <c r="AD20" s="92"/>
      <c r="AE20" s="92"/>
      <c r="AF20" s="92"/>
      <c r="AG20" s="92"/>
      <c r="AH20" s="92"/>
      <c r="AI20" s="92"/>
    </row>
    <row r="21" spans="2:35" customFormat="1" ht="20.25" customHeight="1" x14ac:dyDescent="0.25">
      <c r="B21" s="123"/>
      <c r="C21" s="5"/>
      <c r="D21" s="5"/>
      <c r="E21" s="3"/>
      <c r="F21" s="425" t="s">
        <v>141</v>
      </c>
      <c r="G21" s="426"/>
      <c r="H21" s="426"/>
      <c r="I21" s="426"/>
      <c r="J21" s="426"/>
      <c r="K21" s="426"/>
      <c r="L21" s="426"/>
      <c r="M21" s="424" t="s">
        <v>142</v>
      </c>
      <c r="N21" s="424"/>
      <c r="O21" s="424"/>
      <c r="P21" s="424"/>
      <c r="Q21" s="424"/>
      <c r="R21" s="424"/>
      <c r="S21" s="424"/>
      <c r="T21" s="424" t="s">
        <v>143</v>
      </c>
      <c r="U21" s="424"/>
      <c r="V21" s="424"/>
      <c r="W21" s="424"/>
      <c r="X21" s="424"/>
      <c r="Y21" s="424"/>
      <c r="Z21" s="424"/>
      <c r="AA21" s="108"/>
      <c r="AB21" s="124"/>
    </row>
    <row r="22" spans="2:35" customFormat="1" ht="20.25" customHeight="1" x14ac:dyDescent="0.25">
      <c r="B22" s="123"/>
      <c r="C22" s="5"/>
      <c r="D22" s="5"/>
      <c r="E22" s="118"/>
      <c r="F22" s="86" t="s">
        <v>144</v>
      </c>
      <c r="G22" s="86" t="s">
        <v>145</v>
      </c>
      <c r="H22" s="86" t="s">
        <v>146</v>
      </c>
      <c r="I22" s="86" t="s">
        <v>147</v>
      </c>
      <c r="J22" s="86" t="s">
        <v>148</v>
      </c>
      <c r="K22" s="66" t="s">
        <v>149</v>
      </c>
      <c r="L22" s="66" t="s">
        <v>150</v>
      </c>
      <c r="M22" s="86" t="s">
        <v>144</v>
      </c>
      <c r="N22" s="86" t="s">
        <v>145</v>
      </c>
      <c r="O22" s="86" t="s">
        <v>146</v>
      </c>
      <c r="P22" s="86" t="s">
        <v>147</v>
      </c>
      <c r="Q22" s="86" t="s">
        <v>148</v>
      </c>
      <c r="R22" s="66" t="s">
        <v>149</v>
      </c>
      <c r="S22" s="66" t="s">
        <v>150</v>
      </c>
      <c r="T22" s="86" t="s">
        <v>144</v>
      </c>
      <c r="U22" s="86" t="s">
        <v>145</v>
      </c>
      <c r="V22" s="86" t="s">
        <v>146</v>
      </c>
      <c r="W22" s="86" t="s">
        <v>147</v>
      </c>
      <c r="X22" s="86" t="s">
        <v>148</v>
      </c>
      <c r="Y22" s="66" t="s">
        <v>149</v>
      </c>
      <c r="Z22" s="66" t="s">
        <v>150</v>
      </c>
      <c r="AA22" s="108"/>
      <c r="AB22" s="124"/>
    </row>
    <row r="23" spans="2:35" customFormat="1" ht="20.25" customHeight="1" x14ac:dyDescent="0.25">
      <c r="B23" s="123"/>
      <c r="C23" s="5"/>
      <c r="D23" s="444" t="s">
        <v>151</v>
      </c>
      <c r="E23" s="444"/>
      <c r="F23" s="68">
        <v>0.35555555555555557</v>
      </c>
      <c r="G23" s="68">
        <v>0.35555555555555557</v>
      </c>
      <c r="H23" s="68">
        <v>0.35555555555555557</v>
      </c>
      <c r="I23" s="68">
        <v>0.35555555555555557</v>
      </c>
      <c r="J23" s="68">
        <v>0.35555555555555557</v>
      </c>
      <c r="K23" s="67"/>
      <c r="L23" s="67"/>
      <c r="M23" s="68">
        <v>0.35555555555555557</v>
      </c>
      <c r="N23" s="68">
        <v>0.35555555555555557</v>
      </c>
      <c r="O23" s="68">
        <v>0.35555555555555557</v>
      </c>
      <c r="P23" s="68">
        <v>0.35555555555555557</v>
      </c>
      <c r="Q23" s="68">
        <v>0.35555555555555557</v>
      </c>
      <c r="R23" s="67"/>
      <c r="S23" s="67"/>
      <c r="T23" s="68">
        <v>0.35555555555555557</v>
      </c>
      <c r="U23" s="68">
        <v>0.35555555555555557</v>
      </c>
      <c r="V23" s="68">
        <v>0.35555555555555557</v>
      </c>
      <c r="W23" s="68">
        <v>0.35555555555555557</v>
      </c>
      <c r="X23" s="68">
        <v>0.35555555555555557</v>
      </c>
      <c r="Y23" s="67"/>
      <c r="Z23" s="67"/>
      <c r="AA23" s="106"/>
      <c r="AB23" s="124"/>
    </row>
    <row r="24" spans="2:35" customFormat="1" ht="20.25" customHeight="1" x14ac:dyDescent="0.25">
      <c r="B24" s="123"/>
      <c r="C24" s="5"/>
      <c r="D24" s="444" t="s">
        <v>188</v>
      </c>
      <c r="E24" s="444"/>
      <c r="F24" s="68">
        <v>0.35555555555555557</v>
      </c>
      <c r="G24" s="68">
        <v>0.35555555555555557</v>
      </c>
      <c r="H24" s="68">
        <v>0.35555555555555557</v>
      </c>
      <c r="I24" s="68">
        <v>0.35555555555555557</v>
      </c>
      <c r="J24" s="68">
        <v>0.35555555555555557</v>
      </c>
      <c r="K24" s="67"/>
      <c r="L24" s="67"/>
      <c r="M24" s="68">
        <v>0.35555555555555557</v>
      </c>
      <c r="N24" s="68">
        <v>0.35555555555555557</v>
      </c>
      <c r="O24" s="68">
        <v>0.35555555555555557</v>
      </c>
      <c r="P24" s="68">
        <v>0.35555555555555557</v>
      </c>
      <c r="Q24" s="68">
        <v>0.35555555555555557</v>
      </c>
      <c r="R24" s="67"/>
      <c r="S24" s="67"/>
      <c r="T24" s="68">
        <v>0.35555555555555557</v>
      </c>
      <c r="U24" s="68">
        <v>0.35555555555555557</v>
      </c>
      <c r="V24" s="68">
        <v>0.35555555555555557</v>
      </c>
      <c r="W24" s="68">
        <v>0.35555555555555557</v>
      </c>
      <c r="X24" s="68">
        <v>0.35555555555555557</v>
      </c>
      <c r="Y24" s="67"/>
      <c r="Z24" s="67"/>
      <c r="AA24" s="106"/>
      <c r="AB24" s="124"/>
    </row>
    <row r="25" spans="2:35" customFormat="1" ht="20.25" customHeight="1" x14ac:dyDescent="0.25">
      <c r="B25" s="123"/>
      <c r="C25" s="5"/>
      <c r="D25" s="444" t="s">
        <v>215</v>
      </c>
      <c r="E25" s="444"/>
      <c r="F25" s="68" t="s">
        <v>154</v>
      </c>
      <c r="G25" s="68" t="s">
        <v>154</v>
      </c>
      <c r="H25" s="69" t="s">
        <v>153</v>
      </c>
      <c r="I25" s="69" t="s">
        <v>153</v>
      </c>
      <c r="J25" s="69" t="s">
        <v>153</v>
      </c>
      <c r="K25" s="69" t="s">
        <v>153</v>
      </c>
      <c r="L25" s="69" t="s">
        <v>153</v>
      </c>
      <c r="M25" s="69" t="s">
        <v>153</v>
      </c>
      <c r="N25" s="69" t="s">
        <v>153</v>
      </c>
      <c r="O25" s="69" t="s">
        <v>153</v>
      </c>
      <c r="P25" s="68" t="s">
        <v>154</v>
      </c>
      <c r="Q25" s="68" t="s">
        <v>154</v>
      </c>
      <c r="R25" s="67" t="s">
        <v>154</v>
      </c>
      <c r="S25" s="67" t="s">
        <v>154</v>
      </c>
      <c r="T25" s="68" t="s">
        <v>154</v>
      </c>
      <c r="U25" s="68" t="s">
        <v>154</v>
      </c>
      <c r="V25" s="68" t="s">
        <v>154</v>
      </c>
      <c r="W25" s="68" t="s">
        <v>154</v>
      </c>
      <c r="X25" s="68" t="s">
        <v>154</v>
      </c>
      <c r="Y25" s="67" t="s">
        <v>154</v>
      </c>
      <c r="Z25" s="67" t="s">
        <v>154</v>
      </c>
      <c r="AA25" s="106"/>
      <c r="AB25" s="124"/>
    </row>
    <row r="26" spans="2:35" customFormat="1" ht="20.25" customHeight="1" x14ac:dyDescent="0.25">
      <c r="B26" s="123"/>
      <c r="C26" s="5"/>
      <c r="D26" s="444" t="s">
        <v>155</v>
      </c>
      <c r="E26" s="444"/>
      <c r="F26" s="70" t="s">
        <v>157</v>
      </c>
      <c r="G26" s="70" t="s">
        <v>157</v>
      </c>
      <c r="H26" s="68">
        <v>0.35555555555555557</v>
      </c>
      <c r="I26" s="68">
        <v>0.35555555555555557</v>
      </c>
      <c r="J26" s="68">
        <v>0.35555555555555557</v>
      </c>
      <c r="K26" s="67"/>
      <c r="L26" s="67"/>
      <c r="M26" s="68">
        <v>0.35555555555555557</v>
      </c>
      <c r="N26" s="68">
        <v>0.35555555555555557</v>
      </c>
      <c r="O26" s="68">
        <v>0.35555555555555557</v>
      </c>
      <c r="P26" s="70" t="s">
        <v>157</v>
      </c>
      <c r="Q26" s="70" t="s">
        <v>157</v>
      </c>
      <c r="R26" s="67"/>
      <c r="S26" s="67"/>
      <c r="T26" s="68" t="s">
        <v>157</v>
      </c>
      <c r="U26" s="68" t="s">
        <v>157</v>
      </c>
      <c r="V26" s="68" t="s">
        <v>157</v>
      </c>
      <c r="W26" s="68" t="s">
        <v>157</v>
      </c>
      <c r="X26" s="68" t="s">
        <v>157</v>
      </c>
      <c r="Y26" s="67"/>
      <c r="Z26" s="67"/>
      <c r="AA26" s="106"/>
      <c r="AB26" s="124"/>
    </row>
    <row r="27" spans="2:35" customFormat="1" ht="20.25" customHeight="1" x14ac:dyDescent="0.25">
      <c r="B27" s="123"/>
      <c r="C27" s="5"/>
      <c r="D27" s="5" t="s">
        <v>156</v>
      </c>
      <c r="E27" s="5"/>
      <c r="F27" s="5"/>
      <c r="G27" s="5"/>
      <c r="H27" s="5"/>
      <c r="I27" s="5"/>
      <c r="J27" s="5"/>
      <c r="K27" s="5"/>
      <c r="L27" s="5"/>
      <c r="M27" s="5"/>
      <c r="N27" s="5"/>
      <c r="O27" s="5"/>
      <c r="P27" s="5"/>
      <c r="Q27" s="5"/>
      <c r="R27" s="5"/>
      <c r="S27" s="5"/>
      <c r="T27" s="5"/>
      <c r="U27" s="5"/>
      <c r="V27" s="5"/>
      <c r="W27" s="5"/>
      <c r="X27" s="5"/>
      <c r="Y27" s="5"/>
      <c r="Z27" s="5"/>
      <c r="AA27" s="5"/>
      <c r="AB27" s="124"/>
    </row>
    <row r="28" spans="2:35" customFormat="1" ht="20.25" customHeight="1" x14ac:dyDescent="0.25">
      <c r="B28" s="123"/>
      <c r="C28" s="5"/>
      <c r="D28" s="5"/>
      <c r="E28" s="5"/>
      <c r="F28" s="5"/>
      <c r="G28" s="5"/>
      <c r="H28" s="5"/>
      <c r="I28" s="5"/>
      <c r="J28" s="5"/>
      <c r="K28" s="5"/>
      <c r="L28" s="5"/>
      <c r="M28" s="5"/>
      <c r="N28" s="5"/>
      <c r="O28" s="5"/>
      <c r="P28" s="5"/>
      <c r="Q28" s="5"/>
      <c r="R28" s="5"/>
      <c r="S28" s="5"/>
      <c r="T28" s="5"/>
      <c r="U28" s="5"/>
      <c r="V28" s="5"/>
      <c r="W28" s="5"/>
      <c r="X28" s="5"/>
      <c r="Y28" s="5"/>
      <c r="Z28" s="5"/>
      <c r="AA28" s="5"/>
      <c r="AB28" s="124"/>
    </row>
    <row r="29" spans="2:35" customFormat="1" ht="20.25" customHeight="1" x14ac:dyDescent="0.25">
      <c r="B29" s="123"/>
      <c r="C29" s="5">
        <v>2</v>
      </c>
      <c r="D29" s="36"/>
      <c r="E29" s="36"/>
      <c r="F29" s="36"/>
      <c r="G29" s="36"/>
      <c r="H29" s="36"/>
      <c r="I29" s="36"/>
      <c r="J29" s="36"/>
      <c r="K29" s="36"/>
      <c r="L29" s="36"/>
      <c r="M29" s="36"/>
      <c r="N29" s="36"/>
      <c r="O29" s="36"/>
      <c r="P29" s="36"/>
      <c r="Q29" s="36"/>
      <c r="R29" s="36"/>
      <c r="S29" s="36"/>
      <c r="T29" s="36"/>
      <c r="U29" s="36"/>
      <c r="V29" s="36"/>
      <c r="W29" s="36"/>
      <c r="X29" s="36"/>
      <c r="Y29" s="36"/>
      <c r="Z29" s="36"/>
      <c r="AA29" s="5"/>
      <c r="AB29" s="124"/>
    </row>
    <row r="30" spans="2:35" customFormat="1" ht="20.25" customHeight="1" x14ac:dyDescent="0.25">
      <c r="B30" s="123"/>
      <c r="C30" s="32" t="s">
        <v>202</v>
      </c>
      <c r="D30" s="3"/>
      <c r="E30" s="5"/>
      <c r="F30" s="5"/>
      <c r="G30" s="5"/>
      <c r="H30" s="5"/>
      <c r="I30" s="5"/>
      <c r="J30" s="5"/>
      <c r="K30" s="5"/>
      <c r="L30" s="5"/>
      <c r="M30" s="5"/>
      <c r="N30" s="5"/>
      <c r="O30" s="5"/>
      <c r="P30" s="5"/>
      <c r="Q30" s="5"/>
      <c r="R30" s="5"/>
      <c r="S30" s="5"/>
      <c r="T30" s="5"/>
      <c r="U30" s="5"/>
      <c r="V30" s="5"/>
      <c r="W30" s="5"/>
      <c r="X30" s="5"/>
      <c r="Y30" s="5"/>
      <c r="Z30" s="5"/>
      <c r="AA30" s="5"/>
      <c r="AB30" s="124"/>
    </row>
    <row r="31" spans="2:35" customFormat="1" ht="20.25" customHeight="1" x14ac:dyDescent="0.25">
      <c r="B31" s="123"/>
      <c r="C31" s="32"/>
      <c r="D31" s="3"/>
      <c r="E31" s="5"/>
      <c r="F31" s="5"/>
      <c r="G31" s="5"/>
      <c r="H31" s="5"/>
      <c r="I31" s="5"/>
      <c r="J31" s="5"/>
      <c r="K31" s="5"/>
      <c r="L31" s="5"/>
      <c r="M31" s="5"/>
      <c r="N31" s="5"/>
      <c r="O31" s="5"/>
      <c r="P31" s="5"/>
      <c r="Q31" s="5"/>
      <c r="R31" s="5"/>
      <c r="S31" s="5"/>
      <c r="T31" s="5"/>
      <c r="U31" s="5"/>
      <c r="V31" s="5"/>
      <c r="W31" s="5"/>
      <c r="X31" s="5"/>
      <c r="Y31" s="5"/>
      <c r="Z31" s="5"/>
      <c r="AA31" s="5"/>
      <c r="AB31" s="124"/>
    </row>
    <row r="32" spans="2:35" customFormat="1" ht="20.25" customHeight="1" x14ac:dyDescent="0.25">
      <c r="B32" s="123"/>
      <c r="C32" s="5"/>
      <c r="D32" s="5"/>
      <c r="E32" s="3"/>
      <c r="F32" s="425" t="s">
        <v>141</v>
      </c>
      <c r="G32" s="426"/>
      <c r="H32" s="426"/>
      <c r="I32" s="426"/>
      <c r="J32" s="426"/>
      <c r="K32" s="426"/>
      <c r="L32" s="426"/>
      <c r="M32" s="424" t="s">
        <v>142</v>
      </c>
      <c r="N32" s="424"/>
      <c r="O32" s="424"/>
      <c r="P32" s="424"/>
      <c r="Q32" s="424"/>
      <c r="R32" s="424"/>
      <c r="S32" s="424"/>
      <c r="T32" s="424" t="s">
        <v>143</v>
      </c>
      <c r="U32" s="424"/>
      <c r="V32" s="424"/>
      <c r="W32" s="424"/>
      <c r="X32" s="424"/>
      <c r="Y32" s="424"/>
      <c r="Z32" s="424"/>
      <c r="AA32" s="108"/>
      <c r="AB32" s="124"/>
    </row>
    <row r="33" spans="1:81" ht="20.25" customHeight="1" x14ac:dyDescent="0.25">
      <c r="A33"/>
      <c r="B33" s="123"/>
      <c r="C33" s="5"/>
      <c r="D33" s="5"/>
      <c r="E33" s="118"/>
      <c r="F33" s="86" t="s">
        <v>144</v>
      </c>
      <c r="G33" s="86" t="s">
        <v>145</v>
      </c>
      <c r="H33" s="86" t="s">
        <v>146</v>
      </c>
      <c r="I33" s="86" t="s">
        <v>147</v>
      </c>
      <c r="J33" s="86" t="s">
        <v>148</v>
      </c>
      <c r="K33" s="66" t="s">
        <v>149</v>
      </c>
      <c r="L33" s="66" t="s">
        <v>150</v>
      </c>
      <c r="M33" s="86" t="s">
        <v>144</v>
      </c>
      <c r="N33" s="86" t="s">
        <v>145</v>
      </c>
      <c r="O33" s="86" t="s">
        <v>146</v>
      </c>
      <c r="P33" s="86" t="s">
        <v>147</v>
      </c>
      <c r="Q33" s="86" t="s">
        <v>148</v>
      </c>
      <c r="R33" s="66" t="s">
        <v>149</v>
      </c>
      <c r="S33" s="66" t="s">
        <v>150</v>
      </c>
      <c r="T33" s="86" t="s">
        <v>144</v>
      </c>
      <c r="U33" s="86" t="s">
        <v>145</v>
      </c>
      <c r="V33" s="86" t="s">
        <v>146</v>
      </c>
      <c r="W33" s="86" t="s">
        <v>147</v>
      </c>
      <c r="X33" s="86" t="s">
        <v>148</v>
      </c>
      <c r="Y33" s="66" t="s">
        <v>149</v>
      </c>
      <c r="Z33" s="66" t="s">
        <v>150</v>
      </c>
      <c r="AA33" s="108"/>
      <c r="AB33" s="124"/>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row>
    <row r="34" spans="1:81" ht="20.25" customHeight="1" x14ac:dyDescent="0.25">
      <c r="A34"/>
      <c r="B34" s="123"/>
      <c r="C34" s="5"/>
      <c r="D34" s="444" t="s">
        <v>151</v>
      </c>
      <c r="E34" s="444"/>
      <c r="F34" s="68">
        <v>0.28402777777777777</v>
      </c>
      <c r="G34" s="68">
        <v>0.28402777777777777</v>
      </c>
      <c r="H34" s="68">
        <v>0.28402777777777777</v>
      </c>
      <c r="I34" s="68">
        <v>0.28402777777777777</v>
      </c>
      <c r="J34" s="68">
        <v>0.28402777777777777</v>
      </c>
      <c r="K34" s="67"/>
      <c r="L34" s="67"/>
      <c r="M34" s="68">
        <v>0.28402777777777777</v>
      </c>
      <c r="N34" s="68">
        <v>0.28402777777777777</v>
      </c>
      <c r="O34" s="68">
        <v>0.28402777777777777</v>
      </c>
      <c r="P34" s="68">
        <v>0.28402777777777777</v>
      </c>
      <c r="Q34" s="68">
        <v>0.28402777777777777</v>
      </c>
      <c r="R34" s="67"/>
      <c r="S34" s="67"/>
      <c r="T34" s="68">
        <v>0.28402777777777777</v>
      </c>
      <c r="U34" s="68">
        <v>0.28402777777777777</v>
      </c>
      <c r="V34" s="68">
        <v>0.28402777777777777</v>
      </c>
      <c r="W34" s="68">
        <v>0.28402777777777777</v>
      </c>
      <c r="X34" s="68">
        <v>0.28402777777777777</v>
      </c>
      <c r="Y34" s="67"/>
      <c r="Z34" s="67"/>
      <c r="AA34" s="106"/>
      <c r="AB34" s="12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row>
    <row r="35" spans="1:81" ht="20.25" customHeight="1" x14ac:dyDescent="0.25">
      <c r="A35"/>
      <c r="B35" s="123"/>
      <c r="C35" s="5"/>
      <c r="D35" s="444" t="s">
        <v>188</v>
      </c>
      <c r="E35" s="444"/>
      <c r="F35" s="68">
        <v>0.35555555555555557</v>
      </c>
      <c r="G35" s="68">
        <v>0.35555555555555557</v>
      </c>
      <c r="H35" s="68">
        <v>0.35555555555555557</v>
      </c>
      <c r="I35" s="68">
        <v>0.35555555555555557</v>
      </c>
      <c r="J35" s="68">
        <v>0</v>
      </c>
      <c r="K35" s="67"/>
      <c r="L35" s="67"/>
      <c r="M35" s="68">
        <v>0.35555555555555557</v>
      </c>
      <c r="N35" s="68">
        <v>0.35555555555555557</v>
      </c>
      <c r="O35" s="68">
        <v>0.35555555555555557</v>
      </c>
      <c r="P35" s="68">
        <v>0.35555555555555557</v>
      </c>
      <c r="Q35" s="68">
        <v>0</v>
      </c>
      <c r="R35" s="67"/>
      <c r="S35" s="67"/>
      <c r="T35" s="68">
        <v>0.35555555555555557</v>
      </c>
      <c r="U35" s="68">
        <v>0.35555555555555557</v>
      </c>
      <c r="V35" s="68">
        <v>0.35555555555555557</v>
      </c>
      <c r="W35" s="68">
        <v>0.35555555555555557</v>
      </c>
      <c r="X35" s="68">
        <v>0</v>
      </c>
      <c r="Y35" s="67"/>
      <c r="Z35" s="67"/>
      <c r="AA35" s="106"/>
      <c r="AB35" s="124"/>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row>
    <row r="36" spans="1:81" ht="20.25" customHeight="1" x14ac:dyDescent="0.25">
      <c r="A36"/>
      <c r="B36" s="123"/>
      <c r="C36" s="5"/>
      <c r="D36" s="444" t="s">
        <v>215</v>
      </c>
      <c r="E36" s="444"/>
      <c r="F36" s="68" t="s">
        <v>154</v>
      </c>
      <c r="G36" s="68" t="s">
        <v>154</v>
      </c>
      <c r="H36" s="69" t="s">
        <v>153</v>
      </c>
      <c r="I36" s="69" t="s">
        <v>153</v>
      </c>
      <c r="J36" s="69" t="s">
        <v>153</v>
      </c>
      <c r="K36" s="69" t="s">
        <v>153</v>
      </c>
      <c r="L36" s="69" t="s">
        <v>153</v>
      </c>
      <c r="M36" s="69" t="s">
        <v>153</v>
      </c>
      <c r="N36" s="69" t="s">
        <v>153</v>
      </c>
      <c r="O36" s="69" t="s">
        <v>153</v>
      </c>
      <c r="P36" s="68" t="s">
        <v>154</v>
      </c>
      <c r="Q36" s="68" t="s">
        <v>154</v>
      </c>
      <c r="R36" s="67" t="s">
        <v>154</v>
      </c>
      <c r="S36" s="67" t="s">
        <v>154</v>
      </c>
      <c r="T36" s="68" t="s">
        <v>154</v>
      </c>
      <c r="U36" s="68" t="s">
        <v>154</v>
      </c>
      <c r="V36" s="68" t="s">
        <v>154</v>
      </c>
      <c r="W36" s="68" t="s">
        <v>154</v>
      </c>
      <c r="X36" s="68" t="s">
        <v>154</v>
      </c>
      <c r="Y36" s="67" t="s">
        <v>154</v>
      </c>
      <c r="Z36" s="67" t="s">
        <v>154</v>
      </c>
      <c r="AA36" s="106"/>
      <c r="AB36" s="124"/>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row>
    <row r="37" spans="1:81" s="91" customFormat="1" ht="20.25" customHeight="1" x14ac:dyDescent="0.25">
      <c r="A37"/>
      <c r="B37" s="11"/>
      <c r="C37" s="5"/>
      <c r="D37" s="444" t="s">
        <v>155</v>
      </c>
      <c r="E37" s="444"/>
      <c r="F37" s="70" t="s">
        <v>157</v>
      </c>
      <c r="G37" s="70" t="s">
        <v>157</v>
      </c>
      <c r="H37" s="68">
        <v>0.28402777777777777</v>
      </c>
      <c r="I37" s="68">
        <v>0.28402777777777777</v>
      </c>
      <c r="J37" s="68">
        <v>0.28402777777777777</v>
      </c>
      <c r="K37" s="67"/>
      <c r="L37" s="67"/>
      <c r="M37" s="68">
        <v>0.28402777777777777</v>
      </c>
      <c r="N37" s="68">
        <v>0.28402777777777777</v>
      </c>
      <c r="O37" s="68">
        <v>0.28402777777777777</v>
      </c>
      <c r="P37" s="68" t="s">
        <v>157</v>
      </c>
      <c r="Q37" s="68" t="s">
        <v>157</v>
      </c>
      <c r="R37" s="67"/>
      <c r="S37" s="67"/>
      <c r="T37" s="68" t="s">
        <v>157</v>
      </c>
      <c r="U37" s="68" t="s">
        <v>157</v>
      </c>
      <c r="V37" s="68" t="s">
        <v>157</v>
      </c>
      <c r="W37" s="68" t="s">
        <v>157</v>
      </c>
      <c r="X37" s="68" t="s">
        <v>157</v>
      </c>
      <c r="Y37" s="67"/>
      <c r="Z37" s="67"/>
      <c r="AA37" s="106"/>
      <c r="AB37" s="13"/>
      <c r="AC37"/>
      <c r="AD37"/>
      <c r="AE37"/>
      <c r="AF37"/>
      <c r="AG37"/>
      <c r="AH37"/>
      <c r="AI37"/>
      <c r="AJ37"/>
      <c r="AK37"/>
      <c r="AL37"/>
      <c r="AM37"/>
    </row>
    <row r="38" spans="1:81" s="91" customFormat="1" ht="20.25" customHeight="1" x14ac:dyDescent="0.25">
      <c r="A38"/>
      <c r="B38" s="11"/>
      <c r="C38" s="5"/>
      <c r="D38" s="18" t="s">
        <v>276</v>
      </c>
      <c r="E38" s="5"/>
      <c r="F38" s="5"/>
      <c r="G38" s="5"/>
      <c r="H38" s="5"/>
      <c r="I38" s="5"/>
      <c r="J38" s="5"/>
      <c r="K38" s="5"/>
      <c r="L38" s="5"/>
      <c r="M38" s="5"/>
      <c r="N38" s="5"/>
      <c r="O38" s="5"/>
      <c r="P38" s="5"/>
      <c r="Q38" s="5"/>
      <c r="R38" s="5"/>
      <c r="S38" s="5"/>
      <c r="T38" s="5"/>
      <c r="U38" s="5"/>
      <c r="V38" s="5"/>
      <c r="W38" s="5"/>
      <c r="X38" s="5"/>
      <c r="Y38" s="5"/>
      <c r="Z38" s="5"/>
      <c r="AA38" s="5"/>
      <c r="AB38" s="13"/>
    </row>
    <row r="39" spans="1:81" s="91" customFormat="1" ht="20.25" customHeight="1" x14ac:dyDescent="0.25">
      <c r="A39"/>
      <c r="B39" s="11"/>
      <c r="C39" s="5"/>
      <c r="D39" s="5"/>
      <c r="E39" s="5"/>
      <c r="F39" s="5"/>
      <c r="G39" s="5"/>
      <c r="H39" s="5"/>
      <c r="I39" s="5"/>
      <c r="J39" s="5"/>
      <c r="K39" s="5"/>
      <c r="L39" s="5"/>
      <c r="M39" s="5"/>
      <c r="N39" s="5"/>
      <c r="O39" s="5"/>
      <c r="P39" s="5"/>
      <c r="Q39" s="5"/>
      <c r="R39" s="5"/>
      <c r="S39" s="5"/>
      <c r="T39" s="5"/>
      <c r="U39" s="5"/>
      <c r="V39" s="5"/>
      <c r="W39" s="5"/>
      <c r="X39" s="5"/>
      <c r="Y39" s="5"/>
      <c r="Z39" s="5"/>
      <c r="AA39" s="5"/>
      <c r="AB39" s="13"/>
    </row>
    <row r="40" spans="1:81" s="91" customFormat="1" ht="20.25" customHeight="1" x14ac:dyDescent="0.25">
      <c r="A40"/>
      <c r="B40" s="11"/>
      <c r="C40" s="5">
        <v>3</v>
      </c>
      <c r="D40" s="36"/>
      <c r="E40" s="36"/>
      <c r="F40" s="36"/>
      <c r="G40" s="36"/>
      <c r="H40" s="36"/>
      <c r="I40" s="36"/>
      <c r="J40" s="36"/>
      <c r="K40" s="36"/>
      <c r="L40" s="36"/>
      <c r="M40" s="36"/>
      <c r="N40" s="36"/>
      <c r="O40" s="36"/>
      <c r="P40" s="36"/>
      <c r="Q40" s="36"/>
      <c r="R40" s="36"/>
      <c r="S40" s="36"/>
      <c r="T40" s="36"/>
      <c r="U40" s="36"/>
      <c r="V40" s="36"/>
      <c r="W40" s="36"/>
      <c r="X40" s="36"/>
      <c r="Y40" s="36"/>
      <c r="Z40" s="36"/>
      <c r="AA40" s="5"/>
      <c r="AB40" s="13"/>
    </row>
    <row r="41" spans="1:81" s="91" customFormat="1" ht="20.25" customHeight="1" x14ac:dyDescent="0.25">
      <c r="A41"/>
      <c r="B41" s="11"/>
      <c r="C41" s="32" t="s">
        <v>203</v>
      </c>
      <c r="D41" s="3"/>
      <c r="E41" s="5"/>
      <c r="F41" s="5"/>
      <c r="G41" s="5"/>
      <c r="H41" s="5"/>
      <c r="I41" s="5"/>
      <c r="J41" s="5"/>
      <c r="K41" s="5"/>
      <c r="L41" s="5"/>
      <c r="M41" s="5"/>
      <c r="N41" s="5"/>
      <c r="O41" s="5"/>
      <c r="P41" s="5"/>
      <c r="Q41" s="5"/>
      <c r="R41" s="5"/>
      <c r="S41" s="5"/>
      <c r="T41" s="5"/>
      <c r="U41" s="5"/>
      <c r="V41" s="5"/>
      <c r="W41" s="5"/>
      <c r="X41" s="5"/>
      <c r="Y41" s="5"/>
      <c r="Z41" s="5"/>
      <c r="AA41" s="5"/>
      <c r="AB41" s="13"/>
    </row>
    <row r="42" spans="1:81" s="91" customFormat="1" ht="20.25" customHeight="1" x14ac:dyDescent="0.25">
      <c r="A42"/>
      <c r="B42" s="11"/>
      <c r="C42" s="32"/>
      <c r="D42" s="3"/>
      <c r="E42" s="5"/>
      <c r="F42" s="5"/>
      <c r="G42" s="5"/>
      <c r="H42" s="5"/>
      <c r="I42" s="5"/>
      <c r="J42" s="5"/>
      <c r="K42" s="5"/>
      <c r="L42" s="5"/>
      <c r="M42" s="5"/>
      <c r="N42" s="5"/>
      <c r="O42" s="5"/>
      <c r="P42" s="5"/>
      <c r="Q42" s="5"/>
      <c r="R42" s="5"/>
      <c r="S42" s="5"/>
      <c r="T42" s="5"/>
      <c r="U42" s="5"/>
      <c r="V42" s="5"/>
      <c r="W42" s="5"/>
      <c r="X42" s="5"/>
      <c r="Y42" s="5"/>
      <c r="Z42" s="5"/>
      <c r="AA42" s="5"/>
      <c r="AB42" s="13"/>
      <c r="AD42" s="445" t="s">
        <v>414</v>
      </c>
      <c r="AE42" s="445"/>
      <c r="AF42" s="445"/>
      <c r="AG42" s="445"/>
      <c r="AH42" s="445"/>
      <c r="AI42" s="445" t="s">
        <v>415</v>
      </c>
      <c r="AJ42" s="445"/>
      <c r="AK42" s="445"/>
      <c r="AL42" s="445"/>
    </row>
    <row r="43" spans="1:81" s="91" customFormat="1" ht="20.25" customHeight="1" x14ac:dyDescent="0.25">
      <c r="A43"/>
      <c r="B43" s="11"/>
      <c r="C43" s="5"/>
      <c r="D43" s="5"/>
      <c r="E43" s="3"/>
      <c r="F43" s="425" t="s">
        <v>141</v>
      </c>
      <c r="G43" s="426"/>
      <c r="H43" s="426"/>
      <c r="I43" s="426"/>
      <c r="J43" s="426"/>
      <c r="K43" s="426"/>
      <c r="L43" s="426"/>
      <c r="M43" s="424" t="s">
        <v>142</v>
      </c>
      <c r="N43" s="424"/>
      <c r="O43" s="424"/>
      <c r="P43" s="424"/>
      <c r="Q43" s="424"/>
      <c r="R43" s="424"/>
      <c r="S43" s="424"/>
      <c r="T43" s="424" t="s">
        <v>143</v>
      </c>
      <c r="U43" s="424"/>
      <c r="V43" s="424"/>
      <c r="W43" s="424"/>
      <c r="X43" s="424"/>
      <c r="Y43" s="424"/>
      <c r="Z43" s="424"/>
      <c r="AA43" s="108"/>
      <c r="AB43" s="13"/>
      <c r="AD43" s="445"/>
      <c r="AE43" s="445"/>
      <c r="AF43" s="445"/>
      <c r="AG43" s="445"/>
      <c r="AH43" s="445"/>
      <c r="AI43" s="445"/>
      <c r="AJ43" s="445"/>
      <c r="AK43" s="445"/>
      <c r="AL43" s="445"/>
    </row>
    <row r="44" spans="1:81" s="91" customFormat="1" ht="20.25" customHeight="1" x14ac:dyDescent="0.25">
      <c r="A44"/>
      <c r="B44" s="11"/>
      <c r="C44" s="5"/>
      <c r="D44" s="5"/>
      <c r="E44" s="118"/>
      <c r="F44" s="86" t="s">
        <v>144</v>
      </c>
      <c r="G44" s="86" t="s">
        <v>145</v>
      </c>
      <c r="H44" s="86" t="s">
        <v>146</v>
      </c>
      <c r="I44" s="86" t="s">
        <v>147</v>
      </c>
      <c r="J44" s="86" t="s">
        <v>148</v>
      </c>
      <c r="K44" s="66" t="s">
        <v>149</v>
      </c>
      <c r="L44" s="66" t="s">
        <v>150</v>
      </c>
      <c r="M44" s="86" t="s">
        <v>144</v>
      </c>
      <c r="N44" s="86" t="s">
        <v>145</v>
      </c>
      <c r="O44" s="86" t="s">
        <v>146</v>
      </c>
      <c r="P44" s="86" t="s">
        <v>147</v>
      </c>
      <c r="Q44" s="86" t="s">
        <v>148</v>
      </c>
      <c r="R44" s="66" t="s">
        <v>149</v>
      </c>
      <c r="S44" s="66" t="s">
        <v>150</v>
      </c>
      <c r="T44" s="86" t="s">
        <v>144</v>
      </c>
      <c r="U44" s="86" t="s">
        <v>145</v>
      </c>
      <c r="V44" s="86" t="s">
        <v>146</v>
      </c>
      <c r="W44" s="86" t="s">
        <v>147</v>
      </c>
      <c r="X44" s="86" t="s">
        <v>148</v>
      </c>
      <c r="Y44" s="66" t="s">
        <v>149</v>
      </c>
      <c r="Z44" s="66" t="s">
        <v>150</v>
      </c>
      <c r="AA44" s="108"/>
      <c r="AB44" s="13"/>
    </row>
    <row r="45" spans="1:81" s="91" customFormat="1" ht="20.25" customHeight="1" x14ac:dyDescent="0.25">
      <c r="A45"/>
      <c r="B45" s="11"/>
      <c r="C45" s="5"/>
      <c r="D45" s="444" t="s">
        <v>151</v>
      </c>
      <c r="E45" s="444"/>
      <c r="F45" s="68">
        <v>0.17777777777777778</v>
      </c>
      <c r="G45" s="68">
        <v>0.17777777777777778</v>
      </c>
      <c r="H45" s="68">
        <v>0.17777777777777778</v>
      </c>
      <c r="I45" s="68">
        <v>0.17777777777777778</v>
      </c>
      <c r="J45" s="68">
        <v>0.17777777777777778</v>
      </c>
      <c r="K45" s="67"/>
      <c r="L45" s="67"/>
      <c r="M45" s="68">
        <v>0.17777777777777778</v>
      </c>
      <c r="N45" s="68">
        <v>0.17777777777777778</v>
      </c>
      <c r="O45" s="68">
        <v>0.17777777777777778</v>
      </c>
      <c r="P45" s="68">
        <v>0.17777777777777778</v>
      </c>
      <c r="Q45" s="68">
        <v>0.17777777777777778</v>
      </c>
      <c r="R45" s="67"/>
      <c r="S45" s="67"/>
      <c r="T45" s="68">
        <v>0.17777777777777778</v>
      </c>
      <c r="U45" s="68">
        <v>0.17777777777777778</v>
      </c>
      <c r="V45" s="68">
        <v>0.17777777777777778</v>
      </c>
      <c r="W45" s="68">
        <v>0.17777777777777778</v>
      </c>
      <c r="X45" s="68">
        <v>0.17777777777777778</v>
      </c>
      <c r="Y45" s="67"/>
      <c r="Z45" s="67"/>
      <c r="AA45" s="106"/>
      <c r="AB45" s="13"/>
    </row>
    <row r="46" spans="1:81" s="91" customFormat="1" ht="20.25" customHeight="1" x14ac:dyDescent="0.25">
      <c r="A46"/>
      <c r="B46" s="11"/>
      <c r="C46" s="5"/>
      <c r="D46" s="444" t="s">
        <v>188</v>
      </c>
      <c r="E46" s="444"/>
      <c r="F46" s="68">
        <v>0</v>
      </c>
      <c r="G46" s="68">
        <v>0</v>
      </c>
      <c r="H46" s="68">
        <v>0.17777777777777778</v>
      </c>
      <c r="I46" s="68">
        <v>0.35555555555555557</v>
      </c>
      <c r="J46" s="68">
        <v>0.35555555555555557</v>
      </c>
      <c r="K46" s="67"/>
      <c r="L46" s="67"/>
      <c r="M46" s="68">
        <v>0</v>
      </c>
      <c r="N46" s="68">
        <v>0</v>
      </c>
      <c r="O46" s="68">
        <v>0.17777777777777778</v>
      </c>
      <c r="P46" s="68">
        <v>0.35555555555555557</v>
      </c>
      <c r="Q46" s="68">
        <v>0.35555555555555557</v>
      </c>
      <c r="R46" s="67"/>
      <c r="S46" s="67"/>
      <c r="T46" s="68">
        <v>0</v>
      </c>
      <c r="U46" s="68">
        <v>0</v>
      </c>
      <c r="V46" s="68">
        <v>0.17777777777777778</v>
      </c>
      <c r="W46" s="68">
        <v>0.35555555555555557</v>
      </c>
      <c r="X46" s="68">
        <v>0.35555555555555557</v>
      </c>
      <c r="Y46" s="67"/>
      <c r="Z46" s="67"/>
      <c r="AA46" s="106"/>
      <c r="AB46" s="13"/>
    </row>
    <row r="47" spans="1:81" s="91" customFormat="1" ht="20.25" customHeight="1" x14ac:dyDescent="0.25">
      <c r="A47"/>
      <c r="B47" s="11"/>
      <c r="C47" s="5"/>
      <c r="D47" s="444" t="s">
        <v>215</v>
      </c>
      <c r="E47" s="444"/>
      <c r="F47" s="69" t="s">
        <v>153</v>
      </c>
      <c r="G47" s="69" t="s">
        <v>153</v>
      </c>
      <c r="H47" s="68" t="s">
        <v>154</v>
      </c>
      <c r="I47" s="68" t="s">
        <v>154</v>
      </c>
      <c r="J47" s="68" t="s">
        <v>154</v>
      </c>
      <c r="K47" s="67" t="s">
        <v>154</v>
      </c>
      <c r="L47" s="67" t="s">
        <v>154</v>
      </c>
      <c r="M47" s="68" t="s">
        <v>154</v>
      </c>
      <c r="N47" s="69" t="s">
        <v>153</v>
      </c>
      <c r="O47" s="69" t="s">
        <v>153</v>
      </c>
      <c r="P47" s="68" t="s">
        <v>154</v>
      </c>
      <c r="Q47" s="68" t="s">
        <v>154</v>
      </c>
      <c r="R47" s="67" t="s">
        <v>154</v>
      </c>
      <c r="S47" s="67" t="s">
        <v>154</v>
      </c>
      <c r="T47" s="69" t="s">
        <v>153</v>
      </c>
      <c r="U47" s="68" t="s">
        <v>154</v>
      </c>
      <c r="V47" s="68" t="s">
        <v>154</v>
      </c>
      <c r="W47" s="68" t="s">
        <v>154</v>
      </c>
      <c r="X47" s="69" t="s">
        <v>153</v>
      </c>
      <c r="Y47" s="67" t="s">
        <v>154</v>
      </c>
      <c r="Z47" s="67" t="s">
        <v>154</v>
      </c>
      <c r="AA47" s="106"/>
      <c r="AB47" s="13"/>
    </row>
    <row r="48" spans="1:81" s="91" customFormat="1" ht="20.25" customHeight="1" x14ac:dyDescent="0.25">
      <c r="A48"/>
      <c r="B48" s="11"/>
      <c r="C48" s="5"/>
      <c r="D48" s="434" t="s">
        <v>155</v>
      </c>
      <c r="E48" s="434"/>
      <c r="F48" s="68">
        <v>0</v>
      </c>
      <c r="G48" s="68">
        <v>0</v>
      </c>
      <c r="H48" s="68" t="s">
        <v>157</v>
      </c>
      <c r="I48" s="68" t="s">
        <v>157</v>
      </c>
      <c r="J48" s="68" t="s">
        <v>157</v>
      </c>
      <c r="K48" s="67"/>
      <c r="L48" s="67"/>
      <c r="M48" s="68" t="s">
        <v>157</v>
      </c>
      <c r="N48" s="68">
        <v>0</v>
      </c>
      <c r="O48" s="68">
        <v>0.17777777777777778</v>
      </c>
      <c r="P48" s="68" t="s">
        <v>157</v>
      </c>
      <c r="Q48" s="68" t="s">
        <v>157</v>
      </c>
      <c r="R48" s="67"/>
      <c r="S48" s="67"/>
      <c r="T48" s="68">
        <v>0</v>
      </c>
      <c r="U48" s="68" t="s">
        <v>157</v>
      </c>
      <c r="V48" s="68" t="s">
        <v>157</v>
      </c>
      <c r="W48" s="68" t="s">
        <v>157</v>
      </c>
      <c r="X48" s="68">
        <v>0.35555555555555557</v>
      </c>
      <c r="Y48" s="67"/>
      <c r="Z48" s="67"/>
      <c r="AA48" s="106"/>
      <c r="AB48" s="13"/>
    </row>
    <row r="49" spans="1:39" s="91" customFormat="1" ht="20.25" customHeight="1" x14ac:dyDescent="0.25">
      <c r="A49"/>
      <c r="B49" s="11"/>
      <c r="C49" s="5"/>
      <c r="D49" s="18" t="s">
        <v>277</v>
      </c>
      <c r="E49" s="5"/>
      <c r="F49" s="5"/>
      <c r="G49" s="5"/>
      <c r="H49" s="5"/>
      <c r="I49" s="5"/>
      <c r="J49" s="5"/>
      <c r="K49" s="5"/>
      <c r="L49" s="5"/>
      <c r="M49" s="5"/>
      <c r="N49" s="5"/>
      <c r="O49" s="5"/>
      <c r="P49" s="5"/>
      <c r="Q49" s="5"/>
      <c r="R49" s="5"/>
      <c r="S49" s="5"/>
      <c r="T49" s="5"/>
      <c r="U49" s="5"/>
      <c r="V49" s="5"/>
      <c r="W49" s="5"/>
      <c r="X49" s="5"/>
      <c r="Y49" s="5"/>
      <c r="Z49" s="5"/>
      <c r="AA49" s="5"/>
      <c r="AB49" s="13"/>
    </row>
    <row r="50" spans="1:39" s="91" customFormat="1" ht="20.25" customHeight="1" x14ac:dyDescent="0.25">
      <c r="A50"/>
      <c r="B50" s="11"/>
      <c r="C50" s="5"/>
      <c r="D50" s="5"/>
      <c r="E50" s="5"/>
      <c r="F50" s="5"/>
      <c r="G50" s="5"/>
      <c r="H50" s="5"/>
      <c r="I50" s="5"/>
      <c r="J50" s="5"/>
      <c r="K50" s="5"/>
      <c r="L50" s="5"/>
      <c r="M50" s="5"/>
      <c r="N50" s="5"/>
      <c r="O50" s="5"/>
      <c r="P50" s="5"/>
      <c r="Q50" s="5"/>
      <c r="R50" s="5"/>
      <c r="S50" s="5"/>
      <c r="T50" s="5"/>
      <c r="U50" s="5"/>
      <c r="V50" s="5"/>
      <c r="W50" s="5"/>
      <c r="X50" s="5"/>
      <c r="Y50" s="5"/>
      <c r="Z50" s="5"/>
      <c r="AA50" s="5"/>
      <c r="AB50" s="13"/>
    </row>
    <row r="51" spans="1:39" s="91" customFormat="1" ht="20.25" customHeight="1" x14ac:dyDescent="0.25">
      <c r="A51"/>
      <c r="B51" s="11"/>
      <c r="C51" s="5">
        <v>4</v>
      </c>
      <c r="D51" s="36"/>
      <c r="E51" s="36"/>
      <c r="F51" s="36"/>
      <c r="G51" s="36"/>
      <c r="H51" s="36"/>
      <c r="I51" s="36"/>
      <c r="J51" s="36"/>
      <c r="K51" s="36"/>
      <c r="L51" s="36"/>
      <c r="M51" s="36"/>
      <c r="N51" s="36"/>
      <c r="O51" s="36"/>
      <c r="P51" s="36"/>
      <c r="Q51" s="36"/>
      <c r="R51" s="36"/>
      <c r="S51" s="36"/>
      <c r="T51" s="36"/>
      <c r="U51" s="36"/>
      <c r="V51" s="36"/>
      <c r="W51" s="36"/>
      <c r="X51" s="36"/>
      <c r="Y51" s="36"/>
      <c r="Z51" s="36"/>
      <c r="AA51" s="5"/>
      <c r="AB51" s="13"/>
    </row>
    <row r="52" spans="1:39" s="91" customFormat="1" ht="20.25" customHeight="1" x14ac:dyDescent="0.25">
      <c r="A52"/>
      <c r="B52" s="11"/>
      <c r="C52" s="32" t="s">
        <v>203</v>
      </c>
      <c r="D52" s="3"/>
      <c r="E52" s="5"/>
      <c r="F52" s="5"/>
      <c r="G52" s="5"/>
      <c r="H52" s="5"/>
      <c r="I52" s="5"/>
      <c r="J52" s="5"/>
      <c r="K52" s="5"/>
      <c r="L52" s="5"/>
      <c r="M52" s="5"/>
      <c r="N52" s="5"/>
      <c r="O52" s="5"/>
      <c r="P52" s="5"/>
      <c r="Q52" s="5"/>
      <c r="R52" s="5"/>
      <c r="S52" s="5"/>
      <c r="T52" s="5"/>
      <c r="U52" s="5"/>
      <c r="V52" s="5"/>
      <c r="W52" s="5"/>
      <c r="X52" s="5"/>
      <c r="Y52" s="5"/>
      <c r="Z52" s="5"/>
      <c r="AA52" s="5"/>
      <c r="AB52" s="13"/>
    </row>
    <row r="53" spans="1:39" s="91" customFormat="1" ht="20.25" customHeight="1" x14ac:dyDescent="0.25">
      <c r="A53"/>
      <c r="B53" s="11"/>
      <c r="C53" s="32"/>
      <c r="D53" s="3"/>
      <c r="E53" s="5"/>
      <c r="F53" s="5"/>
      <c r="G53" s="5"/>
      <c r="H53" s="5"/>
      <c r="I53" s="5"/>
      <c r="J53" s="5"/>
      <c r="K53" s="5"/>
      <c r="L53" s="5"/>
      <c r="M53" s="5"/>
      <c r="N53" s="5"/>
      <c r="O53" s="5"/>
      <c r="P53" s="5"/>
      <c r="Q53" s="5"/>
      <c r="R53" s="5"/>
      <c r="S53" s="5"/>
      <c r="T53" s="5"/>
      <c r="U53" s="5"/>
      <c r="V53" s="5"/>
      <c r="W53" s="5"/>
      <c r="X53" s="5"/>
      <c r="Y53" s="5"/>
      <c r="Z53" s="5"/>
      <c r="AA53" s="5"/>
      <c r="AB53" s="13"/>
    </row>
    <row r="54" spans="1:39" s="91" customFormat="1" ht="20.25" customHeight="1" x14ac:dyDescent="0.25">
      <c r="A54"/>
      <c r="B54" s="11"/>
      <c r="C54" s="5"/>
      <c r="D54" s="5"/>
      <c r="E54" s="3"/>
      <c r="F54" s="425" t="s">
        <v>141</v>
      </c>
      <c r="G54" s="426"/>
      <c r="H54" s="426"/>
      <c r="I54" s="426"/>
      <c r="J54" s="426"/>
      <c r="K54" s="426"/>
      <c r="L54" s="426"/>
      <c r="M54" s="424" t="s">
        <v>142</v>
      </c>
      <c r="N54" s="424"/>
      <c r="O54" s="424"/>
      <c r="P54" s="424"/>
      <c r="Q54" s="424"/>
      <c r="R54" s="424"/>
      <c r="S54" s="424"/>
      <c r="T54" s="424" t="s">
        <v>143</v>
      </c>
      <c r="U54" s="424"/>
      <c r="V54" s="424"/>
      <c r="W54" s="424"/>
      <c r="X54" s="424"/>
      <c r="Y54" s="424"/>
      <c r="Z54" s="424"/>
      <c r="AA54" s="108"/>
      <c r="AB54" s="13"/>
    </row>
    <row r="55" spans="1:39" s="91" customFormat="1" ht="20.25" customHeight="1" x14ac:dyDescent="0.25">
      <c r="A55"/>
      <c r="B55" s="11"/>
      <c r="C55" s="5"/>
      <c r="D55" s="5"/>
      <c r="E55" s="119"/>
      <c r="F55" s="86" t="s">
        <v>144</v>
      </c>
      <c r="G55" s="86" t="s">
        <v>145</v>
      </c>
      <c r="H55" s="86" t="s">
        <v>146</v>
      </c>
      <c r="I55" s="86" t="s">
        <v>147</v>
      </c>
      <c r="J55" s="86" t="s">
        <v>148</v>
      </c>
      <c r="K55" s="66" t="s">
        <v>149</v>
      </c>
      <c r="L55" s="66" t="s">
        <v>150</v>
      </c>
      <c r="M55" s="86" t="s">
        <v>144</v>
      </c>
      <c r="N55" s="86" t="s">
        <v>145</v>
      </c>
      <c r="O55" s="86" t="s">
        <v>146</v>
      </c>
      <c r="P55" s="86" t="s">
        <v>147</v>
      </c>
      <c r="Q55" s="86" t="s">
        <v>148</v>
      </c>
      <c r="R55" s="66" t="s">
        <v>149</v>
      </c>
      <c r="S55" s="66" t="s">
        <v>150</v>
      </c>
      <c r="T55" s="86" t="s">
        <v>144</v>
      </c>
      <c r="U55" s="86" t="s">
        <v>145</v>
      </c>
      <c r="V55" s="86" t="s">
        <v>146</v>
      </c>
      <c r="W55" s="86" t="s">
        <v>147</v>
      </c>
      <c r="X55" s="86" t="s">
        <v>148</v>
      </c>
      <c r="Y55" s="66" t="s">
        <v>149</v>
      </c>
      <c r="Z55" s="66" t="s">
        <v>150</v>
      </c>
      <c r="AA55" s="108"/>
      <c r="AB55" s="13"/>
    </row>
    <row r="56" spans="1:39" s="91" customFormat="1" ht="20.25" customHeight="1" x14ac:dyDescent="0.25">
      <c r="A56"/>
      <c r="B56" s="11"/>
      <c r="C56" s="5"/>
      <c r="D56" s="444" t="s">
        <v>151</v>
      </c>
      <c r="E56" s="444"/>
      <c r="F56" s="68">
        <v>0.17777777777777778</v>
      </c>
      <c r="G56" s="68">
        <v>0.17777777777777778</v>
      </c>
      <c r="H56" s="68">
        <v>0.17777777777777778</v>
      </c>
      <c r="I56" s="68">
        <v>0.17777777777777778</v>
      </c>
      <c r="J56" s="68">
        <v>0.17777777777777778</v>
      </c>
      <c r="K56" s="67"/>
      <c r="L56" s="67"/>
      <c r="M56" s="68">
        <v>0.17777777777777778</v>
      </c>
      <c r="N56" s="68">
        <v>0.17777777777777778</v>
      </c>
      <c r="O56" s="68">
        <v>0.17777777777777778</v>
      </c>
      <c r="P56" s="68">
        <v>0.17777777777777778</v>
      </c>
      <c r="Q56" s="68">
        <v>0.17777777777777778</v>
      </c>
      <c r="R56" s="67"/>
      <c r="S56" s="67"/>
      <c r="T56" s="68">
        <v>0.17777777777777778</v>
      </c>
      <c r="U56" s="68">
        <v>0.17777777777777778</v>
      </c>
      <c r="V56" s="68">
        <v>0.17777777777777778</v>
      </c>
      <c r="W56" s="68">
        <v>0.17777777777777778</v>
      </c>
      <c r="X56" s="68">
        <v>0.17777777777777778</v>
      </c>
      <c r="Y56" s="67"/>
      <c r="Z56" s="67"/>
      <c r="AA56" s="106"/>
      <c r="AB56" s="13"/>
    </row>
    <row r="57" spans="1:39" s="91" customFormat="1" ht="20.25" customHeight="1" x14ac:dyDescent="0.25">
      <c r="A57"/>
      <c r="B57" s="11"/>
      <c r="C57" s="5"/>
      <c r="D57" s="444" t="s">
        <v>188</v>
      </c>
      <c r="E57" s="444"/>
      <c r="F57" s="68">
        <v>0</v>
      </c>
      <c r="G57" s="68">
        <v>0</v>
      </c>
      <c r="H57" s="68">
        <v>0.17777777777777778</v>
      </c>
      <c r="I57" s="68">
        <v>0.35555555555555557</v>
      </c>
      <c r="J57" s="68">
        <v>0.35555555555555557</v>
      </c>
      <c r="K57" s="67"/>
      <c r="L57" s="67"/>
      <c r="M57" s="68">
        <v>0</v>
      </c>
      <c r="N57" s="68">
        <v>0</v>
      </c>
      <c r="O57" s="68">
        <v>0.17777777777777778</v>
      </c>
      <c r="P57" s="68">
        <v>0.35555555555555557</v>
      </c>
      <c r="Q57" s="68">
        <v>0.35555555555555557</v>
      </c>
      <c r="R57" s="67"/>
      <c r="S57" s="67"/>
      <c r="T57" s="68">
        <v>0</v>
      </c>
      <c r="U57" s="68">
        <v>0</v>
      </c>
      <c r="V57" s="68">
        <v>0.17777777777777778</v>
      </c>
      <c r="W57" s="68">
        <v>0.35555555555555557</v>
      </c>
      <c r="X57" s="68">
        <v>0.35555555555555557</v>
      </c>
      <c r="Y57" s="67"/>
      <c r="Z57" s="67"/>
      <c r="AA57" s="106"/>
      <c r="AB57" s="13"/>
    </row>
    <row r="58" spans="1:39" s="91" customFormat="1" ht="20.25" customHeight="1" x14ac:dyDescent="0.25">
      <c r="A58"/>
      <c r="B58" s="11"/>
      <c r="C58" s="5"/>
      <c r="D58" s="444" t="s">
        <v>215</v>
      </c>
      <c r="E58" s="444"/>
      <c r="F58" s="69" t="s">
        <v>153</v>
      </c>
      <c r="G58" s="69" t="s">
        <v>153</v>
      </c>
      <c r="H58" s="69" t="s">
        <v>153</v>
      </c>
      <c r="I58" s="69" t="s">
        <v>153</v>
      </c>
      <c r="J58" s="69" t="s">
        <v>153</v>
      </c>
      <c r="K58" s="69" t="s">
        <v>153</v>
      </c>
      <c r="L58" s="69" t="s">
        <v>153</v>
      </c>
      <c r="M58" s="69" t="s">
        <v>153</v>
      </c>
      <c r="N58" s="69" t="s">
        <v>153</v>
      </c>
      <c r="O58" s="68" t="s">
        <v>154</v>
      </c>
      <c r="P58" s="68" t="s">
        <v>154</v>
      </c>
      <c r="Q58" s="68" t="s">
        <v>154</v>
      </c>
      <c r="R58" s="67" t="s">
        <v>154</v>
      </c>
      <c r="S58" s="67" t="s">
        <v>154</v>
      </c>
      <c r="T58" s="68" t="s">
        <v>154</v>
      </c>
      <c r="U58" s="68" t="s">
        <v>154</v>
      </c>
      <c r="V58" s="68" t="s">
        <v>154</v>
      </c>
      <c r="W58" s="68" t="s">
        <v>154</v>
      </c>
      <c r="X58" s="68" t="s">
        <v>154</v>
      </c>
      <c r="Y58" s="67" t="s">
        <v>154</v>
      </c>
      <c r="Z58" s="67" t="s">
        <v>154</v>
      </c>
      <c r="AA58" s="106"/>
      <c r="AB58" s="13"/>
    </row>
    <row r="59" spans="1:39" s="91" customFormat="1" ht="20.25" customHeight="1" x14ac:dyDescent="0.25">
      <c r="A59"/>
      <c r="B59" s="11"/>
      <c r="C59" s="5"/>
      <c r="D59" s="434" t="s">
        <v>155</v>
      </c>
      <c r="E59" s="434"/>
      <c r="F59" s="68">
        <v>0.17777777777777778</v>
      </c>
      <c r="G59" s="68">
        <v>0.17777777777777778</v>
      </c>
      <c r="H59" s="68">
        <v>0.17777777777777778</v>
      </c>
      <c r="I59" s="68">
        <v>0.17777777777777778</v>
      </c>
      <c r="J59" s="68">
        <v>0.17777777777777778</v>
      </c>
      <c r="K59" s="67"/>
      <c r="L59" s="67"/>
      <c r="M59" s="68">
        <v>0.17777777777777778</v>
      </c>
      <c r="N59" s="68">
        <v>0.17777777777777778</v>
      </c>
      <c r="O59" s="68" t="s">
        <v>157</v>
      </c>
      <c r="P59" s="68" t="s">
        <v>157</v>
      </c>
      <c r="Q59" s="68" t="s">
        <v>157</v>
      </c>
      <c r="R59" s="67"/>
      <c r="S59" s="67"/>
      <c r="T59" s="68" t="s">
        <v>157</v>
      </c>
      <c r="U59" s="68" t="s">
        <v>157</v>
      </c>
      <c r="V59" s="68" t="s">
        <v>157</v>
      </c>
      <c r="W59" s="68" t="s">
        <v>157</v>
      </c>
      <c r="X59" s="68" t="s">
        <v>157</v>
      </c>
      <c r="Y59" s="67"/>
      <c r="Z59" s="67"/>
      <c r="AA59" s="106"/>
      <c r="AB59" s="13"/>
    </row>
    <row r="60" spans="1:39" s="91" customFormat="1" ht="20.25" customHeight="1" x14ac:dyDescent="0.25">
      <c r="A60"/>
      <c r="B60" s="11"/>
      <c r="C60" s="5"/>
      <c r="D60" s="18" t="s">
        <v>276</v>
      </c>
      <c r="E60" s="5"/>
      <c r="F60" s="5"/>
      <c r="G60" s="5"/>
      <c r="H60" s="5"/>
      <c r="I60" s="5"/>
      <c r="J60" s="5"/>
      <c r="K60" s="5"/>
      <c r="L60" s="5"/>
      <c r="M60" s="5"/>
      <c r="N60" s="5"/>
      <c r="O60" s="5"/>
      <c r="P60" s="5"/>
      <c r="Q60" s="5"/>
      <c r="R60" s="5"/>
      <c r="S60" s="5"/>
      <c r="T60" s="5"/>
      <c r="U60" s="5"/>
      <c r="V60" s="5"/>
      <c r="W60" s="5"/>
      <c r="X60" s="5"/>
      <c r="Y60" s="5"/>
      <c r="Z60" s="5"/>
      <c r="AA60" s="5"/>
      <c r="AB60" s="13"/>
    </row>
    <row r="61" spans="1:39" s="91" customFormat="1" ht="20.25" customHeight="1" x14ac:dyDescent="0.25">
      <c r="A61"/>
      <c r="B61" s="11"/>
      <c r="C61" s="5"/>
      <c r="D61" s="5"/>
      <c r="E61" s="5"/>
      <c r="F61" s="5"/>
      <c r="G61" s="5"/>
      <c r="H61" s="5"/>
      <c r="I61" s="5"/>
      <c r="J61" s="5"/>
      <c r="K61" s="5"/>
      <c r="L61" s="5"/>
      <c r="M61" s="5"/>
      <c r="N61" s="5"/>
      <c r="O61" s="5"/>
      <c r="P61" s="5"/>
      <c r="Q61" s="5"/>
      <c r="R61" s="5"/>
      <c r="S61" s="5"/>
      <c r="T61" s="5"/>
      <c r="U61" s="5"/>
      <c r="V61" s="5"/>
      <c r="W61" s="5"/>
      <c r="X61" s="5"/>
      <c r="Y61" s="5"/>
      <c r="Z61" s="5"/>
      <c r="AA61" s="5"/>
      <c r="AB61" s="13"/>
    </row>
    <row r="62" spans="1:39" s="91" customFormat="1" ht="20.25" customHeight="1" x14ac:dyDescent="0.25">
      <c r="A62"/>
      <c r="B62" s="58"/>
      <c r="C62" s="5">
        <v>5</v>
      </c>
      <c r="D62" s="36"/>
      <c r="E62" s="36"/>
      <c r="F62" s="36"/>
      <c r="G62" s="36"/>
      <c r="H62" s="36"/>
      <c r="I62" s="36"/>
      <c r="J62" s="36"/>
      <c r="K62" s="36"/>
      <c r="L62" s="36"/>
      <c r="M62" s="36"/>
      <c r="N62" s="36"/>
      <c r="O62" s="36"/>
      <c r="P62" s="36"/>
      <c r="Q62" s="36"/>
      <c r="R62" s="36"/>
      <c r="S62" s="36"/>
      <c r="T62" s="36"/>
      <c r="U62" s="36"/>
      <c r="V62" s="36"/>
      <c r="W62" s="36"/>
      <c r="X62" s="36"/>
      <c r="Y62" s="36"/>
      <c r="Z62" s="36"/>
      <c r="AA62" s="5"/>
      <c r="AB62" s="59"/>
    </row>
    <row r="63" spans="1:39" s="91" customFormat="1" ht="20.25" customHeight="1" x14ac:dyDescent="0.25">
      <c r="A63"/>
      <c r="B63" s="52"/>
      <c r="C63" s="32" t="s">
        <v>204</v>
      </c>
      <c r="D63" s="5"/>
      <c r="E63" s="18"/>
      <c r="F63" s="18"/>
      <c r="G63" s="18"/>
      <c r="H63" s="18"/>
      <c r="I63" s="18"/>
      <c r="J63" s="18"/>
      <c r="K63" s="18"/>
      <c r="L63" s="18"/>
      <c r="M63" s="18"/>
      <c r="N63" s="18"/>
      <c r="O63" s="18"/>
      <c r="P63" s="18"/>
      <c r="Q63" s="18"/>
      <c r="R63" s="18"/>
      <c r="S63" s="18"/>
      <c r="T63" s="18"/>
      <c r="U63" s="18"/>
      <c r="V63" s="18"/>
      <c r="W63" s="18"/>
      <c r="X63" s="18"/>
      <c r="Y63" s="18"/>
      <c r="Z63" s="18"/>
      <c r="AA63" s="18"/>
      <c r="AB63" s="59"/>
      <c r="AC63" s="92"/>
      <c r="AD63" s="418" t="s">
        <v>416</v>
      </c>
      <c r="AE63" s="418"/>
      <c r="AF63" s="418"/>
      <c r="AG63" s="418"/>
      <c r="AH63" s="418"/>
      <c r="AI63" s="418"/>
      <c r="AJ63" s="418"/>
      <c r="AK63" s="418"/>
      <c r="AL63" s="418"/>
      <c r="AM63" s="92"/>
    </row>
    <row r="64" spans="1:39" s="91" customFormat="1" ht="20.25" customHeight="1" x14ac:dyDescent="0.25">
      <c r="A64"/>
      <c r="B64" s="52"/>
      <c r="C64" s="32"/>
      <c r="D64" s="5"/>
      <c r="E64" s="18"/>
      <c r="F64" s="18"/>
      <c r="G64" s="18"/>
      <c r="H64" s="18"/>
      <c r="I64" s="18"/>
      <c r="J64" s="18"/>
      <c r="K64" s="18"/>
      <c r="L64" s="18"/>
      <c r="M64" s="18"/>
      <c r="N64" s="18"/>
      <c r="O64" s="18"/>
      <c r="P64" s="18"/>
      <c r="Q64" s="18"/>
      <c r="R64" s="18"/>
      <c r="S64" s="18"/>
      <c r="T64" s="18"/>
      <c r="U64" s="18"/>
      <c r="V64" s="18"/>
      <c r="W64" s="18"/>
      <c r="X64" s="18"/>
      <c r="Y64" s="18"/>
      <c r="Z64" s="18"/>
      <c r="AA64" s="18"/>
      <c r="AB64" s="59"/>
      <c r="AC64" s="92"/>
      <c r="AD64" s="418"/>
      <c r="AE64" s="418"/>
      <c r="AF64" s="418"/>
      <c r="AG64" s="418"/>
      <c r="AH64" s="418"/>
      <c r="AI64" s="418"/>
      <c r="AJ64" s="418"/>
      <c r="AK64" s="418"/>
      <c r="AL64" s="418"/>
      <c r="AM64" s="92"/>
    </row>
    <row r="65" spans="1:39" s="91" customFormat="1" ht="20.25" customHeight="1" x14ac:dyDescent="0.25">
      <c r="A65"/>
      <c r="B65" s="52"/>
      <c r="C65" s="18"/>
      <c r="D65" s="18"/>
      <c r="E65" s="25"/>
      <c r="F65" s="435" t="s">
        <v>141</v>
      </c>
      <c r="G65" s="436"/>
      <c r="H65" s="436"/>
      <c r="I65" s="436"/>
      <c r="J65" s="436"/>
      <c r="K65" s="436"/>
      <c r="L65" s="436"/>
      <c r="M65" s="433" t="s">
        <v>142</v>
      </c>
      <c r="N65" s="433"/>
      <c r="O65" s="433"/>
      <c r="P65" s="433"/>
      <c r="Q65" s="433"/>
      <c r="R65" s="433"/>
      <c r="S65" s="433"/>
      <c r="T65" s="433" t="s">
        <v>143</v>
      </c>
      <c r="U65" s="433"/>
      <c r="V65" s="433"/>
      <c r="W65" s="433"/>
      <c r="X65" s="433"/>
      <c r="Y65" s="433"/>
      <c r="Z65" s="433"/>
      <c r="AA65" s="121"/>
      <c r="AB65" s="59"/>
      <c r="AC65" s="92"/>
      <c r="AD65" s="418"/>
      <c r="AE65" s="418"/>
      <c r="AF65" s="418"/>
      <c r="AG65" s="418"/>
      <c r="AH65" s="418"/>
      <c r="AI65" s="418"/>
      <c r="AJ65" s="418"/>
      <c r="AK65" s="418"/>
      <c r="AL65" s="418"/>
      <c r="AM65" s="92"/>
    </row>
    <row r="66" spans="1:39" s="91" customFormat="1" ht="20.25" customHeight="1" x14ac:dyDescent="0.25">
      <c r="A66"/>
      <c r="B66" s="52"/>
      <c r="C66" s="18"/>
      <c r="D66" s="18"/>
      <c r="E66" s="120"/>
      <c r="F66" s="113" t="s">
        <v>144</v>
      </c>
      <c r="G66" s="113" t="s">
        <v>145</v>
      </c>
      <c r="H66" s="113" t="s">
        <v>146</v>
      </c>
      <c r="I66" s="113" t="s">
        <v>147</v>
      </c>
      <c r="J66" s="113" t="s">
        <v>148</v>
      </c>
      <c r="K66" s="114" t="s">
        <v>149</v>
      </c>
      <c r="L66" s="114" t="s">
        <v>150</v>
      </c>
      <c r="M66" s="113" t="s">
        <v>144</v>
      </c>
      <c r="N66" s="113" t="s">
        <v>145</v>
      </c>
      <c r="O66" s="113" t="s">
        <v>146</v>
      </c>
      <c r="P66" s="113" t="s">
        <v>147</v>
      </c>
      <c r="Q66" s="113" t="s">
        <v>148</v>
      </c>
      <c r="R66" s="114" t="s">
        <v>149</v>
      </c>
      <c r="S66" s="114" t="s">
        <v>150</v>
      </c>
      <c r="T66" s="113" t="s">
        <v>144</v>
      </c>
      <c r="U66" s="113" t="s">
        <v>145</v>
      </c>
      <c r="V66" s="113" t="s">
        <v>146</v>
      </c>
      <c r="W66" s="113" t="s">
        <v>147</v>
      </c>
      <c r="X66" s="113" t="s">
        <v>148</v>
      </c>
      <c r="Y66" s="114" t="s">
        <v>149</v>
      </c>
      <c r="Z66" s="114" t="s">
        <v>150</v>
      </c>
      <c r="AA66" s="121"/>
      <c r="AB66" s="59"/>
      <c r="AC66" s="92"/>
      <c r="AD66" s="92"/>
      <c r="AE66" s="92"/>
      <c r="AF66" s="92"/>
      <c r="AG66" s="92"/>
      <c r="AH66" s="92"/>
      <c r="AI66" s="92"/>
      <c r="AJ66" s="92"/>
      <c r="AK66" s="92"/>
      <c r="AL66" s="92"/>
      <c r="AM66" s="92"/>
    </row>
    <row r="67" spans="1:39" s="91" customFormat="1" ht="20.25" customHeight="1" x14ac:dyDescent="0.25">
      <c r="A67"/>
      <c r="B67" s="52"/>
      <c r="C67" s="18"/>
      <c r="D67" s="434" t="s">
        <v>151</v>
      </c>
      <c r="E67" s="434"/>
      <c r="F67" s="115">
        <v>0.35555555555555557</v>
      </c>
      <c r="G67" s="115">
        <v>0.35555555555555557</v>
      </c>
      <c r="H67" s="115">
        <v>0.35555555555555557</v>
      </c>
      <c r="I67" s="115">
        <v>0.35555555555555557</v>
      </c>
      <c r="J67" s="115">
        <v>0.35555555555555557</v>
      </c>
      <c r="K67" s="116"/>
      <c r="L67" s="116"/>
      <c r="M67" s="115">
        <v>0.35555555555555557</v>
      </c>
      <c r="N67" s="115">
        <v>0.35555555555555557</v>
      </c>
      <c r="O67" s="115">
        <v>0.35555555555555557</v>
      </c>
      <c r="P67" s="115">
        <v>0.35555555555555557</v>
      </c>
      <c r="Q67" s="115">
        <v>0.35555555555555557</v>
      </c>
      <c r="R67" s="116"/>
      <c r="S67" s="116"/>
      <c r="T67" s="115">
        <v>0.35555555555555557</v>
      </c>
      <c r="U67" s="115">
        <v>0.35555555555555557</v>
      </c>
      <c r="V67" s="115">
        <v>0.35555555555555557</v>
      </c>
      <c r="W67" s="115">
        <v>0.35555555555555557</v>
      </c>
      <c r="X67" s="115">
        <v>0.35555555555555557</v>
      </c>
      <c r="Y67" s="116"/>
      <c r="Z67" s="116"/>
      <c r="AA67" s="122"/>
      <c r="AB67" s="59"/>
      <c r="AC67" s="92"/>
      <c r="AD67" s="92"/>
      <c r="AE67" s="92"/>
      <c r="AF67" s="92"/>
      <c r="AG67" s="92"/>
      <c r="AH67" s="92"/>
      <c r="AI67" s="92"/>
      <c r="AJ67" s="92"/>
      <c r="AK67" s="92"/>
      <c r="AL67" s="92"/>
      <c r="AM67" s="92"/>
    </row>
    <row r="68" spans="1:39" s="91" customFormat="1" ht="20.25" customHeight="1" x14ac:dyDescent="0.25">
      <c r="A68"/>
      <c r="B68" s="52"/>
      <c r="C68" s="18"/>
      <c r="D68" s="444" t="s">
        <v>188</v>
      </c>
      <c r="E68" s="444"/>
      <c r="F68" s="115">
        <v>0.35555555555555557</v>
      </c>
      <c r="G68" s="115">
        <v>0.35555555555555557</v>
      </c>
      <c r="H68" s="115">
        <v>0.35555555555555557</v>
      </c>
      <c r="I68" s="115">
        <v>0.35555555555555557</v>
      </c>
      <c r="J68" s="115">
        <v>0.35555555555555557</v>
      </c>
      <c r="K68" s="116"/>
      <c r="L68" s="116"/>
      <c r="M68" s="115">
        <v>0.35555555555555557</v>
      </c>
      <c r="N68" s="115">
        <v>0.35555555555555557</v>
      </c>
      <c r="O68" s="115">
        <v>0.35555555555555557</v>
      </c>
      <c r="P68" s="115">
        <v>0.35555555555555557</v>
      </c>
      <c r="Q68" s="115">
        <v>0.35555555555555557</v>
      </c>
      <c r="R68" s="116"/>
      <c r="S68" s="116"/>
      <c r="T68" s="115">
        <v>0.35555555555555557</v>
      </c>
      <c r="U68" s="115">
        <v>0.35555555555555557</v>
      </c>
      <c r="V68" s="115">
        <v>0.35555555555555557</v>
      </c>
      <c r="W68" s="115">
        <v>0.35555555555555557</v>
      </c>
      <c r="X68" s="115">
        <v>0.35555555555555557</v>
      </c>
      <c r="Y68" s="116"/>
      <c r="Z68" s="116"/>
      <c r="AA68" s="122"/>
      <c r="AB68" s="59"/>
      <c r="AC68" s="92"/>
      <c r="AD68" s="92"/>
      <c r="AE68" s="92"/>
      <c r="AF68" s="92"/>
      <c r="AG68" s="92"/>
      <c r="AH68" s="92"/>
      <c r="AI68" s="92"/>
      <c r="AJ68" s="92"/>
      <c r="AK68" s="92"/>
      <c r="AL68" s="92"/>
      <c r="AM68" s="92"/>
    </row>
    <row r="69" spans="1:39" s="91" customFormat="1" ht="20.25" customHeight="1" x14ac:dyDescent="0.25">
      <c r="A69"/>
      <c r="B69" s="52"/>
      <c r="C69" s="18"/>
      <c r="D69" s="444" t="s">
        <v>215</v>
      </c>
      <c r="E69" s="444"/>
      <c r="F69" s="117" t="s">
        <v>153</v>
      </c>
      <c r="G69" s="117" t="s">
        <v>153</v>
      </c>
      <c r="H69" s="117" t="s">
        <v>153</v>
      </c>
      <c r="I69" s="117" t="s">
        <v>153</v>
      </c>
      <c r="J69" s="117" t="s">
        <v>153</v>
      </c>
      <c r="K69" s="117" t="s">
        <v>153</v>
      </c>
      <c r="L69" s="117" t="s">
        <v>153</v>
      </c>
      <c r="M69" s="117" t="s">
        <v>153</v>
      </c>
      <c r="N69" s="117" t="s">
        <v>153</v>
      </c>
      <c r="O69" s="117" t="s">
        <v>153</v>
      </c>
      <c r="P69" s="117" t="s">
        <v>153</v>
      </c>
      <c r="Q69" s="117" t="s">
        <v>153</v>
      </c>
      <c r="R69" s="117" t="s">
        <v>153</v>
      </c>
      <c r="S69" s="117" t="s">
        <v>153</v>
      </c>
      <c r="T69" s="117" t="s">
        <v>153</v>
      </c>
      <c r="U69" s="117" t="s">
        <v>153</v>
      </c>
      <c r="V69" s="117" t="s">
        <v>153</v>
      </c>
      <c r="W69" s="117" t="s">
        <v>153</v>
      </c>
      <c r="X69" s="117" t="s">
        <v>153</v>
      </c>
      <c r="Y69" s="117" t="s">
        <v>153</v>
      </c>
      <c r="Z69" s="117" t="s">
        <v>153</v>
      </c>
      <c r="AA69" s="122"/>
      <c r="AB69" s="59"/>
      <c r="AC69" s="92"/>
      <c r="AD69" s="92"/>
      <c r="AE69" s="92"/>
      <c r="AF69" s="92"/>
      <c r="AG69" s="92"/>
      <c r="AH69" s="92"/>
      <c r="AI69" s="92"/>
      <c r="AJ69" s="92"/>
      <c r="AK69" s="92"/>
      <c r="AL69" s="92"/>
      <c r="AM69" s="92"/>
    </row>
    <row r="70" spans="1:39" s="91" customFormat="1" ht="20.25" customHeight="1" x14ac:dyDescent="0.25">
      <c r="A70"/>
      <c r="B70" s="52"/>
      <c r="C70" s="18"/>
      <c r="D70" s="434" t="s">
        <v>174</v>
      </c>
      <c r="E70" s="434"/>
      <c r="F70" s="115">
        <v>0.17777777777777778</v>
      </c>
      <c r="G70" s="115">
        <v>0.17361111111111113</v>
      </c>
      <c r="H70" s="115">
        <v>0.18055555555555555</v>
      </c>
      <c r="I70" s="115">
        <v>0.17777777777777778</v>
      </c>
      <c r="J70" s="115">
        <v>0.17916666666666667</v>
      </c>
      <c r="K70" s="116"/>
      <c r="L70" s="116"/>
      <c r="M70" s="115">
        <v>0.17777777777777778</v>
      </c>
      <c r="N70" s="115">
        <v>0.17361111111111113</v>
      </c>
      <c r="O70" s="115">
        <v>0.18055555555555555</v>
      </c>
      <c r="P70" s="115">
        <v>0.17777777777777778</v>
      </c>
      <c r="Q70" s="115">
        <v>0.17916666666666667</v>
      </c>
      <c r="R70" s="116"/>
      <c r="S70" s="116"/>
      <c r="T70" s="115">
        <v>0.17777777777777778</v>
      </c>
      <c r="U70" s="115">
        <v>0.17361111111111113</v>
      </c>
      <c r="V70" s="115">
        <v>0.18055555555555555</v>
      </c>
      <c r="W70" s="115">
        <v>0.17777777777777778</v>
      </c>
      <c r="X70" s="115">
        <v>0.17916666666666667</v>
      </c>
      <c r="Y70" s="116"/>
      <c r="Z70" s="116"/>
      <c r="AA70" s="122"/>
      <c r="AB70" s="59"/>
      <c r="AC70" s="92"/>
      <c r="AD70" s="92"/>
      <c r="AE70" s="92"/>
      <c r="AF70" s="92"/>
      <c r="AG70" s="92"/>
      <c r="AH70" s="92"/>
      <c r="AI70" s="92"/>
      <c r="AJ70" s="92"/>
      <c r="AK70" s="92"/>
      <c r="AL70" s="92"/>
      <c r="AM70" s="92"/>
    </row>
    <row r="71" spans="1:39" s="91" customFormat="1" ht="20.25" customHeight="1" x14ac:dyDescent="0.25">
      <c r="A71"/>
      <c r="B71" s="52"/>
      <c r="C71" s="18"/>
      <c r="D71" s="434" t="s">
        <v>155</v>
      </c>
      <c r="E71" s="434"/>
      <c r="F71" s="115">
        <v>0.17777777777777778</v>
      </c>
      <c r="G71" s="115">
        <v>0.18194444444444444</v>
      </c>
      <c r="H71" s="115">
        <v>0.17500000000000002</v>
      </c>
      <c r="I71" s="115">
        <v>0.17777777777777778</v>
      </c>
      <c r="J71" s="115">
        <v>0.1763888888888889</v>
      </c>
      <c r="K71" s="116"/>
      <c r="L71" s="116"/>
      <c r="M71" s="115">
        <v>0.17777777777777778</v>
      </c>
      <c r="N71" s="115">
        <v>0.18194444444444444</v>
      </c>
      <c r="O71" s="115">
        <v>0.17500000000000002</v>
      </c>
      <c r="P71" s="115">
        <v>0.17777777777777778</v>
      </c>
      <c r="Q71" s="115">
        <v>0.1763888888888889</v>
      </c>
      <c r="R71" s="116"/>
      <c r="S71" s="116"/>
      <c r="T71" s="115">
        <v>0.17777777777777778</v>
      </c>
      <c r="U71" s="115">
        <v>0.18194444444444444</v>
      </c>
      <c r="V71" s="115">
        <v>0.17500000000000002</v>
      </c>
      <c r="W71" s="115">
        <v>0.17777777777777778</v>
      </c>
      <c r="X71" s="115">
        <v>0.1763888888888889</v>
      </c>
      <c r="Y71" s="116"/>
      <c r="Z71" s="116"/>
      <c r="AA71" s="122"/>
      <c r="AB71" s="59"/>
      <c r="AC71" s="92"/>
      <c r="AD71" s="92"/>
      <c r="AE71" s="92"/>
      <c r="AF71" s="92"/>
      <c r="AG71" s="92"/>
      <c r="AH71" s="92"/>
      <c r="AI71" s="92"/>
      <c r="AJ71" s="92"/>
      <c r="AK71" s="92"/>
      <c r="AL71" s="92"/>
      <c r="AM71" s="92"/>
    </row>
    <row r="72" spans="1:39" s="91" customFormat="1" ht="20.25" customHeight="1" x14ac:dyDescent="0.25">
      <c r="A72"/>
      <c r="B72" s="52"/>
      <c r="C72" s="18"/>
      <c r="D72" s="434" t="s">
        <v>189</v>
      </c>
      <c r="E72" s="434"/>
      <c r="F72" s="115">
        <f>F70+F71</f>
        <v>0.35555555555555557</v>
      </c>
      <c r="G72" s="115">
        <f>G70+G71</f>
        <v>0.35555555555555557</v>
      </c>
      <c r="H72" s="115">
        <f>H70+H71</f>
        <v>0.35555555555555557</v>
      </c>
      <c r="I72" s="115">
        <f>I70+I71</f>
        <v>0.35555555555555557</v>
      </c>
      <c r="J72" s="115">
        <f>J70+J71</f>
        <v>0.35555555555555557</v>
      </c>
      <c r="K72" s="116"/>
      <c r="L72" s="116"/>
      <c r="M72" s="115">
        <f>M70+M71</f>
        <v>0.35555555555555557</v>
      </c>
      <c r="N72" s="115">
        <f>N70+N71</f>
        <v>0.35555555555555557</v>
      </c>
      <c r="O72" s="115">
        <f>O70+O71</f>
        <v>0.35555555555555557</v>
      </c>
      <c r="P72" s="115">
        <f>P70+P71</f>
        <v>0.35555555555555557</v>
      </c>
      <c r="Q72" s="115">
        <f>Q70+Q71</f>
        <v>0.35555555555555557</v>
      </c>
      <c r="R72" s="116"/>
      <c r="S72" s="116"/>
      <c r="T72" s="115">
        <f>T70+T71</f>
        <v>0.35555555555555557</v>
      </c>
      <c r="U72" s="115">
        <f>U70+U71</f>
        <v>0.35555555555555557</v>
      </c>
      <c r="V72" s="115">
        <f>V70+V71</f>
        <v>0.35555555555555557</v>
      </c>
      <c r="W72" s="115">
        <f>W70+W71</f>
        <v>0.35555555555555557</v>
      </c>
      <c r="X72" s="115">
        <f>X70+X71</f>
        <v>0.35555555555555557</v>
      </c>
      <c r="Y72" s="116"/>
      <c r="Z72" s="116"/>
      <c r="AA72" s="122"/>
      <c r="AB72" s="59"/>
      <c r="AC72" s="92"/>
      <c r="AD72" s="92"/>
      <c r="AE72" s="92"/>
      <c r="AF72" s="92"/>
      <c r="AG72" s="92"/>
      <c r="AH72" s="92"/>
      <c r="AI72" s="92"/>
      <c r="AJ72" s="92"/>
      <c r="AK72" s="92"/>
      <c r="AL72" s="92"/>
      <c r="AM72" s="92"/>
    </row>
    <row r="73" spans="1:39" s="91" customFormat="1" ht="20.25" customHeight="1" x14ac:dyDescent="0.25">
      <c r="A73"/>
      <c r="B73" s="58"/>
      <c r="C73" s="62"/>
      <c r="D73" s="443" t="s">
        <v>280</v>
      </c>
      <c r="E73" s="443"/>
      <c r="F73" s="443"/>
      <c r="G73" s="443"/>
      <c r="H73" s="443"/>
      <c r="I73" s="443"/>
      <c r="J73" s="443"/>
      <c r="K73" s="443"/>
      <c r="L73" s="443"/>
      <c r="M73" s="443"/>
      <c r="N73" s="443"/>
      <c r="O73" s="443"/>
      <c r="P73" s="443"/>
      <c r="Q73" s="443"/>
      <c r="R73" s="443"/>
      <c r="S73" s="443"/>
      <c r="T73" s="443"/>
      <c r="U73" s="443"/>
      <c r="V73" s="443"/>
      <c r="W73" s="443"/>
      <c r="X73" s="443"/>
      <c r="Y73" s="443"/>
      <c r="Z73" s="443"/>
      <c r="AA73" s="125"/>
      <c r="AB73" s="59"/>
      <c r="AC73" s="94"/>
      <c r="AD73" s="94"/>
      <c r="AE73" s="94"/>
      <c r="AF73" s="94"/>
      <c r="AG73" s="94"/>
      <c r="AH73" s="94"/>
      <c r="AI73" s="94"/>
      <c r="AJ73" s="94"/>
      <c r="AK73" s="94"/>
      <c r="AL73" s="94"/>
      <c r="AM73" s="94"/>
    </row>
    <row r="74" spans="1:39" s="91" customFormat="1" ht="20.25" customHeight="1" x14ac:dyDescent="0.25">
      <c r="A74"/>
      <c r="B74" s="58"/>
      <c r="C74" s="62"/>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125"/>
      <c r="AB74" s="59"/>
    </row>
    <row r="75" spans="1:39" s="91" customFormat="1" ht="20.25" customHeight="1" x14ac:dyDescent="0.25">
      <c r="A75"/>
      <c r="B75" s="58"/>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59"/>
    </row>
    <row r="76" spans="1:39" s="91" customFormat="1" ht="20.25" customHeight="1" x14ac:dyDescent="0.25">
      <c r="A76"/>
      <c r="B76" s="14"/>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6"/>
    </row>
    <row r="77" spans="1:39" s="91" customFormat="1" ht="20.25" customHeight="1" x14ac:dyDescent="0.25">
      <c r="A77"/>
    </row>
    <row r="78" spans="1:39" s="91" customFormat="1" ht="20.25" customHeight="1" x14ac:dyDescent="0.25">
      <c r="A78"/>
    </row>
    <row r="79" spans="1:39" s="91" customFormat="1" ht="20.25" customHeight="1" x14ac:dyDescent="0.25">
      <c r="A79"/>
    </row>
    <row r="80" spans="1:39" s="91" customFormat="1" ht="20.25" customHeight="1" x14ac:dyDescent="0.25">
      <c r="A80"/>
    </row>
    <row r="81" spans="1:81" s="91" customFormat="1" ht="15.75" customHeight="1" x14ac:dyDescent="0.25">
      <c r="A81"/>
    </row>
    <row r="82" spans="1:81" ht="20.25" customHeight="1" x14ac:dyDescent="0.25">
      <c r="A82"/>
      <c r="B82"/>
      <c r="C82"/>
      <c r="D82"/>
      <c r="E82"/>
      <c r="F82"/>
      <c r="G82"/>
      <c r="H82"/>
      <c r="I82"/>
      <c r="J82"/>
      <c r="K82"/>
      <c r="L82"/>
      <c r="M82"/>
      <c r="N82"/>
      <c r="O82"/>
      <c r="P82"/>
      <c r="Q82"/>
      <c r="R82"/>
      <c r="S82"/>
      <c r="T82"/>
      <c r="U82"/>
      <c r="V82"/>
      <c r="W82"/>
      <c r="X82"/>
      <c r="Y82"/>
      <c r="Z82"/>
      <c r="AA82"/>
      <c r="AB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row>
    <row r="83" spans="1:81" ht="20.25" customHeight="1" x14ac:dyDescent="0.25">
      <c r="A83"/>
      <c r="B83"/>
      <c r="C83"/>
      <c r="D83"/>
      <c r="E83"/>
      <c r="F83"/>
      <c r="G83"/>
      <c r="H83"/>
      <c r="I83"/>
      <c r="J83"/>
      <c r="K83"/>
      <c r="L83"/>
      <c r="M83"/>
      <c r="N83"/>
      <c r="O83"/>
      <c r="P83"/>
      <c r="Q83"/>
      <c r="R83"/>
      <c r="S83"/>
      <c r="T83"/>
      <c r="U83"/>
      <c r="V83"/>
      <c r="W83"/>
      <c r="X83"/>
      <c r="Y83"/>
      <c r="Z83"/>
      <c r="AA83"/>
      <c r="AB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row>
    <row r="84" spans="1:81" ht="20.25" customHeight="1" x14ac:dyDescent="0.25">
      <c r="A84"/>
      <c r="B84"/>
      <c r="C84"/>
      <c r="D84"/>
      <c r="E84"/>
      <c r="F84"/>
      <c r="G84"/>
      <c r="H84"/>
      <c r="I84"/>
      <c r="J84"/>
      <c r="K84"/>
      <c r="L84"/>
      <c r="M84"/>
      <c r="N84"/>
      <c r="O84"/>
      <c r="P84"/>
      <c r="Q84"/>
      <c r="R84"/>
      <c r="S84"/>
      <c r="T84"/>
      <c r="U84"/>
      <c r="V84"/>
      <c r="W84"/>
      <c r="X84"/>
      <c r="Y84"/>
      <c r="Z84"/>
      <c r="AA84"/>
      <c r="AB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row>
    <row r="85" spans="1:81" ht="20.25" customHeight="1" x14ac:dyDescent="0.25">
      <c r="A85"/>
      <c r="B85"/>
      <c r="C85"/>
      <c r="D85"/>
      <c r="E85"/>
      <c r="F85"/>
      <c r="G85"/>
      <c r="H85"/>
      <c r="I85"/>
      <c r="J85"/>
      <c r="K85"/>
      <c r="L85"/>
      <c r="M85"/>
      <c r="N85"/>
      <c r="O85"/>
      <c r="P85"/>
      <c r="Q85"/>
      <c r="R85"/>
      <c r="S85"/>
      <c r="T85"/>
      <c r="U85"/>
      <c r="V85"/>
      <c r="W85"/>
      <c r="X85"/>
      <c r="Y85"/>
      <c r="Z85"/>
      <c r="AA85"/>
      <c r="AB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row>
    <row r="86" spans="1:81" x14ac:dyDescent="0.25">
      <c r="A86"/>
      <c r="B86"/>
      <c r="C86"/>
      <c r="D86"/>
      <c r="E86"/>
      <c r="F86"/>
      <c r="G86"/>
      <c r="H86"/>
      <c r="I86"/>
      <c r="J86"/>
      <c r="K86"/>
      <c r="L86"/>
      <c r="M86"/>
      <c r="N86"/>
      <c r="O86"/>
      <c r="P86"/>
      <c r="Q86"/>
      <c r="R86"/>
      <c r="S86"/>
      <c r="T86"/>
      <c r="U86"/>
      <c r="V86"/>
      <c r="W86"/>
      <c r="X86"/>
      <c r="Y86"/>
      <c r="Z86"/>
      <c r="AA86"/>
      <c r="AB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row>
    <row r="87" spans="1:81" x14ac:dyDescent="0.25">
      <c r="A87"/>
      <c r="B87"/>
      <c r="C87"/>
      <c r="D87"/>
      <c r="E87"/>
      <c r="F87"/>
      <c r="G87"/>
      <c r="H87"/>
      <c r="I87"/>
      <c r="J87"/>
      <c r="K87"/>
      <c r="L87"/>
      <c r="M87"/>
      <c r="N87"/>
      <c r="O87"/>
      <c r="P87"/>
      <c r="Q87"/>
      <c r="R87"/>
      <c r="S87"/>
      <c r="T87"/>
      <c r="U87"/>
      <c r="V87"/>
      <c r="W87"/>
      <c r="X87"/>
      <c r="Y87"/>
      <c r="Z87"/>
      <c r="AA87"/>
      <c r="AB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row>
    <row r="88" spans="1:81" x14ac:dyDescent="0.25">
      <c r="A88"/>
      <c r="B88"/>
      <c r="C88"/>
      <c r="D88"/>
      <c r="E88"/>
      <c r="F88"/>
      <c r="G88"/>
      <c r="H88"/>
      <c r="I88"/>
      <c r="J88"/>
      <c r="K88"/>
      <c r="L88"/>
      <c r="M88"/>
      <c r="N88"/>
      <c r="O88"/>
      <c r="P88"/>
      <c r="Q88"/>
      <c r="R88"/>
      <c r="S88"/>
      <c r="T88"/>
      <c r="U88"/>
      <c r="V88"/>
      <c r="W88"/>
      <c r="X88"/>
      <c r="Y88"/>
      <c r="Z88"/>
      <c r="AA88"/>
      <c r="AB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row>
    <row r="89" spans="1:81" x14ac:dyDescent="0.25">
      <c r="A89"/>
      <c r="B89"/>
      <c r="C89"/>
      <c r="D89"/>
      <c r="E89"/>
      <c r="F89"/>
      <c r="G89"/>
      <c r="H89"/>
      <c r="I89"/>
      <c r="J89"/>
      <c r="K89"/>
      <c r="L89"/>
      <c r="M89"/>
      <c r="N89"/>
      <c r="O89"/>
      <c r="P89"/>
      <c r="Q89"/>
      <c r="R89"/>
      <c r="S89"/>
      <c r="T89"/>
      <c r="U89"/>
      <c r="V89"/>
      <c r="W89"/>
      <c r="X89"/>
      <c r="Y89"/>
      <c r="Z89"/>
      <c r="AA89"/>
      <c r="AB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row>
    <row r="90" spans="1:81" x14ac:dyDescent="0.25">
      <c r="A90"/>
      <c r="B90"/>
      <c r="C90"/>
      <c r="D90"/>
      <c r="E90"/>
      <c r="F90"/>
      <c r="G90"/>
      <c r="H90"/>
      <c r="I90"/>
      <c r="J90"/>
      <c r="K90"/>
      <c r="L90"/>
      <c r="M90"/>
      <c r="N90"/>
      <c r="O90"/>
      <c r="P90"/>
      <c r="Q90"/>
      <c r="R90"/>
      <c r="S90"/>
      <c r="T90"/>
      <c r="U90"/>
      <c r="V90"/>
      <c r="W90"/>
      <c r="X90"/>
      <c r="Y90"/>
      <c r="Z90"/>
      <c r="AA90"/>
      <c r="AB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row>
    <row r="91" spans="1:81" x14ac:dyDescent="0.25">
      <c r="A91"/>
      <c r="B91"/>
      <c r="C91"/>
      <c r="D91"/>
      <c r="E91"/>
      <c r="F91"/>
      <c r="G91"/>
      <c r="H91"/>
      <c r="I91"/>
      <c r="J91"/>
      <c r="K91"/>
      <c r="L91"/>
      <c r="M91"/>
      <c r="N91"/>
      <c r="O91"/>
      <c r="P91"/>
      <c r="Q91"/>
      <c r="R91"/>
      <c r="S91"/>
      <c r="T91"/>
      <c r="U91"/>
      <c r="V91"/>
      <c r="W91"/>
      <c r="X91"/>
      <c r="Y91"/>
      <c r="Z91"/>
      <c r="AA91"/>
      <c r="AB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row>
    <row r="92" spans="1:81" x14ac:dyDescent="0.25">
      <c r="A92"/>
      <c r="B92"/>
      <c r="C92"/>
      <c r="D92"/>
      <c r="E92"/>
      <c r="F92"/>
      <c r="G92"/>
      <c r="H92"/>
      <c r="I92"/>
      <c r="J92"/>
      <c r="K92"/>
      <c r="L92"/>
      <c r="M92"/>
      <c r="N92"/>
      <c r="O92"/>
      <c r="P92"/>
      <c r="Q92"/>
      <c r="R92"/>
      <c r="S92"/>
      <c r="T92"/>
      <c r="U92"/>
      <c r="V92"/>
      <c r="W92"/>
      <c r="X92"/>
      <c r="Y92"/>
      <c r="Z92"/>
      <c r="AA92"/>
      <c r="AB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row>
    <row r="93" spans="1:81" x14ac:dyDescent="0.25">
      <c r="A93"/>
      <c r="B93"/>
      <c r="C93"/>
      <c r="D93"/>
      <c r="E93"/>
      <c r="F93"/>
      <c r="G93"/>
      <c r="H93"/>
      <c r="I93"/>
      <c r="J93"/>
      <c r="K93"/>
      <c r="L93"/>
      <c r="M93"/>
      <c r="N93"/>
      <c r="O93"/>
      <c r="P93"/>
      <c r="Q93"/>
      <c r="R93"/>
      <c r="S93"/>
      <c r="T93"/>
      <c r="U93"/>
      <c r="V93"/>
      <c r="W93"/>
      <c r="X93"/>
      <c r="Y93"/>
      <c r="Z93"/>
      <c r="AA93"/>
      <c r="AB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row>
    <row r="94" spans="1:81" x14ac:dyDescent="0.25">
      <c r="A94"/>
      <c r="B94"/>
      <c r="C94"/>
      <c r="D94"/>
      <c r="E94"/>
      <c r="F94"/>
      <c r="G94"/>
      <c r="H94"/>
      <c r="I94"/>
      <c r="J94"/>
      <c r="K94"/>
      <c r="L94"/>
      <c r="M94"/>
      <c r="N94"/>
      <c r="O94"/>
      <c r="P94"/>
      <c r="Q94"/>
      <c r="R94"/>
      <c r="S94"/>
      <c r="T94"/>
      <c r="U94"/>
      <c r="V94"/>
      <c r="W94"/>
      <c r="X94"/>
      <c r="Y94"/>
      <c r="Z94"/>
      <c r="AA94"/>
      <c r="AB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row>
    <row r="95" spans="1:81" x14ac:dyDescent="0.25">
      <c r="A95"/>
      <c r="B95"/>
      <c r="C95"/>
      <c r="D95"/>
      <c r="E95"/>
      <c r="F95"/>
      <c r="G95"/>
      <c r="H95"/>
      <c r="I95"/>
      <c r="J95"/>
      <c r="K95"/>
      <c r="L95"/>
      <c r="M95"/>
      <c r="N95"/>
      <c r="O95"/>
      <c r="P95"/>
      <c r="Q95"/>
      <c r="R95"/>
      <c r="S95"/>
      <c r="T95"/>
      <c r="U95"/>
      <c r="V95"/>
      <c r="W95"/>
      <c r="X95"/>
      <c r="Y95"/>
      <c r="Z95"/>
      <c r="AA95"/>
      <c r="AB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row>
    <row r="96" spans="1:81" x14ac:dyDescent="0.25">
      <c r="A96"/>
      <c r="B96"/>
      <c r="C96"/>
      <c r="D96"/>
      <c r="E96"/>
      <c r="F96"/>
      <c r="G96"/>
      <c r="H96"/>
      <c r="I96"/>
      <c r="J96"/>
      <c r="K96"/>
      <c r="L96"/>
      <c r="M96"/>
      <c r="N96"/>
      <c r="O96"/>
      <c r="P96"/>
      <c r="Q96"/>
      <c r="R96"/>
      <c r="S96"/>
      <c r="T96"/>
      <c r="U96"/>
      <c r="V96"/>
      <c r="W96"/>
      <c r="X96"/>
      <c r="Y96"/>
      <c r="Z96"/>
      <c r="AA96"/>
      <c r="AB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row>
    <row r="97" spans="29:39" customFormat="1" x14ac:dyDescent="0.25">
      <c r="AC97" s="91"/>
      <c r="AD97" s="91"/>
      <c r="AE97" s="91"/>
      <c r="AF97" s="91"/>
      <c r="AG97" s="91"/>
      <c r="AH97" s="91"/>
      <c r="AI97" s="91"/>
      <c r="AJ97" s="91"/>
      <c r="AK97" s="91"/>
      <c r="AL97" s="91"/>
      <c r="AM97" s="91"/>
    </row>
    <row r="98" spans="29:39" customFormat="1" x14ac:dyDescent="0.25">
      <c r="AC98" s="91"/>
      <c r="AD98" s="91"/>
      <c r="AE98" s="91"/>
      <c r="AF98" s="91"/>
      <c r="AG98" s="91"/>
      <c r="AH98" s="91"/>
      <c r="AI98" s="91"/>
      <c r="AJ98" s="91"/>
      <c r="AK98" s="91"/>
      <c r="AL98" s="91"/>
      <c r="AM98" s="91"/>
    </row>
    <row r="99" spans="29:39" customFormat="1" x14ac:dyDescent="0.25">
      <c r="AC99" s="91"/>
      <c r="AD99" s="91"/>
      <c r="AE99" s="91"/>
      <c r="AF99" s="91"/>
      <c r="AG99" s="91"/>
      <c r="AH99" s="91"/>
      <c r="AI99" s="91"/>
      <c r="AJ99" s="91"/>
      <c r="AK99" s="91"/>
      <c r="AL99" s="91"/>
      <c r="AM99" s="91"/>
    </row>
    <row r="100" spans="29:39" customFormat="1" x14ac:dyDescent="0.25"/>
    <row r="101" spans="29:39" customFormat="1" x14ac:dyDescent="0.25"/>
    <row r="102" spans="29:39" customFormat="1" x14ac:dyDescent="0.25"/>
    <row r="103" spans="29:39" customFormat="1" x14ac:dyDescent="0.25"/>
    <row r="104" spans="29:39" customFormat="1" x14ac:dyDescent="0.25"/>
    <row r="105" spans="29:39" customFormat="1" x14ac:dyDescent="0.25"/>
    <row r="106" spans="29:39" customFormat="1" x14ac:dyDescent="0.25"/>
    <row r="107" spans="29:39" customFormat="1" x14ac:dyDescent="0.25"/>
    <row r="108" spans="29:39" customFormat="1" x14ac:dyDescent="0.25"/>
    <row r="109" spans="29:39" customFormat="1" x14ac:dyDescent="0.25"/>
    <row r="110" spans="29:39" customFormat="1" x14ac:dyDescent="0.25"/>
    <row r="111" spans="29:39" customFormat="1" x14ac:dyDescent="0.25"/>
    <row r="112" spans="29:39"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spans="1:8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row>
    <row r="146" spans="1:8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row>
    <row r="147" spans="1:8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row>
    <row r="148" spans="1:8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row>
    <row r="149" spans="1:8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row>
    <row r="150" spans="1:8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row>
    <row r="151" spans="1:8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row>
    <row r="152" spans="1:8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row>
    <row r="153" spans="1:8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row>
    <row r="154" spans="1:8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row>
    <row r="155" spans="1:8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row>
    <row r="156" spans="1:81" x14ac:dyDescent="0.25">
      <c r="A156"/>
    </row>
    <row r="157" spans="1:81" x14ac:dyDescent="0.25">
      <c r="A157"/>
    </row>
    <row r="158" spans="1:81" x14ac:dyDescent="0.25">
      <c r="A158"/>
    </row>
    <row r="159" spans="1:81" x14ac:dyDescent="0.25">
      <c r="A159"/>
    </row>
    <row r="160" spans="1:81" x14ac:dyDescent="0.25">
      <c r="A160"/>
    </row>
    <row r="161" spans="1:81" x14ac:dyDescent="0.25">
      <c r="A161"/>
    </row>
    <row r="162" spans="1:81" x14ac:dyDescent="0.25">
      <c r="A162"/>
    </row>
    <row r="163" spans="1:81" x14ac:dyDescent="0.25">
      <c r="A163"/>
    </row>
    <row r="164" spans="1:81" x14ac:dyDescent="0.25">
      <c r="A164"/>
    </row>
    <row r="165" spans="1:81" x14ac:dyDescent="0.25">
      <c r="A165"/>
    </row>
    <row r="166" spans="1:8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row>
    <row r="167" spans="1:8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row>
    <row r="168" spans="1:8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row>
    <row r="169" spans="1:8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row>
    <row r="170" spans="1:8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row>
    <row r="171" spans="1:8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row>
    <row r="172" spans="1:8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row>
    <row r="173" spans="1:8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row>
    <row r="174" spans="1:8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row>
    <row r="175" spans="1:8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row>
    <row r="176" spans="1:8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sheetData>
  <sheetProtection sheet="1" objects="1" scenarios="1"/>
  <mergeCells count="45">
    <mergeCell ref="D26:E26"/>
    <mergeCell ref="F32:L32"/>
    <mergeCell ref="M32:S32"/>
    <mergeCell ref="U6:AA6"/>
    <mergeCell ref="U5:AA5"/>
    <mergeCell ref="T32:Z32"/>
    <mergeCell ref="C7:AA7"/>
    <mergeCell ref="C8:Z16"/>
    <mergeCell ref="F21:L21"/>
    <mergeCell ref="M21:S21"/>
    <mergeCell ref="T21:Z21"/>
    <mergeCell ref="D23:E23"/>
    <mergeCell ref="D24:E24"/>
    <mergeCell ref="D25:E25"/>
    <mergeCell ref="F54:L54"/>
    <mergeCell ref="M54:S54"/>
    <mergeCell ref="T54:Z54"/>
    <mergeCell ref="M43:S43"/>
    <mergeCell ref="T43:Z43"/>
    <mergeCell ref="D34:E34"/>
    <mergeCell ref="D35:E35"/>
    <mergeCell ref="D36:E36"/>
    <mergeCell ref="D37:E37"/>
    <mergeCell ref="F43:L43"/>
    <mergeCell ref="D45:E45"/>
    <mergeCell ref="D46:E46"/>
    <mergeCell ref="D47:E47"/>
    <mergeCell ref="D48:E48"/>
    <mergeCell ref="D56:E56"/>
    <mergeCell ref="AD42:AH43"/>
    <mergeCell ref="AI42:AL43"/>
    <mergeCell ref="AD63:AL65"/>
    <mergeCell ref="D73:Z74"/>
    <mergeCell ref="T65:Z65"/>
    <mergeCell ref="D67:E67"/>
    <mergeCell ref="D68:E68"/>
    <mergeCell ref="D69:E69"/>
    <mergeCell ref="D70:E70"/>
    <mergeCell ref="D71:E71"/>
    <mergeCell ref="M65:S65"/>
    <mergeCell ref="D57:E57"/>
    <mergeCell ref="D58:E58"/>
    <mergeCell ref="D59:E59"/>
    <mergeCell ref="F65:L65"/>
    <mergeCell ref="D72:E72"/>
  </mergeCells>
  <pageMargins left="0.70866141732283472" right="0.70866141732283472" top="0.78740157480314965" bottom="0.78740157480314965" header="0.31496062992125984" footer="0.31496062992125984"/>
  <pageSetup paperSize="9" scale="4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S219"/>
  <sheetViews>
    <sheetView showGridLines="0" showRowColHeaders="0" workbookViewId="0">
      <pane ySplit="3" topLeftCell="A4" activePane="bottomLeft" state="frozen"/>
      <selection activeCell="AC24" sqref="AC24:AI24"/>
      <selection pane="bottomLeft" activeCell="AE20" sqref="AE20"/>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Startseite!AK22</f>
        <v>Vorsprache bei Behörden</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116</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Effektiv</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Gestützt auf Vorladung von einer Amtsstelle oder Gericht (gilt nicht für private Angelegenheiten bzw. Bedürfnisse, z.B. Erbschaftsverhandlungen, MFK-Fachzeugprüfung, etc.)</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s="91" t="s">
        <v>446</v>
      </c>
    </row>
    <row r="20" spans="1:45" ht="20.25" customHeight="1" x14ac:dyDescent="0.25">
      <c r="A20"/>
      <c r="B20" s="11"/>
      <c r="C20" s="32" t="s">
        <v>33</v>
      </c>
      <c r="D20" s="33"/>
      <c r="E20" s="5"/>
      <c r="F20" s="5"/>
      <c r="G20" s="5"/>
      <c r="H20" s="422">
        <v>1</v>
      </c>
      <c r="I20" s="422"/>
      <c r="J20" s="422"/>
      <c r="K20" s="422"/>
      <c r="L20" s="422"/>
      <c r="M20" s="18"/>
      <c r="N20" s="18"/>
      <c r="O20" s="18"/>
      <c r="P20" s="18"/>
      <c r="Q20" s="18"/>
      <c r="R20" s="18" t="s">
        <v>131</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131</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131</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131</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c r="AS24"/>
    </row>
    <row r="25" spans="1:45" ht="20.25" customHeight="1" x14ac:dyDescent="0.25">
      <c r="A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row>
    <row r="26" spans="1:45" ht="20.25" customHeight="1" x14ac:dyDescent="0.25">
      <c r="A26"/>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c r="AS26"/>
    </row>
    <row r="27" spans="1:45" ht="20.25" customHeight="1" x14ac:dyDescent="0.25">
      <c r="A27"/>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S27"/>
    </row>
    <row r="28" spans="1:45" ht="20.25" customHeight="1" x14ac:dyDescent="0.25">
      <c r="A28"/>
      <c r="B28" s="11"/>
      <c r="C28" s="5"/>
      <c r="D28" s="5" t="s">
        <v>248</v>
      </c>
      <c r="E28" s="5"/>
      <c r="F28" s="5"/>
      <c r="G28" s="5"/>
      <c r="H28" s="5"/>
      <c r="I28" s="5"/>
      <c r="J28" s="5"/>
      <c r="K28" s="5"/>
      <c r="L28" s="5"/>
      <c r="M28" s="5"/>
      <c r="N28" s="5"/>
      <c r="O28" s="5"/>
      <c r="P28" s="5"/>
      <c r="Q28" s="5"/>
      <c r="R28" s="5" t="s">
        <v>221</v>
      </c>
      <c r="S28" s="5"/>
      <c r="T28" s="5"/>
      <c r="U28" s="5"/>
      <c r="V28" s="51"/>
      <c r="W28" s="51"/>
      <c r="X28" s="51"/>
      <c r="Y28" s="51"/>
      <c r="Z28" s="51"/>
      <c r="AA28" s="51"/>
      <c r="AB28" s="51"/>
      <c r="AC28" s="51"/>
      <c r="AD28" s="51"/>
      <c r="AE28" s="51"/>
      <c r="AF28" s="51"/>
      <c r="AG28" s="51"/>
      <c r="AH28" s="51"/>
      <c r="AI28" s="51"/>
      <c r="AJ28" s="51"/>
      <c r="AK28" s="51"/>
      <c r="AL28" s="51"/>
      <c r="AM28" s="51"/>
      <c r="AN28" s="51"/>
      <c r="AO28" s="51"/>
      <c r="AP28" s="13"/>
      <c r="AS28"/>
    </row>
    <row r="29" spans="1:45" ht="20.25" customHeight="1" x14ac:dyDescent="0.25">
      <c r="A29"/>
      <c r="B29" s="11"/>
      <c r="C29" s="32"/>
      <c r="D29" s="5" t="s">
        <v>218</v>
      </c>
      <c r="E29" s="5"/>
      <c r="F29" s="5"/>
      <c r="G29" s="5"/>
      <c r="H29" s="5"/>
      <c r="I29" s="5"/>
      <c r="J29" s="5"/>
      <c r="K29" s="18"/>
      <c r="L29" s="18"/>
      <c r="M29" s="18"/>
      <c r="N29" s="25"/>
      <c r="O29" s="25"/>
      <c r="P29" s="25"/>
      <c r="Q29" s="25"/>
      <c r="R29" s="5" t="s">
        <v>222</v>
      </c>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32"/>
      <c r="D30" s="5" t="s">
        <v>219</v>
      </c>
      <c r="E30" s="5"/>
      <c r="F30" s="5"/>
      <c r="G30" s="5"/>
      <c r="H30" s="5"/>
      <c r="I30" s="5"/>
      <c r="J30" s="5"/>
      <c r="K30" s="18"/>
      <c r="L30" s="18"/>
      <c r="M30" s="18"/>
      <c r="N30" s="25"/>
      <c r="O30" s="25"/>
      <c r="P30" s="25"/>
      <c r="Q30" s="25"/>
      <c r="R30" s="5" t="s">
        <v>223</v>
      </c>
      <c r="S30" s="25"/>
      <c r="T30" s="25"/>
      <c r="U30" s="2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5" t="s">
        <v>220</v>
      </c>
      <c r="E31" s="5"/>
      <c r="F31" s="5"/>
      <c r="G31" s="5"/>
      <c r="H31" s="5"/>
      <c r="I31" s="5"/>
      <c r="J31" s="5"/>
      <c r="K31" s="18"/>
      <c r="L31" s="18"/>
      <c r="M31" s="18"/>
      <c r="N31" s="25"/>
      <c r="O31" s="25"/>
      <c r="P31" s="25"/>
      <c r="Q31" s="2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S31"/>
    </row>
    <row r="32" spans="1:45" ht="20.25" customHeight="1" x14ac:dyDescent="0.25">
      <c r="A32"/>
      <c r="B32" s="11"/>
      <c r="C32" s="5"/>
      <c r="D32" s="5" t="s">
        <v>223</v>
      </c>
      <c r="E32" s="5"/>
      <c r="F32" s="5"/>
      <c r="G32" s="5"/>
      <c r="H32" s="5"/>
      <c r="I32" s="5"/>
      <c r="J32" s="5"/>
      <c r="K32" s="18"/>
      <c r="L32" s="18"/>
      <c r="M32" s="18"/>
      <c r="N32" s="25"/>
      <c r="O32" s="25"/>
      <c r="P32" s="35"/>
      <c r="Q32" s="3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5"/>
      <c r="E33" s="5"/>
      <c r="F33" s="5"/>
      <c r="G33" s="5"/>
      <c r="H33" s="5"/>
      <c r="I33" s="5"/>
      <c r="J33" s="5"/>
      <c r="K33" s="18"/>
      <c r="L33" s="18"/>
      <c r="M33" s="18"/>
      <c r="N33" s="25"/>
      <c r="O33" s="25"/>
      <c r="P33" s="25"/>
      <c r="Q33" s="25"/>
      <c r="R33" s="415"/>
      <c r="S33" s="415"/>
      <c r="T33" s="415"/>
      <c r="U33" s="415"/>
      <c r="V33" s="25"/>
      <c r="W33" s="18"/>
      <c r="X33" s="18"/>
      <c r="Y33" s="18"/>
      <c r="Z33" s="25"/>
      <c r="AA33" s="25"/>
      <c r="AB33" s="25"/>
      <c r="AC33" s="25"/>
      <c r="AD33" s="18"/>
      <c r="AE33" s="25"/>
      <c r="AF33" s="25"/>
      <c r="AG33" s="25"/>
      <c r="AH33" s="25"/>
      <c r="AI33" s="25"/>
      <c r="AJ33" s="25"/>
      <c r="AK33" s="25"/>
      <c r="AL33" s="25"/>
      <c r="AM33" s="25"/>
      <c r="AN33" s="25"/>
      <c r="AO33" s="25"/>
      <c r="AP33" s="13"/>
      <c r="AQ33"/>
      <c r="AR33"/>
      <c r="AS33"/>
    </row>
    <row r="34" spans="1:45" ht="20.25" customHeight="1" x14ac:dyDescent="0.25">
      <c r="A34"/>
      <c r="B34" s="11"/>
      <c r="C34" s="5"/>
      <c r="D34" s="3"/>
      <c r="E34" s="29"/>
      <c r="F34" s="5"/>
      <c r="G34" s="5"/>
      <c r="H34" s="5"/>
      <c r="I34" s="5"/>
      <c r="J34" s="5"/>
      <c r="K34" s="18"/>
      <c r="L34" s="18"/>
      <c r="M34" s="18"/>
      <c r="N34" s="26"/>
      <c r="O34" s="26"/>
      <c r="P34" s="26"/>
      <c r="Q34" s="26"/>
      <c r="R34" s="416"/>
      <c r="S34" s="416"/>
      <c r="T34" s="416"/>
      <c r="U34" s="416"/>
      <c r="V34" s="25"/>
      <c r="W34" s="18"/>
      <c r="X34" s="18"/>
      <c r="Y34" s="18"/>
      <c r="Z34" s="27"/>
      <c r="AA34" s="27"/>
      <c r="AB34" s="27"/>
      <c r="AC34" s="27"/>
      <c r="AD34" s="18"/>
      <c r="AE34" s="27"/>
      <c r="AF34" s="27"/>
      <c r="AG34" s="27"/>
      <c r="AH34" s="27"/>
      <c r="AI34" s="27"/>
      <c r="AJ34" s="27"/>
      <c r="AK34" s="27"/>
      <c r="AL34" s="27"/>
      <c r="AM34" s="27"/>
      <c r="AN34" s="27"/>
      <c r="AO34" s="27"/>
      <c r="AP34" s="13"/>
      <c r="AQ34"/>
      <c r="AR34"/>
      <c r="AS34"/>
    </row>
    <row r="35" spans="1:45" ht="20.25" customHeight="1" x14ac:dyDescent="0.25">
      <c r="A35"/>
      <c r="B35" s="11"/>
      <c r="C35" s="5"/>
      <c r="D35" s="3"/>
      <c r="E35" s="5"/>
      <c r="F35" s="5"/>
      <c r="G35" s="5"/>
      <c r="H35" s="5"/>
      <c r="I35" s="5"/>
      <c r="J35" s="5"/>
      <c r="K35" s="18"/>
      <c r="L35" s="18"/>
      <c r="M35" s="18"/>
      <c r="N35" s="21"/>
      <c r="O35" s="21"/>
      <c r="P35" s="21"/>
      <c r="Q35" s="21"/>
      <c r="R35" s="415"/>
      <c r="S35" s="415"/>
      <c r="T35" s="415"/>
      <c r="U35" s="415"/>
      <c r="V35" s="20"/>
      <c r="W35" s="18"/>
      <c r="X35" s="18"/>
      <c r="Y35" s="18"/>
      <c r="Z35" s="22"/>
      <c r="AA35" s="22"/>
      <c r="AB35" s="22"/>
      <c r="AC35" s="22"/>
      <c r="AD35" s="18"/>
      <c r="AE35" s="28"/>
      <c r="AF35" s="28"/>
      <c r="AG35" s="28"/>
      <c r="AH35" s="28"/>
      <c r="AI35" s="28"/>
      <c r="AJ35" s="28"/>
      <c r="AK35" s="28"/>
      <c r="AL35" s="28"/>
      <c r="AM35" s="28"/>
      <c r="AN35" s="28"/>
      <c r="AO35" s="28"/>
      <c r="AP35" s="13"/>
      <c r="AQ35"/>
      <c r="AR35"/>
      <c r="AS35"/>
    </row>
    <row r="36" spans="1:45" ht="20.25" customHeight="1" x14ac:dyDescent="0.25">
      <c r="A36"/>
      <c r="B36" s="11"/>
      <c r="C36" s="5"/>
      <c r="D36" s="5"/>
      <c r="E36" s="5"/>
      <c r="F36" s="5"/>
      <c r="G36" s="5"/>
      <c r="H36" s="5"/>
      <c r="I36" s="5"/>
      <c r="J36" s="5"/>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3"/>
      <c r="AQ36"/>
      <c r="AR36"/>
      <c r="AS36"/>
    </row>
    <row r="37" spans="1:45" ht="20.25" customHeight="1" x14ac:dyDescent="0.25">
      <c r="A37"/>
      <c r="B37" s="11"/>
      <c r="C37" s="5"/>
      <c r="D37" s="5"/>
      <c r="E37" s="5"/>
      <c r="F37" s="5"/>
      <c r="G37" s="5"/>
      <c r="H37" s="5"/>
      <c r="I37" s="5"/>
      <c r="J37" s="5"/>
      <c r="K37" s="5"/>
      <c r="L37" s="5"/>
      <c r="M37" s="5"/>
      <c r="N37" s="5"/>
      <c r="O37" s="5"/>
      <c r="P37" s="5"/>
      <c r="Q37" s="5"/>
      <c r="R37" s="5"/>
      <c r="S37" s="5"/>
      <c r="T37" s="5"/>
      <c r="U37" s="5"/>
      <c r="V37" s="51"/>
      <c r="W37" s="51"/>
      <c r="X37" s="51"/>
      <c r="Y37" s="51"/>
      <c r="Z37" s="51"/>
      <c r="AA37" s="51"/>
      <c r="AB37" s="51"/>
      <c r="AC37" s="51"/>
      <c r="AD37" s="51"/>
      <c r="AE37" s="51"/>
      <c r="AF37" s="51"/>
      <c r="AG37" s="51"/>
      <c r="AH37" s="51"/>
      <c r="AI37" s="51"/>
      <c r="AJ37" s="51"/>
      <c r="AK37" s="51"/>
      <c r="AL37" s="51"/>
      <c r="AM37" s="51"/>
      <c r="AN37" s="51"/>
      <c r="AO37" s="51"/>
      <c r="AP37" s="13"/>
      <c r="AQ37"/>
      <c r="AR37"/>
      <c r="AS37"/>
    </row>
    <row r="38" spans="1:45" ht="20.25" customHeight="1" x14ac:dyDescent="0.25">
      <c r="A38"/>
      <c r="B38" s="11"/>
      <c r="C38" s="32"/>
      <c r="D38" s="5"/>
      <c r="E38" s="5"/>
      <c r="F38" s="5"/>
      <c r="G38" s="5"/>
      <c r="H38" s="5"/>
      <c r="I38" s="5"/>
      <c r="J38" s="5"/>
      <c r="K38" s="18"/>
      <c r="L38" s="18"/>
      <c r="M38" s="18"/>
      <c r="N38" s="25"/>
      <c r="O38" s="25"/>
      <c r="P38" s="25"/>
      <c r="Q38" s="25"/>
      <c r="R38" s="18"/>
      <c r="S38" s="25"/>
      <c r="T38" s="25"/>
      <c r="U38" s="25"/>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6"/>
      <c r="E39" s="29"/>
      <c r="F39" s="5"/>
      <c r="G39" s="5"/>
      <c r="H39" s="5"/>
      <c r="I39" s="5"/>
      <c r="J39" s="5"/>
      <c r="K39" s="18"/>
      <c r="L39" s="18"/>
      <c r="M39" s="18"/>
      <c r="N39" s="25"/>
      <c r="O39" s="25"/>
      <c r="P39" s="25"/>
      <c r="Q39" s="25"/>
      <c r="R39" s="18"/>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c r="AQ39"/>
      <c r="AR39"/>
      <c r="AS39"/>
    </row>
    <row r="40" spans="1:45" ht="20.25" customHeight="1" x14ac:dyDescent="0.25">
      <c r="A40"/>
      <c r="B40" s="11"/>
      <c r="C40" s="5"/>
      <c r="D40" s="5"/>
      <c r="E40" s="5"/>
      <c r="F40" s="5"/>
      <c r="G40" s="5"/>
      <c r="H40" s="5"/>
      <c r="I40" s="5"/>
      <c r="J40" s="5"/>
      <c r="K40" s="5"/>
      <c r="L40" s="5"/>
      <c r="M40" s="5"/>
      <c r="N40" s="5"/>
      <c r="O40" s="5"/>
      <c r="P40" s="5"/>
      <c r="Q40" s="5"/>
      <c r="R40" s="5"/>
      <c r="S40" s="5"/>
      <c r="T40" s="5"/>
      <c r="U40" s="5"/>
      <c r="V40" s="51"/>
      <c r="W40" s="51"/>
      <c r="X40" s="51"/>
      <c r="Y40" s="51"/>
      <c r="Z40" s="51"/>
      <c r="AA40" s="51"/>
      <c r="AB40" s="51"/>
      <c r="AC40" s="51"/>
      <c r="AD40" s="51"/>
      <c r="AE40" s="51"/>
      <c r="AF40" s="51"/>
      <c r="AG40" s="51"/>
      <c r="AH40" s="51"/>
      <c r="AI40" s="51"/>
      <c r="AJ40" s="51"/>
      <c r="AK40" s="51"/>
      <c r="AL40" s="51"/>
      <c r="AM40" s="51"/>
      <c r="AN40" s="51"/>
      <c r="AO40" s="51"/>
      <c r="AP40" s="13"/>
      <c r="AQ40"/>
      <c r="AR40"/>
      <c r="AS40"/>
    </row>
    <row r="41" spans="1:45" ht="20.25" customHeight="1" x14ac:dyDescent="0.25">
      <c r="A41"/>
      <c r="B41" s="11"/>
      <c r="C41" s="32"/>
      <c r="D41" s="5"/>
      <c r="E41" s="29"/>
      <c r="F41" s="5"/>
      <c r="G41" s="5"/>
      <c r="H41" s="5"/>
      <c r="I41" s="5"/>
      <c r="J41" s="5"/>
      <c r="K41" s="18"/>
      <c r="L41" s="18"/>
      <c r="M41" s="18"/>
      <c r="N41" s="26"/>
      <c r="O41" s="26"/>
      <c r="P41" s="26"/>
      <c r="Q41" s="26"/>
      <c r="R41" s="38"/>
      <c r="S41" s="38"/>
      <c r="T41" s="38"/>
      <c r="U41" s="38"/>
      <c r="V41" s="25"/>
      <c r="W41" s="18"/>
      <c r="X41" s="18"/>
      <c r="Y41" s="18"/>
      <c r="Z41" s="27"/>
      <c r="AA41" s="27"/>
      <c r="AB41" s="27"/>
      <c r="AC41" s="27"/>
      <c r="AD41" s="18"/>
      <c r="AE41" s="27"/>
      <c r="AF41" s="27"/>
      <c r="AG41" s="27"/>
      <c r="AH41" s="27"/>
      <c r="AI41" s="27"/>
      <c r="AJ41" s="27"/>
      <c r="AK41" s="27"/>
      <c r="AL41" s="27"/>
      <c r="AM41" s="27"/>
      <c r="AN41" s="27"/>
      <c r="AO41" s="27"/>
      <c r="AP41" s="13"/>
      <c r="AQ41"/>
      <c r="AR41"/>
      <c r="AS41"/>
    </row>
    <row r="42" spans="1:45" ht="20.25" customHeight="1" x14ac:dyDescent="0.25">
      <c r="A42"/>
      <c r="B42" s="11"/>
      <c r="C42" s="33"/>
      <c r="D42" s="5"/>
      <c r="E42" s="5"/>
      <c r="F42" s="5"/>
      <c r="G42" s="5"/>
      <c r="H42" s="5"/>
      <c r="I42" s="5"/>
      <c r="J42" s="5"/>
      <c r="K42" s="18"/>
      <c r="L42" s="18"/>
      <c r="M42" s="18"/>
      <c r="N42" s="21"/>
      <c r="O42" s="21"/>
      <c r="P42" s="21"/>
      <c r="Q42" s="21"/>
      <c r="R42" s="39"/>
      <c r="S42" s="39"/>
      <c r="T42" s="39"/>
      <c r="U42" s="39"/>
      <c r="V42" s="20"/>
      <c r="W42" s="18"/>
      <c r="X42" s="18"/>
      <c r="Y42" s="18"/>
      <c r="Z42" s="22"/>
      <c r="AA42" s="22"/>
      <c r="AB42" s="22"/>
      <c r="AC42" s="22"/>
      <c r="AD42" s="18"/>
      <c r="AE42" s="28"/>
      <c r="AF42" s="28"/>
      <c r="AG42" s="28"/>
      <c r="AH42" s="28"/>
      <c r="AI42" s="28"/>
      <c r="AJ42" s="28"/>
      <c r="AK42" s="28"/>
      <c r="AL42" s="28"/>
      <c r="AM42" s="28"/>
      <c r="AN42" s="28"/>
      <c r="AO42" s="28"/>
      <c r="AP42" s="13"/>
      <c r="AQ42"/>
      <c r="AR42"/>
      <c r="AS42"/>
    </row>
    <row r="43" spans="1:45" ht="20.25" customHeight="1" x14ac:dyDescent="0.25">
      <c r="A43"/>
      <c r="B43" s="11"/>
      <c r="C43" s="5"/>
      <c r="D43" s="5"/>
      <c r="E43" s="5"/>
      <c r="F43" s="5"/>
      <c r="G43" s="5"/>
      <c r="H43" s="5"/>
      <c r="I43" s="5"/>
      <c r="J43" s="5"/>
      <c r="K43" s="18"/>
      <c r="L43" s="18"/>
      <c r="M43" s="18"/>
      <c r="N43" s="18"/>
      <c r="O43" s="18"/>
      <c r="P43" s="18"/>
      <c r="Q43" s="18"/>
      <c r="R43" s="415"/>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5"/>
      <c r="F45" s="5"/>
      <c r="G45" s="5"/>
      <c r="H45" s="5"/>
      <c r="I45" s="5"/>
      <c r="J45" s="5"/>
      <c r="K45" s="5"/>
      <c r="L45" s="5"/>
      <c r="M45" s="5"/>
      <c r="N45" s="5"/>
      <c r="O45" s="5"/>
      <c r="P45" s="5"/>
      <c r="Q45" s="5"/>
      <c r="R45" s="415"/>
      <c r="S45" s="415"/>
      <c r="T45" s="415"/>
      <c r="U45" s="415"/>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29"/>
      <c r="F46" s="5"/>
      <c r="G46" s="5"/>
      <c r="H46" s="5"/>
      <c r="I46" s="5"/>
      <c r="J46" s="5"/>
      <c r="K46" s="5"/>
      <c r="L46" s="5"/>
      <c r="M46" s="5"/>
      <c r="N46" s="5"/>
      <c r="O46" s="5"/>
      <c r="P46" s="5"/>
      <c r="Q46" s="5"/>
      <c r="R46" s="416"/>
      <c r="S46" s="416"/>
      <c r="T46" s="416"/>
      <c r="U46" s="416"/>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415"/>
      <c r="S47" s="415"/>
      <c r="T47" s="415"/>
      <c r="U47" s="41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7">
    <mergeCell ref="AH5:AO5"/>
    <mergeCell ref="H23:L23"/>
    <mergeCell ref="AH6:AO6"/>
    <mergeCell ref="C8:AO16"/>
    <mergeCell ref="H20:L20"/>
    <mergeCell ref="H21:L21"/>
    <mergeCell ref="H22:L22"/>
    <mergeCell ref="R44:U44"/>
    <mergeCell ref="R45:U45"/>
    <mergeCell ref="R46:U46"/>
    <mergeCell ref="R47:U47"/>
    <mergeCell ref="R31:U31"/>
    <mergeCell ref="R32:U32"/>
    <mergeCell ref="R33:U33"/>
    <mergeCell ref="R34:U34"/>
    <mergeCell ref="R35:U35"/>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S219"/>
  <sheetViews>
    <sheetView showGridLines="0" showRowColHeaders="0" workbookViewId="0">
      <pane ySplit="3" topLeftCell="A4" activePane="bottomLeft" state="frozen"/>
      <selection activeCell="AC24" sqref="AC24:AI24"/>
      <selection pane="bottomLeft" activeCell="C8" sqref="C8:AO16"/>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+Startseite!AK24</f>
        <v>Vorstellungsgespräche</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114 Abs. 8</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Sofern das Arbeitsverhältnis durch den Arbeitgeber aufgelöst wurde: die benötigte Zeit jedoch maximal ein halber Tag pro Woche.</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s="91" t="s">
        <v>447</v>
      </c>
    </row>
    <row r="20" spans="1:45" ht="20.25" customHeight="1" x14ac:dyDescent="0.25">
      <c r="A20"/>
      <c r="B20" s="11"/>
      <c r="C20" s="32" t="s">
        <v>33</v>
      </c>
      <c r="D20" s="33"/>
      <c r="E20" s="5"/>
      <c r="F20" s="5"/>
      <c r="G20" s="5"/>
      <c r="H20" s="422">
        <v>1</v>
      </c>
      <c r="I20" s="422"/>
      <c r="J20" s="422"/>
      <c r="K20" s="422"/>
      <c r="L20" s="422"/>
      <c r="M20" s="18"/>
      <c r="N20" s="18"/>
      <c r="O20" s="18"/>
      <c r="P20" s="18"/>
      <c r="Q20" s="18"/>
      <c r="R20" s="18" t="s">
        <v>140</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224</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225</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226</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3"/>
      <c r="AS24"/>
    </row>
    <row r="25" spans="1:45" ht="20.25" customHeight="1" x14ac:dyDescent="0.25">
      <c r="A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c r="AS25"/>
    </row>
    <row r="26" spans="1:45" ht="20.25" customHeight="1" x14ac:dyDescent="0.25">
      <c r="A26"/>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row>
    <row r="27" spans="1:45" ht="20.25" customHeight="1" x14ac:dyDescent="0.25">
      <c r="A27"/>
      <c r="B27" s="11"/>
      <c r="C27" s="5"/>
      <c r="D27" s="5" t="s">
        <v>122</v>
      </c>
      <c r="E27" s="5"/>
      <c r="F27" s="5"/>
      <c r="G27" s="5"/>
      <c r="H27" s="5"/>
      <c r="I27" s="5"/>
      <c r="J27" s="5"/>
      <c r="K27" s="5"/>
      <c r="L27" s="5"/>
      <c r="M27" s="5"/>
      <c r="N27" s="5"/>
      <c r="O27" s="5"/>
      <c r="P27" s="5"/>
      <c r="Q27" s="5"/>
      <c r="R27" s="5"/>
      <c r="S27" s="5"/>
      <c r="T27" s="5"/>
      <c r="U27" s="5"/>
      <c r="V27" s="51"/>
      <c r="W27" s="51"/>
      <c r="X27" s="51"/>
      <c r="Y27" s="51"/>
      <c r="Z27" s="51"/>
      <c r="AA27" s="51"/>
      <c r="AB27" s="51"/>
      <c r="AC27" s="51"/>
      <c r="AD27" s="51"/>
      <c r="AE27" s="51"/>
      <c r="AF27" s="51"/>
      <c r="AG27" s="51"/>
      <c r="AH27" s="51"/>
      <c r="AI27" s="51"/>
      <c r="AJ27" s="51"/>
      <c r="AK27" s="51"/>
      <c r="AL27" s="51"/>
      <c r="AM27" s="51"/>
      <c r="AN27" s="51"/>
      <c r="AO27" s="51"/>
      <c r="AP27" s="13"/>
      <c r="AS27"/>
    </row>
    <row r="28" spans="1:45" ht="20.25" customHeight="1" x14ac:dyDescent="0.25">
      <c r="A28"/>
      <c r="B28" s="11"/>
      <c r="C28" s="32"/>
      <c r="D28" s="5"/>
      <c r="E28" s="5"/>
      <c r="F28" s="5"/>
      <c r="G28" s="5"/>
      <c r="H28" s="5"/>
      <c r="I28" s="5"/>
      <c r="J28" s="5"/>
      <c r="K28" s="18"/>
      <c r="L28" s="18"/>
      <c r="M28" s="18"/>
      <c r="N28" s="25"/>
      <c r="O28" s="25"/>
      <c r="P28" s="25"/>
      <c r="Q28" s="25"/>
      <c r="R28" s="18"/>
      <c r="S28" s="25"/>
      <c r="T28" s="25"/>
      <c r="U28" s="25"/>
      <c r="V28" s="25"/>
      <c r="W28" s="18"/>
      <c r="X28" s="18"/>
      <c r="Y28" s="18"/>
      <c r="Z28" s="25"/>
      <c r="AA28" s="25"/>
      <c r="AB28" s="25"/>
      <c r="AC28" s="25"/>
      <c r="AD28" s="18"/>
      <c r="AE28" s="25"/>
      <c r="AF28" s="25"/>
      <c r="AG28" s="25"/>
      <c r="AH28" s="25"/>
      <c r="AI28" s="25"/>
      <c r="AJ28" s="25"/>
      <c r="AK28" s="25"/>
      <c r="AL28" s="25"/>
      <c r="AM28" s="25"/>
      <c r="AN28" s="25"/>
      <c r="AO28" s="25"/>
      <c r="AP28" s="13"/>
      <c r="AS28"/>
    </row>
    <row r="29" spans="1:45"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5"/>
      <c r="D30" s="6"/>
      <c r="E30" s="5"/>
      <c r="F30" s="5"/>
      <c r="G30" s="5"/>
      <c r="H30" s="5"/>
      <c r="I30" s="5"/>
      <c r="J30" s="5"/>
      <c r="K30" s="18"/>
      <c r="L30" s="18"/>
      <c r="M30" s="18"/>
      <c r="N30" s="25"/>
      <c r="O30" s="25"/>
      <c r="P30" s="25"/>
      <c r="Q30" s="25"/>
      <c r="R30" s="415"/>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5"/>
      <c r="E31" s="5"/>
      <c r="F31" s="5"/>
      <c r="G31" s="5"/>
      <c r="H31" s="5"/>
      <c r="I31" s="5"/>
      <c r="J31" s="5"/>
      <c r="K31" s="18"/>
      <c r="L31" s="18"/>
      <c r="M31" s="18"/>
      <c r="N31" s="25"/>
      <c r="O31" s="25"/>
      <c r="P31" s="35"/>
      <c r="Q31" s="3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Q31"/>
      <c r="AR31"/>
      <c r="AS31"/>
    </row>
    <row r="32" spans="1:45" ht="20.25" customHeight="1" x14ac:dyDescent="0.25">
      <c r="A32"/>
      <c r="B32" s="11"/>
      <c r="C32" s="5"/>
      <c r="D32" s="5"/>
      <c r="E32" s="5"/>
      <c r="F32" s="5"/>
      <c r="G32" s="5"/>
      <c r="H32" s="5"/>
      <c r="I32" s="5"/>
      <c r="J32" s="5"/>
      <c r="K32" s="18"/>
      <c r="L32" s="18"/>
      <c r="M32" s="18"/>
      <c r="N32" s="25"/>
      <c r="O32" s="25"/>
      <c r="P32" s="25"/>
      <c r="Q32" s="2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3"/>
      <c r="E33" s="29"/>
      <c r="F33" s="5"/>
      <c r="G33" s="5"/>
      <c r="H33" s="5"/>
      <c r="I33" s="5"/>
      <c r="J33" s="5"/>
      <c r="K33" s="18"/>
      <c r="L33" s="18"/>
      <c r="M33" s="18"/>
      <c r="N33" s="26"/>
      <c r="O33" s="26"/>
      <c r="P33" s="26"/>
      <c r="Q33" s="26"/>
      <c r="R33" s="416"/>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13"/>
      <c r="AQ33"/>
      <c r="AR33"/>
      <c r="AS33"/>
    </row>
    <row r="34" spans="1:45" ht="20.25" customHeight="1" x14ac:dyDescent="0.25">
      <c r="A34"/>
      <c r="B34" s="11"/>
      <c r="C34" s="5"/>
      <c r="D34" s="3"/>
      <c r="E34" s="5"/>
      <c r="F34" s="5"/>
      <c r="G34" s="5"/>
      <c r="H34" s="5"/>
      <c r="I34" s="5"/>
      <c r="J34" s="5"/>
      <c r="K34" s="18"/>
      <c r="L34" s="18"/>
      <c r="M34" s="18"/>
      <c r="N34" s="21"/>
      <c r="O34" s="21"/>
      <c r="P34" s="21"/>
      <c r="Q34" s="21"/>
      <c r="R34" s="415"/>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c r="AQ34"/>
      <c r="AR34"/>
      <c r="AS34"/>
    </row>
    <row r="35" spans="1:45" ht="20.25" customHeight="1" x14ac:dyDescent="0.25">
      <c r="A35"/>
      <c r="B35" s="11"/>
      <c r="C35" s="5"/>
      <c r="D35" s="5"/>
      <c r="E35" s="5"/>
      <c r="F35" s="5"/>
      <c r="G35" s="5"/>
      <c r="H35" s="5"/>
      <c r="I35" s="5"/>
      <c r="J35" s="5"/>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c r="AQ35"/>
      <c r="AR35"/>
      <c r="AS35"/>
    </row>
    <row r="36" spans="1:45" ht="20.25" customHeight="1" x14ac:dyDescent="0.25">
      <c r="A36"/>
      <c r="B36" s="11"/>
      <c r="C36" s="5"/>
      <c r="D36" s="5"/>
      <c r="E36" s="5"/>
      <c r="F36" s="5"/>
      <c r="G36" s="5"/>
      <c r="H36" s="5"/>
      <c r="I36" s="5"/>
      <c r="J36" s="5"/>
      <c r="K36" s="5"/>
      <c r="L36" s="5"/>
      <c r="M36" s="5"/>
      <c r="N36" s="5"/>
      <c r="O36" s="5"/>
      <c r="P36" s="5"/>
      <c r="Q36" s="5"/>
      <c r="R36" s="5"/>
      <c r="S36" s="5"/>
      <c r="T36" s="5"/>
      <c r="U36" s="5"/>
      <c r="V36" s="51"/>
      <c r="W36" s="51"/>
      <c r="X36" s="51"/>
      <c r="Y36" s="51"/>
      <c r="Z36" s="51"/>
      <c r="AA36" s="51"/>
      <c r="AB36" s="51"/>
      <c r="AC36" s="51"/>
      <c r="AD36" s="51"/>
      <c r="AE36" s="51"/>
      <c r="AF36" s="51"/>
      <c r="AG36" s="51"/>
      <c r="AH36" s="51"/>
      <c r="AI36" s="51"/>
      <c r="AJ36" s="51"/>
      <c r="AK36" s="51"/>
      <c r="AL36" s="51"/>
      <c r="AM36" s="51"/>
      <c r="AN36" s="51"/>
      <c r="AO36" s="51"/>
      <c r="AP36" s="13"/>
      <c r="AQ36"/>
      <c r="AR36"/>
      <c r="AS36"/>
    </row>
    <row r="37" spans="1:45" ht="20.25" customHeight="1" x14ac:dyDescent="0.25">
      <c r="A37"/>
      <c r="B37" s="11"/>
      <c r="C37" s="32"/>
      <c r="D37" s="5"/>
      <c r="E37" s="5"/>
      <c r="F37" s="5"/>
      <c r="G37" s="5"/>
      <c r="H37" s="5"/>
      <c r="I37" s="5"/>
      <c r="J37" s="5"/>
      <c r="K37" s="18"/>
      <c r="L37" s="18"/>
      <c r="M37" s="18"/>
      <c r="N37" s="25"/>
      <c r="O37" s="25"/>
      <c r="P37" s="25"/>
      <c r="Q37" s="25"/>
      <c r="R37" s="18"/>
      <c r="S37" s="25"/>
      <c r="T37" s="25"/>
      <c r="U37" s="25"/>
      <c r="V37" s="25"/>
      <c r="W37" s="18"/>
      <c r="X37" s="18"/>
      <c r="Y37" s="18"/>
      <c r="Z37" s="25"/>
      <c r="AA37" s="25"/>
      <c r="AB37" s="25"/>
      <c r="AC37" s="25"/>
      <c r="AD37" s="18"/>
      <c r="AE37" s="25"/>
      <c r="AF37" s="25"/>
      <c r="AG37" s="25"/>
      <c r="AH37" s="25"/>
      <c r="AI37" s="25"/>
      <c r="AJ37" s="25"/>
      <c r="AK37" s="25"/>
      <c r="AL37" s="25"/>
      <c r="AM37" s="25"/>
      <c r="AN37" s="25"/>
      <c r="AO37" s="25"/>
      <c r="AP37" s="13"/>
      <c r="AQ37"/>
      <c r="AR37"/>
      <c r="AS37"/>
    </row>
    <row r="38" spans="1:45" ht="20.25" customHeight="1" x14ac:dyDescent="0.25">
      <c r="A38"/>
      <c r="B38" s="11"/>
      <c r="C38" s="5"/>
      <c r="D38" s="6"/>
      <c r="E38" s="29"/>
      <c r="F38" s="5"/>
      <c r="G38" s="5"/>
      <c r="H38" s="5"/>
      <c r="I38" s="5"/>
      <c r="J38" s="5"/>
      <c r="K38" s="18"/>
      <c r="L38" s="18"/>
      <c r="M38" s="18"/>
      <c r="N38" s="25"/>
      <c r="O38" s="25"/>
      <c r="P38" s="25"/>
      <c r="Q38" s="25"/>
      <c r="R38" s="18"/>
      <c r="S38" s="18"/>
      <c r="T38" s="18"/>
      <c r="U38" s="18"/>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5"/>
      <c r="E39" s="5"/>
      <c r="F39" s="5"/>
      <c r="G39" s="5"/>
      <c r="H39" s="5"/>
      <c r="I39" s="5"/>
      <c r="J39" s="5"/>
      <c r="K39" s="5"/>
      <c r="L39" s="5"/>
      <c r="M39" s="5"/>
      <c r="N39" s="5"/>
      <c r="O39" s="5"/>
      <c r="P39" s="5"/>
      <c r="Q39" s="5"/>
      <c r="R39" s="5"/>
      <c r="S39" s="5"/>
      <c r="T39" s="5"/>
      <c r="U39" s="5"/>
      <c r="V39" s="51"/>
      <c r="W39" s="51"/>
      <c r="X39" s="51"/>
      <c r="Y39" s="51"/>
      <c r="Z39" s="51"/>
      <c r="AA39" s="51"/>
      <c r="AB39" s="51"/>
      <c r="AC39" s="51"/>
      <c r="AD39" s="51"/>
      <c r="AE39" s="51"/>
      <c r="AF39" s="51"/>
      <c r="AG39" s="51"/>
      <c r="AH39" s="51"/>
      <c r="AI39" s="51"/>
      <c r="AJ39" s="51"/>
      <c r="AK39" s="51"/>
      <c r="AL39" s="51"/>
      <c r="AM39" s="51"/>
      <c r="AN39" s="51"/>
      <c r="AO39" s="51"/>
      <c r="AP39" s="13"/>
      <c r="AQ39"/>
      <c r="AR39"/>
      <c r="AS39"/>
    </row>
    <row r="40" spans="1:45" ht="20.25" customHeight="1" x14ac:dyDescent="0.25">
      <c r="A40"/>
      <c r="B40" s="11"/>
      <c r="C40" s="32"/>
      <c r="D40" s="5"/>
      <c r="E40" s="29"/>
      <c r="F40" s="5"/>
      <c r="G40" s="5"/>
      <c r="H40" s="5"/>
      <c r="I40" s="5"/>
      <c r="J40" s="5"/>
      <c r="K40" s="18"/>
      <c r="L40" s="18"/>
      <c r="M40" s="18"/>
      <c r="N40" s="26"/>
      <c r="O40" s="26"/>
      <c r="P40" s="26"/>
      <c r="Q40" s="26"/>
      <c r="R40" s="38"/>
      <c r="S40" s="38"/>
      <c r="T40" s="38"/>
      <c r="U40" s="38"/>
      <c r="V40" s="25"/>
      <c r="W40" s="18"/>
      <c r="X40" s="18"/>
      <c r="Y40" s="18"/>
      <c r="Z40" s="27"/>
      <c r="AA40" s="27"/>
      <c r="AB40" s="27"/>
      <c r="AC40" s="27"/>
      <c r="AD40" s="18"/>
      <c r="AE40" s="27"/>
      <c r="AF40" s="27"/>
      <c r="AG40" s="27"/>
      <c r="AH40" s="27"/>
      <c r="AI40" s="27"/>
      <c r="AJ40" s="27"/>
      <c r="AK40" s="27"/>
      <c r="AL40" s="27"/>
      <c r="AM40" s="27"/>
      <c r="AN40" s="27"/>
      <c r="AO40" s="27"/>
      <c r="AP40" s="13"/>
      <c r="AQ40"/>
      <c r="AR40"/>
      <c r="AS40"/>
    </row>
    <row r="41" spans="1:45" ht="20.25" customHeight="1" x14ac:dyDescent="0.25">
      <c r="A41"/>
      <c r="B41" s="11"/>
      <c r="C41" s="33"/>
      <c r="D41" s="5"/>
      <c r="E41" s="5"/>
      <c r="F41" s="5"/>
      <c r="G41" s="5"/>
      <c r="H41" s="5"/>
      <c r="I41" s="5"/>
      <c r="J41" s="5"/>
      <c r="K41" s="18"/>
      <c r="L41" s="18"/>
      <c r="M41" s="18"/>
      <c r="N41" s="21"/>
      <c r="O41" s="21"/>
      <c r="P41" s="21"/>
      <c r="Q41" s="21"/>
      <c r="R41" s="39"/>
      <c r="S41" s="39"/>
      <c r="T41" s="39"/>
      <c r="U41" s="39"/>
      <c r="V41" s="20"/>
      <c r="W41" s="18"/>
      <c r="X41" s="18"/>
      <c r="Y41" s="18"/>
      <c r="Z41" s="22"/>
      <c r="AA41" s="22"/>
      <c r="AB41" s="22"/>
      <c r="AC41" s="22"/>
      <c r="AD41" s="18"/>
      <c r="AE41" s="28"/>
      <c r="AF41" s="28"/>
      <c r="AG41" s="28"/>
      <c r="AH41" s="28"/>
      <c r="AI41" s="28"/>
      <c r="AJ41" s="28"/>
      <c r="AK41" s="28"/>
      <c r="AL41" s="28"/>
      <c r="AM41" s="28"/>
      <c r="AN41" s="28"/>
      <c r="AO41" s="28"/>
      <c r="AP41" s="13"/>
      <c r="AQ41"/>
      <c r="AR41"/>
      <c r="AS41"/>
    </row>
    <row r="42" spans="1:45" ht="20.25" customHeight="1" x14ac:dyDescent="0.25">
      <c r="A42"/>
      <c r="B42" s="11"/>
      <c r="C42" s="5"/>
      <c r="D42" s="5"/>
      <c r="E42" s="5"/>
      <c r="F42" s="5"/>
      <c r="G42" s="5"/>
      <c r="H42" s="5"/>
      <c r="I42" s="5"/>
      <c r="J42" s="5"/>
      <c r="K42" s="18"/>
      <c r="L42" s="18"/>
      <c r="M42" s="18"/>
      <c r="N42" s="18"/>
      <c r="O42" s="18"/>
      <c r="P42" s="18"/>
      <c r="Q42" s="18"/>
      <c r="R42" s="415"/>
      <c r="S42" s="415"/>
      <c r="T42" s="415"/>
      <c r="U42" s="415"/>
      <c r="V42" s="18"/>
      <c r="W42" s="18"/>
      <c r="X42" s="18"/>
      <c r="Y42" s="18"/>
      <c r="Z42" s="18"/>
      <c r="AA42" s="18"/>
      <c r="AB42" s="18"/>
      <c r="AC42" s="18"/>
      <c r="AD42" s="18"/>
      <c r="AE42" s="18"/>
      <c r="AF42" s="18"/>
      <c r="AG42" s="18"/>
      <c r="AH42" s="18"/>
      <c r="AI42" s="18"/>
      <c r="AJ42" s="18"/>
      <c r="AK42" s="18"/>
      <c r="AL42" s="18"/>
      <c r="AM42" s="18"/>
      <c r="AN42" s="18"/>
      <c r="AO42" s="18"/>
      <c r="AP42" s="13"/>
      <c r="AQ42"/>
      <c r="AR42"/>
      <c r="AS42"/>
    </row>
    <row r="43" spans="1:45" ht="20.25" customHeight="1" x14ac:dyDescent="0.25">
      <c r="A43"/>
      <c r="B43" s="11"/>
      <c r="C43" s="5"/>
      <c r="D43" s="5"/>
      <c r="E43" s="5"/>
      <c r="F43" s="5"/>
      <c r="G43" s="5"/>
      <c r="H43" s="5"/>
      <c r="I43" s="5"/>
      <c r="J43" s="5"/>
      <c r="K43" s="5"/>
      <c r="L43" s="5"/>
      <c r="M43" s="5"/>
      <c r="N43" s="5"/>
      <c r="O43" s="5"/>
      <c r="P43" s="5"/>
      <c r="Q43" s="5"/>
      <c r="R43" s="415"/>
      <c r="S43" s="415"/>
      <c r="T43" s="415"/>
      <c r="U43" s="415"/>
      <c r="V43" s="51"/>
      <c r="W43" s="51"/>
      <c r="X43" s="51"/>
      <c r="Y43" s="51"/>
      <c r="Z43" s="51"/>
      <c r="AA43" s="51"/>
      <c r="AB43" s="51"/>
      <c r="AC43" s="51"/>
      <c r="AD43" s="51"/>
      <c r="AE43" s="51"/>
      <c r="AF43" s="51"/>
      <c r="AG43" s="51"/>
      <c r="AH43" s="51"/>
      <c r="AI43" s="51"/>
      <c r="AJ43" s="51"/>
      <c r="AK43" s="51"/>
      <c r="AL43" s="51"/>
      <c r="AM43" s="51"/>
      <c r="AN43" s="51"/>
      <c r="AO43" s="51"/>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29"/>
      <c r="F45" s="5"/>
      <c r="G45" s="5"/>
      <c r="H45" s="5"/>
      <c r="I45" s="5"/>
      <c r="J45" s="5"/>
      <c r="K45" s="5"/>
      <c r="L45" s="5"/>
      <c r="M45" s="5"/>
      <c r="N45" s="5"/>
      <c r="O45" s="5"/>
      <c r="P45" s="5"/>
      <c r="Q45" s="5"/>
      <c r="R45" s="416"/>
      <c r="S45" s="416"/>
      <c r="T45" s="416"/>
      <c r="U45" s="416"/>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5"/>
      <c r="F46" s="5"/>
      <c r="G46" s="5"/>
      <c r="H46" s="5"/>
      <c r="I46" s="5"/>
      <c r="J46" s="5"/>
      <c r="K46" s="5"/>
      <c r="L46" s="5"/>
      <c r="M46" s="5"/>
      <c r="N46" s="5"/>
      <c r="O46" s="5"/>
      <c r="P46" s="5"/>
      <c r="Q46" s="5"/>
      <c r="R46" s="415"/>
      <c r="S46" s="415"/>
      <c r="T46" s="415"/>
      <c r="U46" s="415"/>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c r="AQ52"/>
      <c r="AR52"/>
      <c r="AS52"/>
    </row>
    <row r="53" spans="1:45" ht="20.25" customHeight="1" x14ac:dyDescent="0.25">
      <c r="A53"/>
      <c r="B53" s="14"/>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6"/>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ht="20.25" customHeight="1"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row r="219" spans="1:45" x14ac:dyDescent="0.25">
      <c r="A219"/>
      <c r="AQ219"/>
      <c r="AR219"/>
      <c r="AS219"/>
    </row>
  </sheetData>
  <sheetProtection sheet="1" objects="1" scenarios="1"/>
  <mergeCells count="17">
    <mergeCell ref="AH5:AO5"/>
    <mergeCell ref="H23:L23"/>
    <mergeCell ref="AH6:AO6"/>
    <mergeCell ref="C8:AO16"/>
    <mergeCell ref="H20:L20"/>
    <mergeCell ref="H21:L21"/>
    <mergeCell ref="H22:L22"/>
    <mergeCell ref="R43:U43"/>
    <mergeCell ref="R44:U44"/>
    <mergeCell ref="R45:U45"/>
    <mergeCell ref="R46:U46"/>
    <mergeCell ref="R30:U30"/>
    <mergeCell ref="R31:U31"/>
    <mergeCell ref="R32:U32"/>
    <mergeCell ref="R33:U33"/>
    <mergeCell ref="R34:U34"/>
    <mergeCell ref="R42:U4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S218"/>
  <sheetViews>
    <sheetView showGridLines="0" showRowColHeaders="0" workbookViewId="0">
      <pane ySplit="3" topLeftCell="A17" activePane="bottomLeft" state="frozen"/>
      <selection activeCell="AC24" sqref="AC24:AI24"/>
      <selection pane="bottomLeft" activeCell="C8" sqref="C8:AO16"/>
    </sheetView>
  </sheetViews>
  <sheetFormatPr baseColWidth="10" defaultRowHeight="15" x14ac:dyDescent="0.25"/>
  <cols>
    <col min="1" max="1" width="3.125" style="91" customWidth="1"/>
    <col min="2" max="2" width="2.375" style="91" customWidth="1"/>
    <col min="3" max="41" width="2.625" style="91" customWidth="1"/>
    <col min="42" max="44" width="2.375" style="91" customWidth="1"/>
    <col min="45" max="45" width="11" style="91"/>
  </cols>
  <sheetData>
    <row r="1" spans="1:45" s="91" customFormat="1" ht="12.75" x14ac:dyDescent="0.2"/>
    <row r="2" spans="1:45" s="91" customFormat="1" ht="12.75" customHeight="1" x14ac:dyDescent="0.3">
      <c r="B2" s="95"/>
    </row>
    <row r="3" spans="1:45" s="91" customFormat="1" ht="21.75" customHeight="1" x14ac:dyDescent="0.3">
      <c r="B3" s="96"/>
    </row>
    <row r="4" spans="1:45" ht="20.25" customHeight="1" x14ac:dyDescent="0.25">
      <c r="A4"/>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c r="AQ4"/>
      <c r="AR4"/>
      <c r="AS4"/>
    </row>
    <row r="5" spans="1:45" ht="20.25" customHeight="1" x14ac:dyDescent="0.3">
      <c r="A5"/>
      <c r="B5" s="11"/>
      <c r="C5" s="34" t="str">
        <f>+Startseite!AK26</f>
        <v>Wohnungswechsel</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114 Abs. 7</v>
      </c>
      <c r="AI5" s="423"/>
      <c r="AJ5" s="423"/>
      <c r="AK5" s="423"/>
      <c r="AL5" s="423"/>
      <c r="AM5" s="423"/>
      <c r="AN5" s="423"/>
      <c r="AO5" s="423"/>
      <c r="AP5" s="13"/>
      <c r="AQ5"/>
      <c r="AR5"/>
      <c r="AS5"/>
    </row>
    <row r="6" spans="1:45" s="91" customFormat="1"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1:45" ht="20.25" customHeight="1" x14ac:dyDescent="0.25">
      <c r="A7"/>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c r="AQ7"/>
      <c r="AR7"/>
      <c r="AS7"/>
    </row>
    <row r="8" spans="1:45" ht="20.25" customHeight="1" x14ac:dyDescent="0.25">
      <c r="A8"/>
      <c r="B8" s="11"/>
      <c r="C8" s="417" t="str">
        <f>VLOOKUP(C5,Grundlagen!B4:D31,2,FALSE)</f>
        <v>Die benötigte Zeit jedoch max. 1 Tag, ereignisgebunden.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c r="AQ8"/>
      <c r="AR8"/>
      <c r="AS8"/>
    </row>
    <row r="9" spans="1:45" ht="20.25" customHeight="1" x14ac:dyDescent="0.25">
      <c r="A9"/>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c r="AQ9"/>
      <c r="AR9"/>
      <c r="AS9"/>
    </row>
    <row r="10" spans="1:45" ht="20.25" customHeight="1" x14ac:dyDescent="0.25">
      <c r="A10"/>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c r="AQ10"/>
      <c r="AR10"/>
      <c r="AS10"/>
    </row>
    <row r="11" spans="1:45" ht="20.25" customHeight="1" x14ac:dyDescent="0.25">
      <c r="A11"/>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c r="AQ11"/>
      <c r="AR11"/>
      <c r="AS11"/>
    </row>
    <row r="12" spans="1:45" ht="20.25" customHeight="1" x14ac:dyDescent="0.25">
      <c r="A1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c r="AQ12"/>
      <c r="AR12"/>
      <c r="AS12"/>
    </row>
    <row r="13" spans="1:45" ht="20.25" customHeight="1" x14ac:dyDescent="0.25">
      <c r="A13"/>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c r="AQ13"/>
      <c r="AR13"/>
      <c r="AS13"/>
    </row>
    <row r="14" spans="1:45" ht="20.25" customHeight="1" x14ac:dyDescent="0.25">
      <c r="A14"/>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c r="AQ14"/>
      <c r="AR14"/>
      <c r="AS14"/>
    </row>
    <row r="15" spans="1:45" ht="20.25" customHeight="1" x14ac:dyDescent="0.25">
      <c r="A15"/>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c r="AQ15"/>
      <c r="AR15"/>
      <c r="AS15"/>
    </row>
    <row r="16" spans="1:45" ht="20.25" customHeight="1" x14ac:dyDescent="0.25">
      <c r="A16"/>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c r="AS16"/>
    </row>
    <row r="17" spans="1:45" ht="20.25" customHeight="1" x14ac:dyDescent="0.25">
      <c r="A17"/>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c r="AS17"/>
    </row>
    <row r="18" spans="1:45" ht="20.25" customHeight="1" x14ac:dyDescent="0.25">
      <c r="A18"/>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c r="AS18" s="312" t="s">
        <v>408</v>
      </c>
    </row>
    <row r="19" spans="1:45" ht="20.25" customHeight="1" x14ac:dyDescent="0.25">
      <c r="A19"/>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c r="AS19" s="91" t="s">
        <v>448</v>
      </c>
    </row>
    <row r="20" spans="1:45" ht="20.25" customHeight="1" x14ac:dyDescent="0.25">
      <c r="A20"/>
      <c r="B20" s="11"/>
      <c r="C20" s="32" t="s">
        <v>33</v>
      </c>
      <c r="D20" s="33"/>
      <c r="E20" s="5"/>
      <c r="F20" s="5"/>
      <c r="G20" s="5"/>
      <c r="H20" s="422">
        <v>1</v>
      </c>
      <c r="I20" s="422"/>
      <c r="J20" s="422"/>
      <c r="K20" s="422"/>
      <c r="L20" s="422"/>
      <c r="M20" s="18"/>
      <c r="N20" s="18"/>
      <c r="O20" s="18"/>
      <c r="P20" s="18"/>
      <c r="Q20" s="18"/>
      <c r="R20" s="18" t="s">
        <v>136</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c r="AS20"/>
    </row>
    <row r="21" spans="1:45" ht="20.25" customHeight="1" x14ac:dyDescent="0.25">
      <c r="A21"/>
      <c r="B21" s="11"/>
      <c r="C21" s="32" t="s">
        <v>34</v>
      </c>
      <c r="D21" s="32"/>
      <c r="E21" s="5"/>
      <c r="F21" s="5"/>
      <c r="G21" s="5"/>
      <c r="H21" s="422">
        <v>0.8</v>
      </c>
      <c r="I21" s="422"/>
      <c r="J21" s="422"/>
      <c r="K21" s="422"/>
      <c r="L21" s="422"/>
      <c r="M21" s="18"/>
      <c r="N21" s="18"/>
      <c r="O21" s="18"/>
      <c r="P21" s="18"/>
      <c r="Q21" s="18"/>
      <c r="R21" s="18" t="s">
        <v>137</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c r="AS21"/>
    </row>
    <row r="22" spans="1:45" ht="20.25" customHeight="1" x14ac:dyDescent="0.25">
      <c r="A22"/>
      <c r="B22" s="11"/>
      <c r="C22" s="32" t="s">
        <v>35</v>
      </c>
      <c r="D22" s="32"/>
      <c r="E22" s="5"/>
      <c r="F22" s="5"/>
      <c r="G22" s="5"/>
      <c r="H22" s="422">
        <v>0.7</v>
      </c>
      <c r="I22" s="422"/>
      <c r="J22" s="422"/>
      <c r="K22" s="422"/>
      <c r="L22" s="422"/>
      <c r="M22" s="18"/>
      <c r="N22" s="18"/>
      <c r="O22" s="18"/>
      <c r="P22" s="18"/>
      <c r="Q22" s="18"/>
      <c r="R22" s="18" t="s">
        <v>138</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c r="AS22"/>
    </row>
    <row r="23" spans="1:45" ht="20.25" customHeight="1" x14ac:dyDescent="0.25">
      <c r="A23"/>
      <c r="B23" s="11"/>
      <c r="C23" s="32" t="s">
        <v>36</v>
      </c>
      <c r="D23" s="33"/>
      <c r="E23" s="5"/>
      <c r="F23" s="5"/>
      <c r="G23" s="5"/>
      <c r="H23" s="422">
        <v>0.6</v>
      </c>
      <c r="I23" s="422"/>
      <c r="J23" s="422"/>
      <c r="K23" s="422"/>
      <c r="L23" s="422"/>
      <c r="M23" s="18"/>
      <c r="N23" s="18"/>
      <c r="O23" s="18"/>
      <c r="P23" s="18"/>
      <c r="Q23" s="18"/>
      <c r="R23" s="18" t="s">
        <v>139</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c r="AS23"/>
    </row>
    <row r="24" spans="1:45" ht="20.25" customHeight="1" x14ac:dyDescent="0.25">
      <c r="A24"/>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3"/>
      <c r="AS24"/>
    </row>
    <row r="25" spans="1:45" ht="20.25" customHeight="1" x14ac:dyDescent="0.25">
      <c r="A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c r="AS25"/>
    </row>
    <row r="26" spans="1:45" ht="20.25" customHeight="1" x14ac:dyDescent="0.25">
      <c r="A26"/>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row>
    <row r="27" spans="1:45" ht="20.25" customHeight="1" x14ac:dyDescent="0.25">
      <c r="A27"/>
      <c r="B27" s="11"/>
      <c r="C27" s="5"/>
      <c r="D27" s="5" t="s">
        <v>122</v>
      </c>
      <c r="E27" s="5"/>
      <c r="F27" s="5"/>
      <c r="G27" s="5"/>
      <c r="H27" s="5"/>
      <c r="I27" s="5"/>
      <c r="J27" s="5"/>
      <c r="K27" s="5"/>
      <c r="L27" s="5"/>
      <c r="M27" s="5"/>
      <c r="N27" s="5"/>
      <c r="O27" s="5"/>
      <c r="P27" s="5"/>
      <c r="Q27" s="5"/>
      <c r="R27" s="5"/>
      <c r="S27" s="5"/>
      <c r="T27" s="5"/>
      <c r="U27" s="5"/>
      <c r="V27" s="51"/>
      <c r="W27" s="51"/>
      <c r="X27" s="51"/>
      <c r="Y27" s="51"/>
      <c r="Z27" s="51"/>
      <c r="AA27" s="51"/>
      <c r="AB27" s="51"/>
      <c r="AC27" s="51"/>
      <c r="AD27" s="51"/>
      <c r="AE27" s="51"/>
      <c r="AF27" s="51"/>
      <c r="AG27" s="51"/>
      <c r="AH27" s="51"/>
      <c r="AI27" s="51"/>
      <c r="AJ27" s="51"/>
      <c r="AK27" s="51"/>
      <c r="AL27" s="51"/>
      <c r="AM27" s="51"/>
      <c r="AN27" s="51"/>
      <c r="AO27" s="51"/>
      <c r="AP27" s="13"/>
      <c r="AS27"/>
    </row>
    <row r="28" spans="1:45" ht="20.25" customHeight="1" x14ac:dyDescent="0.25">
      <c r="A28"/>
      <c r="B28" s="11"/>
      <c r="C28" s="32"/>
      <c r="D28" s="5"/>
      <c r="E28" s="5"/>
      <c r="F28" s="5"/>
      <c r="G28" s="5"/>
      <c r="H28" s="5"/>
      <c r="I28" s="5"/>
      <c r="J28" s="5"/>
      <c r="K28" s="18"/>
      <c r="L28" s="18"/>
      <c r="M28" s="18"/>
      <c r="N28" s="25"/>
      <c r="O28" s="25"/>
      <c r="P28" s="25"/>
      <c r="Q28" s="25"/>
      <c r="R28" s="18"/>
      <c r="S28" s="25"/>
      <c r="T28" s="25"/>
      <c r="U28" s="25"/>
      <c r="V28" s="25"/>
      <c r="W28" s="18"/>
      <c r="X28" s="18"/>
      <c r="Y28" s="18"/>
      <c r="Z28" s="25"/>
      <c r="AA28" s="25"/>
      <c r="AB28" s="25"/>
      <c r="AC28" s="25"/>
      <c r="AD28" s="18"/>
      <c r="AE28" s="25"/>
      <c r="AF28" s="25"/>
      <c r="AG28" s="25"/>
      <c r="AH28" s="25"/>
      <c r="AI28" s="25"/>
      <c r="AJ28" s="25"/>
      <c r="AK28" s="25"/>
      <c r="AL28" s="25"/>
      <c r="AM28" s="25"/>
      <c r="AN28" s="25"/>
      <c r="AO28" s="25"/>
      <c r="AP28" s="13"/>
      <c r="AS28"/>
    </row>
    <row r="29" spans="1:45" ht="20.25" customHeight="1" x14ac:dyDescent="0.25">
      <c r="A29"/>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c r="AS29"/>
    </row>
    <row r="30" spans="1:45" ht="20.25" customHeight="1" x14ac:dyDescent="0.25">
      <c r="A30"/>
      <c r="B30" s="11"/>
      <c r="C30" s="5"/>
      <c r="D30" s="6"/>
      <c r="E30" s="5"/>
      <c r="F30" s="5"/>
      <c r="G30" s="5"/>
      <c r="H30" s="5"/>
      <c r="I30" s="5"/>
      <c r="J30" s="5"/>
      <c r="K30" s="18"/>
      <c r="L30" s="18"/>
      <c r="M30" s="18"/>
      <c r="N30" s="25"/>
      <c r="O30" s="25"/>
      <c r="P30" s="25"/>
      <c r="Q30" s="25"/>
      <c r="R30" s="415"/>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13"/>
      <c r="AS30"/>
    </row>
    <row r="31" spans="1:45" ht="20.25" customHeight="1" x14ac:dyDescent="0.25">
      <c r="A31"/>
      <c r="B31" s="11"/>
      <c r="C31" s="5"/>
      <c r="D31" s="5"/>
      <c r="E31" s="5"/>
      <c r="F31" s="5"/>
      <c r="G31" s="5"/>
      <c r="H31" s="5"/>
      <c r="I31" s="5"/>
      <c r="J31" s="5"/>
      <c r="K31" s="18"/>
      <c r="L31" s="18"/>
      <c r="M31" s="18"/>
      <c r="N31" s="25"/>
      <c r="O31" s="25"/>
      <c r="P31" s="35"/>
      <c r="Q31" s="3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Q31"/>
      <c r="AR31"/>
      <c r="AS31"/>
    </row>
    <row r="32" spans="1:45" ht="20.25" customHeight="1" x14ac:dyDescent="0.25">
      <c r="A32"/>
      <c r="B32" s="11"/>
      <c r="C32" s="5"/>
      <c r="D32" s="5"/>
      <c r="E32" s="5"/>
      <c r="F32" s="5"/>
      <c r="G32" s="5"/>
      <c r="H32" s="5"/>
      <c r="I32" s="5"/>
      <c r="J32" s="5"/>
      <c r="K32" s="18"/>
      <c r="L32" s="18"/>
      <c r="M32" s="18"/>
      <c r="N32" s="25"/>
      <c r="O32" s="25"/>
      <c r="P32" s="25"/>
      <c r="Q32" s="2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Q32"/>
      <c r="AR32"/>
      <c r="AS32"/>
    </row>
    <row r="33" spans="1:45" ht="20.25" customHeight="1" x14ac:dyDescent="0.25">
      <c r="A33"/>
      <c r="B33" s="11"/>
      <c r="C33" s="5"/>
      <c r="D33" s="3"/>
      <c r="E33" s="29"/>
      <c r="F33" s="5"/>
      <c r="G33" s="5"/>
      <c r="H33" s="5"/>
      <c r="I33" s="5"/>
      <c r="J33" s="5"/>
      <c r="K33" s="18"/>
      <c r="L33" s="18"/>
      <c r="M33" s="18"/>
      <c r="N33" s="26"/>
      <c r="O33" s="26"/>
      <c r="P33" s="26"/>
      <c r="Q33" s="26"/>
      <c r="R33" s="416"/>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13"/>
      <c r="AQ33"/>
      <c r="AR33"/>
      <c r="AS33"/>
    </row>
    <row r="34" spans="1:45" ht="20.25" customHeight="1" x14ac:dyDescent="0.25">
      <c r="A34"/>
      <c r="B34" s="11"/>
      <c r="C34" s="5"/>
      <c r="D34" s="3"/>
      <c r="E34" s="5"/>
      <c r="F34" s="5"/>
      <c r="G34" s="5"/>
      <c r="H34" s="5"/>
      <c r="I34" s="5"/>
      <c r="J34" s="5"/>
      <c r="K34" s="18"/>
      <c r="L34" s="18"/>
      <c r="M34" s="18"/>
      <c r="N34" s="21"/>
      <c r="O34" s="21"/>
      <c r="P34" s="21"/>
      <c r="Q34" s="21"/>
      <c r="R34" s="415"/>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c r="AQ34"/>
      <c r="AR34"/>
      <c r="AS34"/>
    </row>
    <row r="35" spans="1:45" ht="20.25" customHeight="1" x14ac:dyDescent="0.25">
      <c r="A35"/>
      <c r="B35" s="11"/>
      <c r="C35" s="5"/>
      <c r="D35" s="5"/>
      <c r="E35" s="5"/>
      <c r="F35" s="5"/>
      <c r="G35" s="5"/>
      <c r="H35" s="5"/>
      <c r="I35" s="5"/>
      <c r="J35" s="5"/>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c r="AQ35"/>
      <c r="AR35"/>
      <c r="AS35"/>
    </row>
    <row r="36" spans="1:45" ht="20.25" customHeight="1" x14ac:dyDescent="0.25">
      <c r="A36"/>
      <c r="B36" s="11"/>
      <c r="C36" s="5"/>
      <c r="D36" s="5"/>
      <c r="E36" s="5"/>
      <c r="F36" s="5"/>
      <c r="G36" s="5"/>
      <c r="H36" s="5"/>
      <c r="I36" s="5"/>
      <c r="J36" s="5"/>
      <c r="K36" s="5"/>
      <c r="L36" s="5"/>
      <c r="M36" s="5"/>
      <c r="N36" s="5"/>
      <c r="O36" s="5"/>
      <c r="P36" s="5"/>
      <c r="Q36" s="5"/>
      <c r="R36" s="5"/>
      <c r="S36" s="5"/>
      <c r="T36" s="5"/>
      <c r="U36" s="5"/>
      <c r="V36" s="51"/>
      <c r="W36" s="51"/>
      <c r="X36" s="51"/>
      <c r="Y36" s="51"/>
      <c r="Z36" s="51"/>
      <c r="AA36" s="51"/>
      <c r="AB36" s="51"/>
      <c r="AC36" s="51"/>
      <c r="AD36" s="51"/>
      <c r="AE36" s="51"/>
      <c r="AF36" s="51"/>
      <c r="AG36" s="51"/>
      <c r="AH36" s="51"/>
      <c r="AI36" s="51"/>
      <c r="AJ36" s="51"/>
      <c r="AK36" s="51"/>
      <c r="AL36" s="51"/>
      <c r="AM36" s="51"/>
      <c r="AN36" s="51"/>
      <c r="AO36" s="51"/>
      <c r="AP36" s="13"/>
      <c r="AQ36"/>
      <c r="AR36"/>
      <c r="AS36"/>
    </row>
    <row r="37" spans="1:45" ht="20.25" customHeight="1" x14ac:dyDescent="0.25">
      <c r="A37"/>
      <c r="B37" s="11"/>
      <c r="C37" s="32"/>
      <c r="D37" s="5"/>
      <c r="E37" s="5"/>
      <c r="F37" s="5"/>
      <c r="G37" s="5"/>
      <c r="H37" s="5"/>
      <c r="I37" s="5"/>
      <c r="J37" s="5"/>
      <c r="K37" s="18"/>
      <c r="L37" s="18"/>
      <c r="M37" s="18"/>
      <c r="N37" s="25"/>
      <c r="O37" s="25"/>
      <c r="P37" s="25"/>
      <c r="Q37" s="25"/>
      <c r="R37" s="18"/>
      <c r="S37" s="25"/>
      <c r="T37" s="25"/>
      <c r="U37" s="25"/>
      <c r="V37" s="25"/>
      <c r="W37" s="18"/>
      <c r="X37" s="18"/>
      <c r="Y37" s="18"/>
      <c r="Z37" s="25"/>
      <c r="AA37" s="25"/>
      <c r="AB37" s="25"/>
      <c r="AC37" s="25"/>
      <c r="AD37" s="18"/>
      <c r="AE37" s="25"/>
      <c r="AF37" s="25"/>
      <c r="AG37" s="25"/>
      <c r="AH37" s="25"/>
      <c r="AI37" s="25"/>
      <c r="AJ37" s="25"/>
      <c r="AK37" s="25"/>
      <c r="AL37" s="25"/>
      <c r="AM37" s="25"/>
      <c r="AN37" s="25"/>
      <c r="AO37" s="25"/>
      <c r="AP37" s="13"/>
      <c r="AQ37"/>
      <c r="AR37"/>
      <c r="AS37"/>
    </row>
    <row r="38" spans="1:45" ht="20.25" customHeight="1" x14ac:dyDescent="0.25">
      <c r="A38"/>
      <c r="B38" s="11"/>
      <c r="C38" s="5"/>
      <c r="D38" s="6"/>
      <c r="E38" s="29"/>
      <c r="F38" s="5"/>
      <c r="G38" s="5"/>
      <c r="H38" s="5"/>
      <c r="I38" s="5"/>
      <c r="J38" s="5"/>
      <c r="K38" s="18"/>
      <c r="L38" s="18"/>
      <c r="M38" s="18"/>
      <c r="N38" s="25"/>
      <c r="O38" s="25"/>
      <c r="P38" s="25"/>
      <c r="Q38" s="25"/>
      <c r="R38" s="18"/>
      <c r="S38" s="18"/>
      <c r="T38" s="18"/>
      <c r="U38" s="18"/>
      <c r="V38" s="25"/>
      <c r="W38" s="18"/>
      <c r="X38" s="18"/>
      <c r="Y38" s="18"/>
      <c r="Z38" s="25"/>
      <c r="AA38" s="25"/>
      <c r="AB38" s="25"/>
      <c r="AC38" s="25"/>
      <c r="AD38" s="18"/>
      <c r="AE38" s="25"/>
      <c r="AF38" s="25"/>
      <c r="AG38" s="25"/>
      <c r="AH38" s="25"/>
      <c r="AI38" s="25"/>
      <c r="AJ38" s="25"/>
      <c r="AK38" s="25"/>
      <c r="AL38" s="25"/>
      <c r="AM38" s="25"/>
      <c r="AN38" s="25"/>
      <c r="AO38" s="25"/>
      <c r="AP38" s="13"/>
      <c r="AQ38"/>
      <c r="AR38"/>
      <c r="AS38"/>
    </row>
    <row r="39" spans="1:45" ht="20.25" customHeight="1" x14ac:dyDescent="0.25">
      <c r="A39"/>
      <c r="B39" s="11"/>
      <c r="C39" s="5"/>
      <c r="D39" s="5"/>
      <c r="E39" s="5"/>
      <c r="F39" s="5"/>
      <c r="G39" s="5"/>
      <c r="H39" s="5"/>
      <c r="I39" s="5"/>
      <c r="J39" s="5"/>
      <c r="K39" s="5"/>
      <c r="L39" s="5"/>
      <c r="M39" s="5"/>
      <c r="N39" s="5"/>
      <c r="O39" s="5"/>
      <c r="P39" s="5"/>
      <c r="Q39" s="5"/>
      <c r="R39" s="5"/>
      <c r="S39" s="5"/>
      <c r="T39" s="5"/>
      <c r="U39" s="5"/>
      <c r="V39" s="51"/>
      <c r="W39" s="51"/>
      <c r="X39" s="51"/>
      <c r="Y39" s="51"/>
      <c r="Z39" s="51"/>
      <c r="AA39" s="51"/>
      <c r="AB39" s="51"/>
      <c r="AC39" s="51"/>
      <c r="AD39" s="51"/>
      <c r="AE39" s="51"/>
      <c r="AF39" s="51"/>
      <c r="AG39" s="51"/>
      <c r="AH39" s="51"/>
      <c r="AI39" s="51"/>
      <c r="AJ39" s="51"/>
      <c r="AK39" s="51"/>
      <c r="AL39" s="51"/>
      <c r="AM39" s="51"/>
      <c r="AN39" s="51"/>
      <c r="AO39" s="51"/>
      <c r="AP39" s="13"/>
      <c r="AQ39"/>
      <c r="AR39"/>
      <c r="AS39"/>
    </row>
    <row r="40" spans="1:45" ht="20.25" customHeight="1" x14ac:dyDescent="0.25">
      <c r="A40"/>
      <c r="B40" s="11"/>
      <c r="C40" s="32"/>
      <c r="D40" s="5"/>
      <c r="E40" s="29"/>
      <c r="F40" s="5"/>
      <c r="G40" s="5"/>
      <c r="H40" s="5"/>
      <c r="I40" s="5"/>
      <c r="J40" s="5"/>
      <c r="K40" s="18"/>
      <c r="L40" s="18"/>
      <c r="M40" s="18"/>
      <c r="N40" s="26"/>
      <c r="O40" s="26"/>
      <c r="P40" s="26"/>
      <c r="Q40" s="26"/>
      <c r="R40" s="38"/>
      <c r="S40" s="38"/>
      <c r="T40" s="38"/>
      <c r="U40" s="38"/>
      <c r="V40" s="25"/>
      <c r="W40" s="18"/>
      <c r="X40" s="18"/>
      <c r="Y40" s="18"/>
      <c r="Z40" s="27"/>
      <c r="AA40" s="27"/>
      <c r="AB40" s="27"/>
      <c r="AC40" s="27"/>
      <c r="AD40" s="18"/>
      <c r="AE40" s="27"/>
      <c r="AF40" s="27"/>
      <c r="AG40" s="27"/>
      <c r="AH40" s="27"/>
      <c r="AI40" s="27"/>
      <c r="AJ40" s="27"/>
      <c r="AK40" s="27"/>
      <c r="AL40" s="27"/>
      <c r="AM40" s="27"/>
      <c r="AN40" s="27"/>
      <c r="AO40" s="27"/>
      <c r="AP40" s="13"/>
      <c r="AQ40"/>
      <c r="AR40"/>
      <c r="AS40"/>
    </row>
    <row r="41" spans="1:45" ht="20.25" customHeight="1" x14ac:dyDescent="0.25">
      <c r="A41"/>
      <c r="B41" s="11"/>
      <c r="C41" s="33"/>
      <c r="D41" s="5"/>
      <c r="E41" s="5"/>
      <c r="F41" s="5"/>
      <c r="G41" s="5"/>
      <c r="H41" s="5"/>
      <c r="I41" s="5"/>
      <c r="J41" s="5"/>
      <c r="K41" s="18"/>
      <c r="L41" s="18"/>
      <c r="M41" s="18"/>
      <c r="N41" s="21"/>
      <c r="O41" s="21"/>
      <c r="P41" s="21"/>
      <c r="Q41" s="21"/>
      <c r="R41" s="39"/>
      <c r="S41" s="39"/>
      <c r="T41" s="39"/>
      <c r="U41" s="39"/>
      <c r="V41" s="20"/>
      <c r="W41" s="18"/>
      <c r="X41" s="18"/>
      <c r="Y41" s="18"/>
      <c r="Z41" s="22"/>
      <c r="AA41" s="22"/>
      <c r="AB41" s="22"/>
      <c r="AC41" s="22"/>
      <c r="AD41" s="18"/>
      <c r="AE41" s="28"/>
      <c r="AF41" s="28"/>
      <c r="AG41" s="28"/>
      <c r="AH41" s="28"/>
      <c r="AI41" s="28"/>
      <c r="AJ41" s="28"/>
      <c r="AK41" s="28"/>
      <c r="AL41" s="28"/>
      <c r="AM41" s="28"/>
      <c r="AN41" s="28"/>
      <c r="AO41" s="28"/>
      <c r="AP41" s="13"/>
      <c r="AQ41"/>
      <c r="AR41"/>
      <c r="AS41"/>
    </row>
    <row r="42" spans="1:45" ht="20.25" customHeight="1" x14ac:dyDescent="0.25">
      <c r="A42"/>
      <c r="B42" s="11"/>
      <c r="C42" s="5"/>
      <c r="D42" s="5"/>
      <c r="E42" s="5"/>
      <c r="F42" s="5"/>
      <c r="G42" s="5"/>
      <c r="H42" s="5"/>
      <c r="I42" s="5"/>
      <c r="J42" s="5"/>
      <c r="K42" s="18"/>
      <c r="L42" s="18"/>
      <c r="M42" s="18"/>
      <c r="N42" s="18"/>
      <c r="O42" s="18"/>
      <c r="P42" s="18"/>
      <c r="Q42" s="18"/>
      <c r="R42" s="415"/>
      <c r="S42" s="415"/>
      <c r="T42" s="415"/>
      <c r="U42" s="415"/>
      <c r="V42" s="18"/>
      <c r="W42" s="18"/>
      <c r="X42" s="18"/>
      <c r="Y42" s="18"/>
      <c r="Z42" s="18"/>
      <c r="AA42" s="18"/>
      <c r="AB42" s="18"/>
      <c r="AC42" s="18"/>
      <c r="AD42" s="18"/>
      <c r="AE42" s="18"/>
      <c r="AF42" s="18"/>
      <c r="AG42" s="18"/>
      <c r="AH42" s="18"/>
      <c r="AI42" s="18"/>
      <c r="AJ42" s="18"/>
      <c r="AK42" s="18"/>
      <c r="AL42" s="18"/>
      <c r="AM42" s="18"/>
      <c r="AN42" s="18"/>
      <c r="AO42" s="18"/>
      <c r="AP42" s="13"/>
      <c r="AQ42"/>
      <c r="AR42"/>
      <c r="AS42"/>
    </row>
    <row r="43" spans="1:45" ht="20.25" customHeight="1" x14ac:dyDescent="0.25">
      <c r="A43"/>
      <c r="B43" s="11"/>
      <c r="C43" s="5"/>
      <c r="D43" s="5"/>
      <c r="E43" s="5"/>
      <c r="F43" s="5"/>
      <c r="G43" s="5"/>
      <c r="H43" s="5"/>
      <c r="I43" s="5"/>
      <c r="J43" s="5"/>
      <c r="K43" s="5"/>
      <c r="L43" s="5"/>
      <c r="M43" s="5"/>
      <c r="N43" s="5"/>
      <c r="O43" s="5"/>
      <c r="P43" s="5"/>
      <c r="Q43" s="5"/>
      <c r="R43" s="415"/>
      <c r="S43" s="415"/>
      <c r="T43" s="415"/>
      <c r="U43" s="415"/>
      <c r="V43" s="51"/>
      <c r="W43" s="51"/>
      <c r="X43" s="51"/>
      <c r="Y43" s="51"/>
      <c r="Z43" s="51"/>
      <c r="AA43" s="51"/>
      <c r="AB43" s="51"/>
      <c r="AC43" s="51"/>
      <c r="AD43" s="51"/>
      <c r="AE43" s="51"/>
      <c r="AF43" s="51"/>
      <c r="AG43" s="51"/>
      <c r="AH43" s="51"/>
      <c r="AI43" s="51"/>
      <c r="AJ43" s="51"/>
      <c r="AK43" s="51"/>
      <c r="AL43" s="51"/>
      <c r="AM43" s="51"/>
      <c r="AN43" s="51"/>
      <c r="AO43" s="51"/>
      <c r="AP43" s="13"/>
      <c r="AQ43"/>
      <c r="AR43"/>
      <c r="AS43"/>
    </row>
    <row r="44" spans="1:45" ht="20.25" customHeight="1" x14ac:dyDescent="0.25">
      <c r="A44"/>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c r="AQ44"/>
      <c r="AR44"/>
      <c r="AS44"/>
    </row>
    <row r="45" spans="1:45" ht="20.25" customHeight="1" x14ac:dyDescent="0.25">
      <c r="A45"/>
      <c r="B45" s="11"/>
      <c r="C45" s="5"/>
      <c r="D45" s="5"/>
      <c r="E45" s="29"/>
      <c r="F45" s="5"/>
      <c r="G45" s="5"/>
      <c r="H45" s="5"/>
      <c r="I45" s="5"/>
      <c r="J45" s="5"/>
      <c r="K45" s="5"/>
      <c r="L45" s="5"/>
      <c r="M45" s="5"/>
      <c r="N45" s="5"/>
      <c r="O45" s="5"/>
      <c r="P45" s="5"/>
      <c r="Q45" s="5"/>
      <c r="R45" s="416"/>
      <c r="S45" s="416"/>
      <c r="T45" s="416"/>
      <c r="U45" s="416"/>
      <c r="V45" s="51"/>
      <c r="W45" s="51"/>
      <c r="X45" s="51"/>
      <c r="Y45" s="51"/>
      <c r="Z45" s="51"/>
      <c r="AA45" s="51"/>
      <c r="AB45" s="51"/>
      <c r="AC45" s="51"/>
      <c r="AD45" s="51"/>
      <c r="AE45" s="51"/>
      <c r="AF45" s="51"/>
      <c r="AG45" s="51"/>
      <c r="AH45" s="51"/>
      <c r="AI45" s="51"/>
      <c r="AJ45" s="51"/>
      <c r="AK45" s="51"/>
      <c r="AL45" s="51"/>
      <c r="AM45" s="51"/>
      <c r="AN45" s="51"/>
      <c r="AO45" s="51"/>
      <c r="AP45" s="13"/>
      <c r="AQ45"/>
      <c r="AR45"/>
      <c r="AS45"/>
    </row>
    <row r="46" spans="1:45" ht="20.25" customHeight="1" x14ac:dyDescent="0.25">
      <c r="A46"/>
      <c r="B46" s="11"/>
      <c r="C46" s="5"/>
      <c r="D46" s="5"/>
      <c r="E46" s="5"/>
      <c r="F46" s="5"/>
      <c r="G46" s="5"/>
      <c r="H46" s="5"/>
      <c r="I46" s="5"/>
      <c r="J46" s="5"/>
      <c r="K46" s="5"/>
      <c r="L46" s="5"/>
      <c r="M46" s="5"/>
      <c r="N46" s="5"/>
      <c r="O46" s="5"/>
      <c r="P46" s="5"/>
      <c r="Q46" s="5"/>
      <c r="R46" s="415"/>
      <c r="S46" s="415"/>
      <c r="T46" s="415"/>
      <c r="U46" s="415"/>
      <c r="V46" s="51"/>
      <c r="W46" s="51"/>
      <c r="X46" s="51"/>
      <c r="Y46" s="51"/>
      <c r="Z46" s="51"/>
      <c r="AA46" s="51"/>
      <c r="AB46" s="51"/>
      <c r="AC46" s="51"/>
      <c r="AD46" s="51"/>
      <c r="AE46" s="51"/>
      <c r="AF46" s="51"/>
      <c r="AG46" s="51"/>
      <c r="AH46" s="51"/>
      <c r="AI46" s="51"/>
      <c r="AJ46" s="51"/>
      <c r="AK46" s="51"/>
      <c r="AL46" s="51"/>
      <c r="AM46" s="51"/>
      <c r="AN46" s="51"/>
      <c r="AO46" s="51"/>
      <c r="AP46" s="13"/>
      <c r="AQ46"/>
      <c r="AR46"/>
      <c r="AS46"/>
    </row>
    <row r="47" spans="1:45" ht="20.25" customHeight="1" x14ac:dyDescent="0.25">
      <c r="A47"/>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c r="AQ47"/>
      <c r="AR47"/>
      <c r="AS47"/>
    </row>
    <row r="48" spans="1:45" ht="20.25" customHeight="1" x14ac:dyDescent="0.25">
      <c r="A48"/>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c r="AQ48"/>
      <c r="AR48"/>
      <c r="AS48"/>
    </row>
    <row r="49" spans="1:45" ht="20.25" customHeight="1" x14ac:dyDescent="0.25">
      <c r="A49"/>
      <c r="B49" s="11"/>
      <c r="C49" s="5"/>
      <c r="D49" s="5"/>
      <c r="E49" s="5"/>
      <c r="F49" s="5"/>
      <c r="G49" s="5"/>
      <c r="H49" s="5"/>
      <c r="I49" s="5"/>
      <c r="J49" s="5"/>
      <c r="K49" s="5"/>
      <c r="L49" s="5"/>
      <c r="M49" s="5"/>
      <c r="N49" s="5"/>
      <c r="O49" s="5"/>
      <c r="P49" s="5"/>
      <c r="Q49" s="5"/>
      <c r="R49" s="5"/>
      <c r="S49" s="5"/>
      <c r="T49" s="5"/>
      <c r="U49" s="5"/>
      <c r="V49" s="51"/>
      <c r="W49" s="51"/>
      <c r="X49" s="51"/>
      <c r="Y49" s="51"/>
      <c r="Z49" s="51"/>
      <c r="AA49" s="51"/>
      <c r="AB49" s="51"/>
      <c r="AC49" s="51"/>
      <c r="AD49" s="51"/>
      <c r="AE49" s="51"/>
      <c r="AF49" s="51"/>
      <c r="AG49" s="51"/>
      <c r="AH49" s="51"/>
      <c r="AI49" s="51"/>
      <c r="AJ49" s="51"/>
      <c r="AK49" s="51"/>
      <c r="AL49" s="51"/>
      <c r="AM49" s="51"/>
      <c r="AN49" s="51"/>
      <c r="AO49" s="51"/>
      <c r="AP49" s="13"/>
      <c r="AQ49"/>
      <c r="AR49"/>
      <c r="AS49"/>
    </row>
    <row r="50" spans="1:45" ht="20.25" customHeight="1" x14ac:dyDescent="0.25">
      <c r="A50"/>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c r="AQ50"/>
      <c r="AR50"/>
      <c r="AS50"/>
    </row>
    <row r="51" spans="1:45" ht="20.25" customHeight="1" x14ac:dyDescent="0.25">
      <c r="A51"/>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c r="AQ51"/>
      <c r="AR51"/>
      <c r="AS51"/>
    </row>
    <row r="52" spans="1:45" ht="20.25" customHeight="1" x14ac:dyDescent="0.25">
      <c r="A52"/>
      <c r="B52" s="14"/>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6"/>
      <c r="AQ52"/>
      <c r="AR52"/>
      <c r="AS52"/>
    </row>
    <row r="53" spans="1:45" ht="20.25" customHeight="1" x14ac:dyDescent="0.25">
      <c r="A53"/>
      <c r="AQ53"/>
      <c r="AR53"/>
      <c r="AS53"/>
    </row>
    <row r="54" spans="1:45" ht="20.25" customHeight="1" x14ac:dyDescent="0.25">
      <c r="A54"/>
      <c r="AQ54"/>
      <c r="AR54"/>
      <c r="AS54"/>
    </row>
    <row r="55" spans="1:45" ht="20.25" customHeight="1" x14ac:dyDescent="0.25">
      <c r="A55"/>
      <c r="AQ55"/>
      <c r="AR55"/>
      <c r="AS55"/>
    </row>
    <row r="56" spans="1:45" ht="20.25" customHeight="1" x14ac:dyDescent="0.25">
      <c r="A56"/>
      <c r="AQ56"/>
      <c r="AR56"/>
      <c r="AS56"/>
    </row>
    <row r="57" spans="1:45" ht="20.25" customHeight="1" x14ac:dyDescent="0.25">
      <c r="A57"/>
      <c r="AQ57"/>
      <c r="AR57"/>
      <c r="AS57"/>
    </row>
    <row r="58" spans="1:45" ht="20.25" customHeight="1" x14ac:dyDescent="0.25">
      <c r="A58"/>
      <c r="AQ58"/>
      <c r="AR58"/>
      <c r="AS58"/>
    </row>
    <row r="59" spans="1:45" ht="20.25" customHeight="1" x14ac:dyDescent="0.25">
      <c r="A59"/>
      <c r="AQ59"/>
      <c r="AR59"/>
      <c r="AS59"/>
    </row>
    <row r="60" spans="1:45" ht="20.25" customHeight="1" x14ac:dyDescent="0.25">
      <c r="A60"/>
      <c r="AQ60"/>
      <c r="AR60"/>
      <c r="AS60"/>
    </row>
    <row r="61" spans="1:45" ht="20.25" customHeight="1" x14ac:dyDescent="0.25">
      <c r="A61"/>
      <c r="AQ61"/>
      <c r="AR61"/>
      <c r="AS61"/>
    </row>
    <row r="62" spans="1:45" ht="20.25" customHeight="1" x14ac:dyDescent="0.25">
      <c r="A62"/>
      <c r="AQ62"/>
      <c r="AR62"/>
      <c r="AS62"/>
    </row>
    <row r="63" spans="1:45" ht="20.25" customHeight="1" x14ac:dyDescent="0.25">
      <c r="A63"/>
      <c r="AQ63"/>
      <c r="AR63"/>
      <c r="AS63"/>
    </row>
    <row r="64" spans="1:45" ht="20.25" customHeight="1" x14ac:dyDescent="0.25">
      <c r="A64"/>
      <c r="AQ64"/>
      <c r="AR64"/>
      <c r="AS64"/>
    </row>
    <row r="65" spans="1:45" ht="20.25" customHeight="1" x14ac:dyDescent="0.25">
      <c r="A65"/>
      <c r="AQ65"/>
      <c r="AR65"/>
      <c r="AS65"/>
    </row>
    <row r="66" spans="1:45" ht="20.25" customHeight="1" x14ac:dyDescent="0.25">
      <c r="A66"/>
      <c r="AQ66"/>
      <c r="AR66"/>
      <c r="AS66"/>
    </row>
    <row r="67" spans="1:45" ht="20.25" customHeight="1" x14ac:dyDescent="0.25">
      <c r="A67"/>
      <c r="AQ67"/>
      <c r="AR67"/>
      <c r="AS67"/>
    </row>
    <row r="68" spans="1:45" ht="20.25" customHeight="1" x14ac:dyDescent="0.25">
      <c r="A68"/>
      <c r="AQ68"/>
      <c r="AR68"/>
      <c r="AS68"/>
    </row>
    <row r="69" spans="1:45" ht="20.25" customHeight="1" x14ac:dyDescent="0.25">
      <c r="A69"/>
      <c r="AQ69"/>
      <c r="AR69"/>
      <c r="AS69"/>
    </row>
    <row r="70" spans="1:45" ht="20.25" customHeight="1" x14ac:dyDescent="0.25">
      <c r="A70"/>
      <c r="AQ70"/>
      <c r="AR70"/>
      <c r="AS70"/>
    </row>
    <row r="71" spans="1:45" ht="20.25" customHeight="1" x14ac:dyDescent="0.25">
      <c r="A71"/>
      <c r="AQ71"/>
      <c r="AR71"/>
      <c r="AS71"/>
    </row>
    <row r="72" spans="1:45" ht="20.25" customHeight="1" x14ac:dyDescent="0.25">
      <c r="A72"/>
      <c r="AQ72"/>
      <c r="AR72"/>
      <c r="AS72"/>
    </row>
    <row r="73" spans="1:45" ht="20.25" customHeight="1" x14ac:dyDescent="0.25">
      <c r="A73"/>
      <c r="AQ73"/>
      <c r="AR73"/>
      <c r="AS73"/>
    </row>
    <row r="74" spans="1:45" ht="20.25" customHeight="1" x14ac:dyDescent="0.25">
      <c r="A74"/>
      <c r="AQ74"/>
      <c r="AR74"/>
      <c r="AS74"/>
    </row>
    <row r="75" spans="1:45" ht="20.25" customHeight="1" x14ac:dyDescent="0.25">
      <c r="A75"/>
      <c r="AQ75"/>
      <c r="AR75"/>
      <c r="AS75"/>
    </row>
    <row r="76" spans="1:45" ht="20.25" customHeight="1" x14ac:dyDescent="0.25">
      <c r="A76"/>
      <c r="AQ76"/>
      <c r="AR76"/>
      <c r="AS76"/>
    </row>
    <row r="77" spans="1:45" ht="20.25" customHeight="1" x14ac:dyDescent="0.25">
      <c r="A77"/>
      <c r="AQ77"/>
      <c r="AR77"/>
      <c r="AS77"/>
    </row>
    <row r="78" spans="1:45" ht="20.25" customHeight="1" x14ac:dyDescent="0.25">
      <c r="A78"/>
      <c r="AQ78"/>
      <c r="AR78"/>
      <c r="AS78"/>
    </row>
    <row r="79" spans="1:45" ht="20.25" customHeight="1" x14ac:dyDescent="0.25">
      <c r="A79"/>
      <c r="AQ79"/>
      <c r="AR79"/>
      <c r="AS79"/>
    </row>
    <row r="80" spans="1:45" ht="20.25" customHeight="1" x14ac:dyDescent="0.25">
      <c r="A80"/>
      <c r="AQ80"/>
      <c r="AR80"/>
      <c r="AS80"/>
    </row>
    <row r="81" spans="1:45" ht="20.25" customHeight="1" x14ac:dyDescent="0.25">
      <c r="A81"/>
      <c r="AQ81"/>
      <c r="AR81"/>
      <c r="AS81"/>
    </row>
    <row r="82" spans="1:45" ht="20.25" customHeight="1" x14ac:dyDescent="0.25">
      <c r="A82"/>
      <c r="AQ82"/>
      <c r="AR82"/>
      <c r="AS82"/>
    </row>
    <row r="83" spans="1:45" ht="20.25" customHeight="1" x14ac:dyDescent="0.25">
      <c r="A83"/>
      <c r="AQ83"/>
      <c r="AR83"/>
      <c r="AS83"/>
    </row>
    <row r="84" spans="1:45" ht="20.25" customHeight="1" x14ac:dyDescent="0.25">
      <c r="A84"/>
      <c r="AQ84"/>
      <c r="AR84"/>
      <c r="AS84"/>
    </row>
    <row r="85" spans="1:45" ht="20.25" customHeight="1" x14ac:dyDescent="0.25">
      <c r="A85"/>
      <c r="AQ85"/>
      <c r="AR85"/>
      <c r="AS85"/>
    </row>
    <row r="86" spans="1:45" ht="20.25" customHeight="1" x14ac:dyDescent="0.25">
      <c r="A86"/>
      <c r="AQ86"/>
      <c r="AR86"/>
      <c r="AS86"/>
    </row>
    <row r="87" spans="1:45" ht="20.25" customHeight="1" x14ac:dyDescent="0.25">
      <c r="A87"/>
      <c r="AQ87"/>
      <c r="AR87"/>
      <c r="AS87"/>
    </row>
    <row r="88" spans="1:45" ht="20.25" customHeight="1" x14ac:dyDescent="0.25">
      <c r="A88"/>
      <c r="AQ88"/>
      <c r="AR88"/>
      <c r="AS88"/>
    </row>
    <row r="89" spans="1:45" ht="20.25" customHeight="1" x14ac:dyDescent="0.25">
      <c r="A89"/>
      <c r="AQ89"/>
      <c r="AR89"/>
      <c r="AS89"/>
    </row>
    <row r="90" spans="1:45" ht="20.25" customHeight="1" x14ac:dyDescent="0.25">
      <c r="A90"/>
      <c r="AQ90"/>
      <c r="AR90"/>
      <c r="AS90"/>
    </row>
    <row r="91" spans="1:45" ht="20.25" customHeight="1" x14ac:dyDescent="0.25">
      <c r="A91"/>
      <c r="AQ91"/>
      <c r="AR91"/>
      <c r="AS91"/>
    </row>
    <row r="92" spans="1:45" ht="20.25" customHeight="1" x14ac:dyDescent="0.25">
      <c r="A92"/>
      <c r="AQ92"/>
      <c r="AR92"/>
      <c r="AS92"/>
    </row>
    <row r="93" spans="1:45" ht="20.25" customHeight="1" x14ac:dyDescent="0.25">
      <c r="A93"/>
      <c r="AQ93"/>
      <c r="AR93"/>
      <c r="AS93"/>
    </row>
    <row r="94" spans="1:45" ht="20.25" customHeight="1" x14ac:dyDescent="0.25">
      <c r="A94"/>
      <c r="AQ94"/>
      <c r="AR94"/>
      <c r="AS94"/>
    </row>
    <row r="95" spans="1:45" ht="20.25" customHeight="1" x14ac:dyDescent="0.25">
      <c r="A95"/>
      <c r="AQ95"/>
      <c r="AR95"/>
      <c r="AS95"/>
    </row>
    <row r="96" spans="1:45" ht="20.25" customHeight="1" x14ac:dyDescent="0.25">
      <c r="A96"/>
      <c r="AQ96"/>
      <c r="AR96"/>
      <c r="AS96"/>
    </row>
    <row r="97" spans="1:45" ht="20.25" customHeight="1" x14ac:dyDescent="0.25">
      <c r="A97"/>
      <c r="AQ97"/>
      <c r="AR97"/>
      <c r="AS97"/>
    </row>
    <row r="98" spans="1:45" ht="20.25" customHeight="1" x14ac:dyDescent="0.25">
      <c r="A98"/>
      <c r="AQ98"/>
      <c r="AR98"/>
      <c r="AS98"/>
    </row>
    <row r="99" spans="1:45" ht="20.25" customHeight="1" x14ac:dyDescent="0.25">
      <c r="A99"/>
      <c r="AQ99"/>
      <c r="AR99"/>
      <c r="AS99"/>
    </row>
    <row r="100" spans="1:45" ht="20.25" customHeight="1" x14ac:dyDescent="0.25">
      <c r="A100"/>
      <c r="AQ100"/>
      <c r="AR100"/>
      <c r="AS100"/>
    </row>
    <row r="101" spans="1:45" ht="20.25" customHeight="1" x14ac:dyDescent="0.25">
      <c r="A101"/>
      <c r="AQ101"/>
      <c r="AR101"/>
      <c r="AS101"/>
    </row>
    <row r="102" spans="1:45" ht="20.25" customHeight="1" x14ac:dyDescent="0.25">
      <c r="A102"/>
      <c r="AQ102"/>
      <c r="AR102"/>
      <c r="AS102"/>
    </row>
    <row r="103" spans="1:45" ht="20.25" customHeight="1" x14ac:dyDescent="0.25">
      <c r="A103"/>
      <c r="AQ103"/>
      <c r="AR103"/>
      <c r="AS103"/>
    </row>
    <row r="104" spans="1:45" ht="20.25" customHeight="1" x14ac:dyDescent="0.25">
      <c r="A104"/>
      <c r="AQ104"/>
      <c r="AR104"/>
      <c r="AS104"/>
    </row>
    <row r="105" spans="1:45" ht="20.25" customHeight="1" x14ac:dyDescent="0.25">
      <c r="A105"/>
      <c r="AQ105"/>
      <c r="AR105"/>
      <c r="AS105"/>
    </row>
    <row r="106" spans="1:45" ht="20.25" customHeight="1" x14ac:dyDescent="0.25">
      <c r="A106"/>
      <c r="AQ106"/>
      <c r="AR106"/>
      <c r="AS106"/>
    </row>
    <row r="107" spans="1:45" ht="20.25" customHeight="1" x14ac:dyDescent="0.25">
      <c r="A107"/>
      <c r="AQ107"/>
      <c r="AR107"/>
      <c r="AS107"/>
    </row>
    <row r="108" spans="1:45" ht="20.25" customHeight="1" x14ac:dyDescent="0.25">
      <c r="A108"/>
      <c r="AQ108"/>
      <c r="AR108"/>
      <c r="AS108"/>
    </row>
    <row r="109" spans="1:45" ht="20.25" customHeight="1" x14ac:dyDescent="0.25">
      <c r="A109"/>
      <c r="AQ109"/>
      <c r="AR109"/>
      <c r="AS109"/>
    </row>
    <row r="110" spans="1:45" ht="20.25" customHeight="1" x14ac:dyDescent="0.25">
      <c r="A110"/>
      <c r="AQ110"/>
      <c r="AR110"/>
      <c r="AS110"/>
    </row>
    <row r="111" spans="1:45" ht="20.25" customHeight="1" x14ac:dyDescent="0.25">
      <c r="A111"/>
      <c r="AQ111"/>
      <c r="AR111"/>
      <c r="AS111"/>
    </row>
    <row r="112" spans="1:45" ht="20.25" customHeight="1" x14ac:dyDescent="0.25">
      <c r="A112"/>
      <c r="AQ112"/>
      <c r="AR112"/>
      <c r="AS112"/>
    </row>
    <row r="113" spans="1:45" ht="20.25" customHeight="1" x14ac:dyDescent="0.25">
      <c r="A113"/>
      <c r="AQ113"/>
      <c r="AR113"/>
      <c r="AS113"/>
    </row>
    <row r="114" spans="1:45" ht="20.25" customHeight="1" x14ac:dyDescent="0.25">
      <c r="A114"/>
      <c r="AQ114"/>
      <c r="AR114"/>
      <c r="AS114"/>
    </row>
    <row r="115" spans="1:45" ht="20.25" customHeight="1" x14ac:dyDescent="0.25">
      <c r="A115"/>
      <c r="AQ115"/>
      <c r="AR115"/>
      <c r="AS115"/>
    </row>
    <row r="116" spans="1:45" ht="20.25" customHeight="1" x14ac:dyDescent="0.25">
      <c r="A116"/>
      <c r="AQ116"/>
      <c r="AR116"/>
      <c r="AS116"/>
    </row>
    <row r="117" spans="1:45" ht="20.25" customHeight="1" x14ac:dyDescent="0.25">
      <c r="A117"/>
      <c r="AQ117"/>
      <c r="AR117"/>
      <c r="AS117"/>
    </row>
    <row r="118" spans="1:45" ht="20.25" customHeight="1" x14ac:dyDescent="0.25">
      <c r="A118"/>
      <c r="AQ118"/>
      <c r="AR118"/>
      <c r="AS118"/>
    </row>
    <row r="119" spans="1:45" ht="20.25" customHeight="1" x14ac:dyDescent="0.25">
      <c r="A119"/>
      <c r="AQ119"/>
      <c r="AR119"/>
      <c r="AS119"/>
    </row>
    <row r="120" spans="1:45" ht="20.25" customHeight="1" x14ac:dyDescent="0.25">
      <c r="A120"/>
      <c r="AQ120"/>
      <c r="AR120"/>
      <c r="AS120"/>
    </row>
    <row r="121" spans="1:45" ht="20.25" customHeight="1" x14ac:dyDescent="0.25">
      <c r="A121"/>
      <c r="AQ121"/>
      <c r="AR121"/>
      <c r="AS121"/>
    </row>
    <row r="122" spans="1:45" ht="20.25" customHeight="1" x14ac:dyDescent="0.25">
      <c r="A122"/>
      <c r="AQ122"/>
      <c r="AR122"/>
      <c r="AS122"/>
    </row>
    <row r="123" spans="1:45" ht="20.25" customHeight="1" x14ac:dyDescent="0.25">
      <c r="A123"/>
      <c r="AQ123"/>
      <c r="AR123"/>
      <c r="AS123"/>
    </row>
    <row r="124" spans="1:45" ht="20.25" customHeight="1" x14ac:dyDescent="0.25">
      <c r="A124"/>
      <c r="AQ124"/>
      <c r="AR124"/>
      <c r="AS124"/>
    </row>
    <row r="125" spans="1:45" ht="20.25" customHeight="1" x14ac:dyDescent="0.25">
      <c r="A125"/>
      <c r="AQ125"/>
      <c r="AR125"/>
      <c r="AS125"/>
    </row>
    <row r="126" spans="1:45" ht="20.25" customHeight="1" x14ac:dyDescent="0.25">
      <c r="A126"/>
      <c r="AQ126"/>
      <c r="AR126"/>
      <c r="AS126"/>
    </row>
    <row r="127" spans="1:45" ht="20.25" customHeight="1" x14ac:dyDescent="0.25">
      <c r="A127"/>
      <c r="AQ127"/>
      <c r="AR127"/>
      <c r="AS127"/>
    </row>
    <row r="128" spans="1:45" ht="20.25" customHeight="1" x14ac:dyDescent="0.25">
      <c r="A128"/>
      <c r="AQ128"/>
      <c r="AR128"/>
      <c r="AS128"/>
    </row>
    <row r="129" spans="1:45" ht="20.25" customHeight="1" x14ac:dyDescent="0.25">
      <c r="A129"/>
      <c r="AQ129"/>
      <c r="AR129"/>
      <c r="AS129"/>
    </row>
    <row r="130" spans="1:45" ht="20.25" customHeight="1" x14ac:dyDescent="0.25">
      <c r="A130"/>
      <c r="AQ130"/>
      <c r="AR130"/>
      <c r="AS130"/>
    </row>
    <row r="131" spans="1:45" ht="20.25" customHeight="1" x14ac:dyDescent="0.25">
      <c r="A131"/>
      <c r="AQ131"/>
      <c r="AR131"/>
      <c r="AS131"/>
    </row>
    <row r="132" spans="1:45" ht="20.25" customHeight="1" x14ac:dyDescent="0.25">
      <c r="A132"/>
      <c r="AQ132"/>
      <c r="AR132"/>
      <c r="AS132"/>
    </row>
    <row r="133" spans="1:45" ht="20.25" customHeight="1" x14ac:dyDescent="0.25">
      <c r="A133"/>
      <c r="AQ133"/>
      <c r="AR133"/>
      <c r="AS133"/>
    </row>
    <row r="134" spans="1:45" ht="20.25" customHeight="1" x14ac:dyDescent="0.25">
      <c r="A134"/>
      <c r="AQ134"/>
      <c r="AR134"/>
      <c r="AS134"/>
    </row>
    <row r="135" spans="1:45" ht="20.25" customHeight="1" x14ac:dyDescent="0.25">
      <c r="A135"/>
      <c r="AQ135"/>
      <c r="AR135"/>
      <c r="AS135"/>
    </row>
    <row r="136" spans="1:45" ht="20.25" customHeight="1" x14ac:dyDescent="0.25">
      <c r="A136"/>
      <c r="AQ136"/>
      <c r="AR136"/>
      <c r="AS136"/>
    </row>
    <row r="137" spans="1:45" ht="20.25" customHeight="1" x14ac:dyDescent="0.25">
      <c r="A137"/>
      <c r="AQ137"/>
      <c r="AR137"/>
      <c r="AS137"/>
    </row>
    <row r="138" spans="1:45" ht="20.25" customHeight="1" x14ac:dyDescent="0.25">
      <c r="A138"/>
      <c r="AQ138"/>
      <c r="AR138"/>
      <c r="AS138"/>
    </row>
    <row r="139" spans="1:45" ht="20.25" customHeight="1" x14ac:dyDescent="0.25">
      <c r="A139"/>
      <c r="AQ139"/>
      <c r="AR139"/>
      <c r="AS139"/>
    </row>
    <row r="140" spans="1:45" ht="20.25" customHeight="1" x14ac:dyDescent="0.25">
      <c r="A140"/>
      <c r="AQ140"/>
      <c r="AR140"/>
      <c r="AS140"/>
    </row>
    <row r="141" spans="1:45" ht="20.25" customHeight="1" x14ac:dyDescent="0.25">
      <c r="A141"/>
      <c r="AQ141"/>
      <c r="AR141"/>
      <c r="AS141"/>
    </row>
    <row r="142" spans="1:45" ht="20.25" customHeight="1" x14ac:dyDescent="0.25">
      <c r="A142"/>
      <c r="AQ142"/>
      <c r="AR142"/>
      <c r="AS142"/>
    </row>
    <row r="143" spans="1:45" ht="20.25" customHeight="1" x14ac:dyDescent="0.25">
      <c r="A143"/>
      <c r="AQ143"/>
      <c r="AR143"/>
      <c r="AS143"/>
    </row>
    <row r="144" spans="1:45" ht="20.25" customHeight="1" x14ac:dyDescent="0.25">
      <c r="A144"/>
      <c r="AQ144"/>
      <c r="AR144"/>
      <c r="AS144"/>
    </row>
    <row r="145" spans="1:45" ht="20.25" customHeight="1" x14ac:dyDescent="0.25">
      <c r="A145"/>
      <c r="AQ145"/>
      <c r="AR145"/>
      <c r="AS145"/>
    </row>
    <row r="146" spans="1:45" ht="20.25" customHeight="1" x14ac:dyDescent="0.25">
      <c r="A146"/>
      <c r="AQ146"/>
      <c r="AR146"/>
      <c r="AS146"/>
    </row>
    <row r="147" spans="1:45" ht="20.25" customHeight="1" x14ac:dyDescent="0.25">
      <c r="A147"/>
      <c r="AQ147"/>
      <c r="AR147"/>
      <c r="AS147"/>
    </row>
    <row r="148" spans="1:45" ht="20.25" customHeight="1" x14ac:dyDescent="0.25">
      <c r="A148"/>
      <c r="AQ148"/>
      <c r="AR148"/>
      <c r="AS148"/>
    </row>
    <row r="149" spans="1:45" x14ac:dyDescent="0.25">
      <c r="A149"/>
      <c r="AQ149"/>
      <c r="AR149"/>
      <c r="AS149"/>
    </row>
    <row r="150" spans="1:45" x14ac:dyDescent="0.25">
      <c r="A150"/>
      <c r="AQ150"/>
      <c r="AR150"/>
      <c r="AS150"/>
    </row>
    <row r="151" spans="1:45" x14ac:dyDescent="0.25">
      <c r="A151"/>
      <c r="AQ151"/>
      <c r="AR151"/>
      <c r="AS151"/>
    </row>
    <row r="152" spans="1:45" x14ac:dyDescent="0.25">
      <c r="A152"/>
      <c r="AQ152"/>
      <c r="AR152"/>
      <c r="AS152"/>
    </row>
    <row r="153" spans="1:45" x14ac:dyDescent="0.25">
      <c r="A153"/>
      <c r="AQ153"/>
      <c r="AR153"/>
      <c r="AS153"/>
    </row>
    <row r="154" spans="1:45" x14ac:dyDescent="0.25">
      <c r="A154"/>
      <c r="AQ154"/>
      <c r="AR154"/>
      <c r="AS154"/>
    </row>
    <row r="155" spans="1:45" x14ac:dyDescent="0.25">
      <c r="A155"/>
      <c r="AQ155"/>
      <c r="AR155"/>
      <c r="AS155"/>
    </row>
    <row r="156" spans="1:45" x14ac:dyDescent="0.25">
      <c r="A156"/>
      <c r="AQ156"/>
      <c r="AR156"/>
      <c r="AS156"/>
    </row>
    <row r="157" spans="1:45" x14ac:dyDescent="0.25">
      <c r="A157"/>
      <c r="AQ157"/>
      <c r="AR157"/>
      <c r="AS157"/>
    </row>
    <row r="158" spans="1:45" x14ac:dyDescent="0.25">
      <c r="A158"/>
      <c r="AQ158"/>
      <c r="AR158"/>
      <c r="AS158"/>
    </row>
    <row r="159" spans="1:45" x14ac:dyDescent="0.25">
      <c r="A159"/>
      <c r="AQ159"/>
      <c r="AR159"/>
      <c r="AS159"/>
    </row>
    <row r="160" spans="1:45" x14ac:dyDescent="0.25">
      <c r="A160"/>
      <c r="AQ160"/>
      <c r="AR160"/>
      <c r="AS160"/>
    </row>
    <row r="161" spans="1:45" x14ac:dyDescent="0.25">
      <c r="A161"/>
      <c r="AQ161"/>
      <c r="AR161"/>
      <c r="AS161"/>
    </row>
    <row r="162" spans="1:45" x14ac:dyDescent="0.25">
      <c r="A162"/>
      <c r="AQ162"/>
      <c r="AR162"/>
      <c r="AS162"/>
    </row>
    <row r="163" spans="1:45" x14ac:dyDescent="0.25">
      <c r="A163"/>
      <c r="AQ163"/>
      <c r="AR163"/>
      <c r="AS163"/>
    </row>
    <row r="164" spans="1:45" x14ac:dyDescent="0.25">
      <c r="A164"/>
      <c r="AQ164"/>
      <c r="AR164"/>
      <c r="AS164"/>
    </row>
    <row r="165" spans="1:45" x14ac:dyDescent="0.25">
      <c r="A165"/>
      <c r="AQ165"/>
      <c r="AR165"/>
      <c r="AS165"/>
    </row>
    <row r="166" spans="1:45" x14ac:dyDescent="0.25">
      <c r="A166"/>
      <c r="AQ166"/>
      <c r="AR166"/>
      <c r="AS166"/>
    </row>
    <row r="167" spans="1:45" x14ac:dyDescent="0.25">
      <c r="A167"/>
      <c r="AQ167"/>
      <c r="AR167"/>
      <c r="AS167"/>
    </row>
    <row r="168" spans="1:45" x14ac:dyDescent="0.25">
      <c r="A168"/>
      <c r="AQ168"/>
      <c r="AR168"/>
      <c r="AS168"/>
    </row>
    <row r="169" spans="1:45" x14ac:dyDescent="0.25">
      <c r="A169"/>
      <c r="AQ169"/>
      <c r="AR169"/>
      <c r="AS169"/>
    </row>
    <row r="170" spans="1:45" x14ac:dyDescent="0.25">
      <c r="A170"/>
      <c r="AQ170"/>
      <c r="AR170"/>
      <c r="AS170"/>
    </row>
    <row r="171" spans="1:45" x14ac:dyDescent="0.25">
      <c r="A171"/>
      <c r="AQ171"/>
      <c r="AR171"/>
      <c r="AS171"/>
    </row>
    <row r="172" spans="1:45" x14ac:dyDescent="0.25">
      <c r="A172"/>
      <c r="AQ172"/>
      <c r="AR172"/>
      <c r="AS172"/>
    </row>
    <row r="173" spans="1:45" x14ac:dyDescent="0.25">
      <c r="A173"/>
      <c r="AQ173"/>
      <c r="AR173"/>
      <c r="AS173"/>
    </row>
    <row r="174" spans="1:45" x14ac:dyDescent="0.25">
      <c r="A174"/>
      <c r="AQ174"/>
      <c r="AR174"/>
      <c r="AS174"/>
    </row>
    <row r="175" spans="1:45" x14ac:dyDescent="0.25">
      <c r="A175"/>
      <c r="AQ175"/>
      <c r="AR175"/>
      <c r="AS175"/>
    </row>
    <row r="176" spans="1:45" x14ac:dyDescent="0.25">
      <c r="A176"/>
      <c r="AQ176"/>
      <c r="AR176"/>
      <c r="AS176"/>
    </row>
    <row r="177" spans="1:45" x14ac:dyDescent="0.25">
      <c r="A177"/>
      <c r="AQ177"/>
      <c r="AR177"/>
      <c r="AS177"/>
    </row>
    <row r="178" spans="1:45" x14ac:dyDescent="0.25">
      <c r="A178"/>
      <c r="AQ178"/>
      <c r="AR178"/>
      <c r="AS178"/>
    </row>
    <row r="179" spans="1:45" x14ac:dyDescent="0.25">
      <c r="A179"/>
      <c r="AQ179"/>
      <c r="AR179"/>
      <c r="AS179"/>
    </row>
    <row r="180" spans="1:45" x14ac:dyDescent="0.25">
      <c r="A180"/>
      <c r="AQ180"/>
      <c r="AR180"/>
      <c r="AS180"/>
    </row>
    <row r="181" spans="1:45" x14ac:dyDescent="0.25">
      <c r="A181"/>
      <c r="AQ181"/>
      <c r="AR181"/>
      <c r="AS181"/>
    </row>
    <row r="182" spans="1:45" x14ac:dyDescent="0.25">
      <c r="A182"/>
      <c r="AQ182"/>
      <c r="AR182"/>
      <c r="AS182"/>
    </row>
    <row r="183" spans="1:45" x14ac:dyDescent="0.25">
      <c r="A183"/>
      <c r="AQ183"/>
      <c r="AR183"/>
      <c r="AS183"/>
    </row>
    <row r="184" spans="1:45" x14ac:dyDescent="0.25">
      <c r="A184"/>
      <c r="AQ184"/>
      <c r="AR184"/>
      <c r="AS184"/>
    </row>
    <row r="185" spans="1:45" x14ac:dyDescent="0.25">
      <c r="A185"/>
      <c r="AQ185"/>
      <c r="AR185"/>
      <c r="AS185"/>
    </row>
    <row r="186" spans="1:45" x14ac:dyDescent="0.25">
      <c r="A186"/>
      <c r="AQ186"/>
      <c r="AR186"/>
      <c r="AS186"/>
    </row>
    <row r="187" spans="1:45" x14ac:dyDescent="0.25">
      <c r="A187"/>
      <c r="AQ187"/>
      <c r="AR187"/>
      <c r="AS187"/>
    </row>
    <row r="188" spans="1:45" x14ac:dyDescent="0.25">
      <c r="A188"/>
      <c r="AQ188"/>
      <c r="AR188"/>
      <c r="AS188"/>
    </row>
    <row r="189" spans="1:45" x14ac:dyDescent="0.25">
      <c r="A189"/>
      <c r="AQ189"/>
      <c r="AR189"/>
      <c r="AS189"/>
    </row>
    <row r="190" spans="1:45" x14ac:dyDescent="0.25">
      <c r="A190"/>
      <c r="AQ190"/>
      <c r="AR190"/>
      <c r="AS190"/>
    </row>
    <row r="191" spans="1:45" x14ac:dyDescent="0.25">
      <c r="A191"/>
      <c r="AQ191"/>
      <c r="AR191"/>
      <c r="AS191"/>
    </row>
    <row r="192" spans="1:45" x14ac:dyDescent="0.25">
      <c r="A192"/>
      <c r="AQ192"/>
      <c r="AR192"/>
      <c r="AS192"/>
    </row>
    <row r="193" spans="1:45" x14ac:dyDescent="0.25">
      <c r="A193"/>
      <c r="AQ193"/>
      <c r="AR193"/>
      <c r="AS193"/>
    </row>
    <row r="194" spans="1:45" x14ac:dyDescent="0.25">
      <c r="A194"/>
      <c r="AQ194"/>
      <c r="AR194"/>
      <c r="AS194"/>
    </row>
    <row r="195" spans="1:45" x14ac:dyDescent="0.25">
      <c r="A195"/>
      <c r="AQ195"/>
      <c r="AR195"/>
      <c r="AS195"/>
    </row>
    <row r="196" spans="1:45" x14ac:dyDescent="0.25">
      <c r="A196"/>
      <c r="AQ196"/>
      <c r="AR196"/>
      <c r="AS196"/>
    </row>
    <row r="197" spans="1:45" x14ac:dyDescent="0.25">
      <c r="A197"/>
      <c r="AQ197"/>
      <c r="AR197"/>
      <c r="AS197"/>
    </row>
    <row r="198" spans="1:45" x14ac:dyDescent="0.25">
      <c r="A198"/>
      <c r="AQ198"/>
      <c r="AR198"/>
      <c r="AS198"/>
    </row>
    <row r="199" spans="1:45" x14ac:dyDescent="0.25">
      <c r="A199"/>
      <c r="AQ199"/>
      <c r="AR199"/>
      <c r="AS199"/>
    </row>
    <row r="200" spans="1:45" x14ac:dyDescent="0.25">
      <c r="A200"/>
      <c r="AQ200"/>
      <c r="AR200"/>
      <c r="AS200"/>
    </row>
    <row r="201" spans="1:45" x14ac:dyDescent="0.25">
      <c r="A201"/>
      <c r="AQ201"/>
      <c r="AR201"/>
      <c r="AS201"/>
    </row>
    <row r="202" spans="1:45" x14ac:dyDescent="0.25">
      <c r="A202"/>
      <c r="AQ202"/>
      <c r="AR202"/>
      <c r="AS202"/>
    </row>
    <row r="203" spans="1:45" x14ac:dyDescent="0.25">
      <c r="A203"/>
      <c r="AQ203"/>
      <c r="AR203"/>
      <c r="AS203"/>
    </row>
    <row r="204" spans="1:45" x14ac:dyDescent="0.25">
      <c r="A204"/>
      <c r="AQ204"/>
      <c r="AR204"/>
      <c r="AS204"/>
    </row>
    <row r="205" spans="1:45" x14ac:dyDescent="0.25">
      <c r="A205"/>
      <c r="AQ205"/>
      <c r="AR205"/>
      <c r="AS205"/>
    </row>
    <row r="206" spans="1:45" x14ac:dyDescent="0.25">
      <c r="A206"/>
      <c r="AQ206"/>
      <c r="AR206"/>
      <c r="AS206"/>
    </row>
    <row r="207" spans="1:45" x14ac:dyDescent="0.25">
      <c r="A207"/>
      <c r="AQ207"/>
      <c r="AR207"/>
      <c r="AS207"/>
    </row>
    <row r="208" spans="1:45" x14ac:dyDescent="0.25">
      <c r="A208"/>
      <c r="AQ208"/>
      <c r="AR208"/>
      <c r="AS208"/>
    </row>
    <row r="209" spans="1:45" x14ac:dyDescent="0.25">
      <c r="A209"/>
      <c r="AQ209"/>
      <c r="AR209"/>
      <c r="AS209"/>
    </row>
    <row r="210" spans="1:45" x14ac:dyDescent="0.25">
      <c r="A210"/>
      <c r="AQ210"/>
      <c r="AR210"/>
      <c r="AS210"/>
    </row>
    <row r="211" spans="1:45" x14ac:dyDescent="0.25">
      <c r="A211"/>
      <c r="AQ211"/>
      <c r="AR211"/>
      <c r="AS211"/>
    </row>
    <row r="212" spans="1:45" x14ac:dyDescent="0.25">
      <c r="A212"/>
      <c r="AQ212"/>
      <c r="AR212"/>
      <c r="AS212"/>
    </row>
    <row r="213" spans="1:45" x14ac:dyDescent="0.25">
      <c r="A213"/>
      <c r="AQ213"/>
      <c r="AR213"/>
      <c r="AS213"/>
    </row>
    <row r="214" spans="1:45" x14ac:dyDescent="0.25">
      <c r="A214"/>
      <c r="AQ214"/>
      <c r="AR214"/>
      <c r="AS214"/>
    </row>
    <row r="215" spans="1:45" x14ac:dyDescent="0.25">
      <c r="A215"/>
      <c r="AQ215"/>
      <c r="AR215"/>
      <c r="AS215"/>
    </row>
    <row r="216" spans="1:45" x14ac:dyDescent="0.25">
      <c r="A216"/>
      <c r="AQ216"/>
      <c r="AR216"/>
      <c r="AS216"/>
    </row>
    <row r="217" spans="1:45" x14ac:dyDescent="0.25">
      <c r="A217"/>
      <c r="AQ217"/>
      <c r="AR217"/>
      <c r="AS217"/>
    </row>
    <row r="218" spans="1:45" x14ac:dyDescent="0.25">
      <c r="A218"/>
      <c r="AQ218"/>
      <c r="AR218"/>
      <c r="AS218"/>
    </row>
  </sheetData>
  <sheetProtection sheet="1" objects="1" scenarios="1"/>
  <mergeCells count="17">
    <mergeCell ref="AH5:AO5"/>
    <mergeCell ref="H23:L23"/>
    <mergeCell ref="AH6:AO6"/>
    <mergeCell ref="C8:AO16"/>
    <mergeCell ref="H20:L20"/>
    <mergeCell ref="H21:L21"/>
    <mergeCell ref="H22:L22"/>
    <mergeCell ref="R43:U43"/>
    <mergeCell ref="R44:U44"/>
    <mergeCell ref="R45:U45"/>
    <mergeCell ref="R46:U46"/>
    <mergeCell ref="R30:U30"/>
    <mergeCell ref="R31:U31"/>
    <mergeCell ref="R32:U32"/>
    <mergeCell ref="R33:U33"/>
    <mergeCell ref="R34:U34"/>
    <mergeCell ref="R42:U42"/>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S32"/>
  <sheetViews>
    <sheetView showGridLines="0" zoomScaleNormal="100" workbookViewId="0">
      <selection sqref="A1:AF4"/>
    </sheetView>
  </sheetViews>
  <sheetFormatPr baseColWidth="10" defaultColWidth="11" defaultRowHeight="12.75" x14ac:dyDescent="0.2"/>
  <cols>
    <col min="1" max="1" width="3.5" style="91" customWidth="1"/>
    <col min="2" max="2" width="2.375" style="91" customWidth="1"/>
    <col min="3" max="17" width="2.625" style="91" customWidth="1"/>
    <col min="18" max="18" width="38.625" style="91" customWidth="1"/>
    <col min="19" max="31" width="2.625" style="91" customWidth="1"/>
    <col min="32" max="32" width="2.375" style="91" customWidth="1"/>
    <col min="33" max="33" width="1.625" style="91" customWidth="1"/>
    <col min="34" max="16384" width="11" style="91"/>
  </cols>
  <sheetData>
    <row r="1" spans="2:19" ht="12.75" customHeight="1" x14ac:dyDescent="0.2"/>
    <row r="2" spans="2:19" ht="12.75" customHeight="1" x14ac:dyDescent="0.2"/>
    <row r="3" spans="2:19" ht="21.95" customHeight="1" x14ac:dyDescent="0.2"/>
    <row r="4" spans="2:19" ht="21.95" customHeight="1" x14ac:dyDescent="0.3">
      <c r="B4" s="95" t="s">
        <v>358</v>
      </c>
    </row>
    <row r="5" spans="2:19" ht="10.5" customHeight="1" x14ac:dyDescent="0.3">
      <c r="B5" s="95"/>
    </row>
    <row r="6" spans="2:19" ht="15.75" customHeight="1" x14ac:dyDescent="0.25">
      <c r="B6" s="275" t="s">
        <v>361</v>
      </c>
    </row>
    <row r="7" spans="2:19" ht="15" customHeight="1" x14ac:dyDescent="0.25">
      <c r="B7" s="276" t="s">
        <v>360</v>
      </c>
      <c r="C7" s="277"/>
      <c r="D7" s="277"/>
      <c r="E7" s="277"/>
      <c r="F7" s="277"/>
      <c r="G7" s="277"/>
      <c r="H7" s="277"/>
      <c r="I7" s="277"/>
      <c r="J7" s="277"/>
      <c r="K7" s="277"/>
      <c r="L7" s="277"/>
      <c r="M7" s="277"/>
      <c r="N7" s="277"/>
      <c r="O7" s="277"/>
      <c r="P7" s="333" t="s">
        <v>359</v>
      </c>
      <c r="Q7" s="334"/>
      <c r="R7" s="334"/>
      <c r="S7" s="335"/>
    </row>
    <row r="8" spans="2:19" x14ac:dyDescent="0.2">
      <c r="B8" s="341" t="s">
        <v>362</v>
      </c>
      <c r="C8" s="342"/>
      <c r="D8" s="342"/>
      <c r="E8" s="342"/>
      <c r="F8" s="342"/>
      <c r="G8" s="342"/>
      <c r="H8" s="342"/>
      <c r="I8" s="342"/>
      <c r="J8" s="342"/>
      <c r="K8" s="342"/>
      <c r="L8" s="342"/>
      <c r="M8" s="342"/>
      <c r="N8" s="342"/>
      <c r="O8" s="342"/>
      <c r="P8" s="345" t="s">
        <v>369</v>
      </c>
      <c r="Q8" s="346"/>
      <c r="R8" s="346"/>
      <c r="S8" s="347"/>
    </row>
    <row r="9" spans="2:19" x14ac:dyDescent="0.2">
      <c r="B9" s="341" t="s">
        <v>364</v>
      </c>
      <c r="C9" s="342"/>
      <c r="D9" s="342"/>
      <c r="E9" s="342"/>
      <c r="F9" s="342"/>
      <c r="G9" s="342"/>
      <c r="H9" s="342"/>
      <c r="I9" s="342"/>
      <c r="J9" s="342"/>
      <c r="K9" s="342"/>
      <c r="L9" s="342"/>
      <c r="M9" s="342"/>
      <c r="N9" s="342"/>
      <c r="O9" s="342"/>
      <c r="P9" s="345" t="s">
        <v>365</v>
      </c>
      <c r="Q9" s="346"/>
      <c r="R9" s="346"/>
      <c r="S9" s="347"/>
    </row>
    <row r="10" spans="2:19" x14ac:dyDescent="0.2">
      <c r="B10" s="341" t="s">
        <v>104</v>
      </c>
      <c r="C10" s="342"/>
      <c r="D10" s="342"/>
      <c r="E10" s="342"/>
      <c r="F10" s="342"/>
      <c r="G10" s="342"/>
      <c r="H10" s="342"/>
      <c r="I10" s="342"/>
      <c r="J10" s="342"/>
      <c r="K10" s="342"/>
      <c r="L10" s="342"/>
      <c r="M10" s="342"/>
      <c r="N10" s="342"/>
      <c r="O10" s="342"/>
      <c r="P10" s="345" t="s">
        <v>363</v>
      </c>
      <c r="Q10" s="346"/>
      <c r="R10" s="346"/>
      <c r="S10" s="347"/>
    </row>
    <row r="11" spans="2:19" x14ac:dyDescent="0.2">
      <c r="B11" s="341" t="s">
        <v>102</v>
      </c>
      <c r="C11" s="342"/>
      <c r="D11" s="342"/>
      <c r="E11" s="342"/>
      <c r="F11" s="342"/>
      <c r="G11" s="342"/>
      <c r="H11" s="342"/>
      <c r="I11" s="342"/>
      <c r="J11" s="342"/>
      <c r="K11" s="342"/>
      <c r="L11" s="342"/>
      <c r="M11" s="342"/>
      <c r="N11" s="342"/>
      <c r="O11" s="342"/>
      <c r="P11" s="345" t="s">
        <v>366</v>
      </c>
      <c r="Q11" s="346"/>
      <c r="R11" s="346"/>
      <c r="S11" s="347"/>
    </row>
    <row r="12" spans="2:19" x14ac:dyDescent="0.2">
      <c r="B12" s="341" t="s">
        <v>100</v>
      </c>
      <c r="C12" s="342"/>
      <c r="D12" s="342"/>
      <c r="E12" s="342"/>
      <c r="F12" s="342"/>
      <c r="G12" s="342"/>
      <c r="H12" s="342"/>
      <c r="I12" s="342"/>
      <c r="J12" s="342"/>
      <c r="K12" s="342"/>
      <c r="L12" s="342"/>
      <c r="M12" s="342"/>
      <c r="N12" s="342"/>
      <c r="O12" s="342"/>
      <c r="P12" s="345" t="s">
        <v>367</v>
      </c>
      <c r="Q12" s="346"/>
      <c r="R12" s="346"/>
      <c r="S12" s="347"/>
    </row>
    <row r="13" spans="2:19" x14ac:dyDescent="0.2">
      <c r="B13" s="341" t="s">
        <v>247</v>
      </c>
      <c r="C13" s="342"/>
      <c r="D13" s="342"/>
      <c r="E13" s="342"/>
      <c r="F13" s="342"/>
      <c r="G13" s="342"/>
      <c r="H13" s="342"/>
      <c r="I13" s="342"/>
      <c r="J13" s="342"/>
      <c r="K13" s="342"/>
      <c r="L13" s="342"/>
      <c r="M13" s="342"/>
      <c r="N13" s="342"/>
      <c r="O13" s="342"/>
      <c r="P13" s="341" t="s">
        <v>368</v>
      </c>
      <c r="Q13" s="342"/>
      <c r="R13" s="342"/>
      <c r="S13" s="343"/>
    </row>
    <row r="14" spans="2:19" x14ac:dyDescent="0.2">
      <c r="B14" s="270"/>
    </row>
    <row r="15" spans="2:19" ht="14.25" x14ac:dyDescent="0.25">
      <c r="B15" s="344" t="s">
        <v>386</v>
      </c>
      <c r="C15" s="344"/>
      <c r="D15" s="344"/>
      <c r="E15" s="344"/>
      <c r="F15" s="344"/>
      <c r="G15" s="344"/>
      <c r="H15" s="344"/>
      <c r="I15" s="344"/>
      <c r="J15" s="344"/>
      <c r="K15" s="344"/>
      <c r="L15" s="344"/>
      <c r="M15" s="344"/>
      <c r="N15" s="344"/>
      <c r="O15" s="344"/>
      <c r="P15" s="332"/>
      <c r="Q15" s="332"/>
      <c r="R15" s="332"/>
      <c r="S15" s="332"/>
    </row>
    <row r="16" spans="2:19" ht="14.25" x14ac:dyDescent="0.25">
      <c r="B16" s="276" t="s">
        <v>360</v>
      </c>
      <c r="C16" s="277"/>
      <c r="D16" s="277"/>
      <c r="E16" s="277"/>
      <c r="F16" s="277"/>
      <c r="G16" s="277"/>
      <c r="H16" s="277"/>
      <c r="I16" s="277"/>
      <c r="J16" s="277"/>
      <c r="K16" s="277"/>
      <c r="L16" s="277"/>
      <c r="M16" s="277"/>
      <c r="N16" s="277"/>
      <c r="O16" s="277"/>
      <c r="P16" s="333" t="s">
        <v>359</v>
      </c>
      <c r="Q16" s="334"/>
      <c r="R16" s="334"/>
      <c r="S16" s="335"/>
    </row>
    <row r="17" spans="2:19" x14ac:dyDescent="0.2">
      <c r="B17" s="341" t="s">
        <v>387</v>
      </c>
      <c r="C17" s="342"/>
      <c r="D17" s="342"/>
      <c r="E17" s="342"/>
      <c r="F17" s="342"/>
      <c r="G17" s="342"/>
      <c r="H17" s="342"/>
      <c r="I17" s="342"/>
      <c r="J17" s="342"/>
      <c r="K17" s="342"/>
      <c r="L17" s="342"/>
      <c r="M17" s="342"/>
      <c r="N17" s="342"/>
      <c r="O17" s="342"/>
      <c r="P17" s="341" t="s">
        <v>388</v>
      </c>
      <c r="Q17" s="342"/>
      <c r="R17" s="342"/>
      <c r="S17" s="343"/>
    </row>
    <row r="18" spans="2:19" x14ac:dyDescent="0.2">
      <c r="B18" s="341" t="s">
        <v>373</v>
      </c>
      <c r="C18" s="342"/>
      <c r="D18" s="342"/>
      <c r="E18" s="342"/>
      <c r="F18" s="342"/>
      <c r="G18" s="342"/>
      <c r="H18" s="342"/>
      <c r="I18" s="342"/>
      <c r="J18" s="342"/>
      <c r="K18" s="342"/>
      <c r="L18" s="342"/>
      <c r="M18" s="342"/>
      <c r="N18" s="342"/>
      <c r="O18" s="342"/>
      <c r="P18" s="341" t="s">
        <v>374</v>
      </c>
      <c r="Q18" s="342"/>
      <c r="R18" s="342"/>
      <c r="S18" s="343"/>
    </row>
    <row r="20" spans="2:19" ht="14.25" x14ac:dyDescent="0.25">
      <c r="B20" s="344" t="s">
        <v>392</v>
      </c>
      <c r="C20" s="344"/>
      <c r="D20" s="344"/>
      <c r="E20" s="344"/>
      <c r="F20" s="344"/>
      <c r="G20" s="344"/>
      <c r="H20" s="344"/>
      <c r="I20" s="344"/>
      <c r="J20" s="344"/>
      <c r="K20" s="344"/>
      <c r="L20" s="344"/>
      <c r="M20" s="344"/>
      <c r="N20" s="344"/>
      <c r="O20" s="344"/>
      <c r="P20" s="332"/>
      <c r="Q20" s="332"/>
      <c r="R20" s="332"/>
      <c r="S20" s="332"/>
    </row>
    <row r="21" spans="2:19" ht="14.25" x14ac:dyDescent="0.25">
      <c r="B21" s="276" t="s">
        <v>360</v>
      </c>
      <c r="C21" s="277"/>
      <c r="D21" s="277"/>
      <c r="E21" s="277"/>
      <c r="F21" s="277"/>
      <c r="G21" s="277"/>
      <c r="H21" s="277"/>
      <c r="I21" s="277"/>
      <c r="J21" s="277"/>
      <c r="K21" s="277"/>
      <c r="L21" s="277"/>
      <c r="M21" s="277"/>
      <c r="N21" s="277"/>
      <c r="O21" s="277"/>
      <c r="P21" s="333" t="s">
        <v>359</v>
      </c>
      <c r="Q21" s="334"/>
      <c r="R21" s="334"/>
      <c r="S21" s="335"/>
    </row>
    <row r="22" spans="2:19" x14ac:dyDescent="0.2">
      <c r="B22" s="341" t="s">
        <v>11</v>
      </c>
      <c r="C22" s="342"/>
      <c r="D22" s="342"/>
      <c r="E22" s="342"/>
      <c r="F22" s="342"/>
      <c r="G22" s="342"/>
      <c r="H22" s="342"/>
      <c r="I22" s="342"/>
      <c r="J22" s="342"/>
      <c r="K22" s="342"/>
      <c r="L22" s="342"/>
      <c r="M22" s="342"/>
      <c r="N22" s="342"/>
      <c r="O22" s="343"/>
      <c r="P22" s="341" t="s">
        <v>393</v>
      </c>
      <c r="Q22" s="342"/>
      <c r="R22" s="342"/>
      <c r="S22" s="343"/>
    </row>
    <row r="24" spans="2:19" ht="14.25" x14ac:dyDescent="0.25">
      <c r="B24" s="344" t="s">
        <v>405</v>
      </c>
      <c r="C24" s="344"/>
      <c r="D24" s="344"/>
      <c r="E24" s="344"/>
      <c r="F24" s="344"/>
      <c r="G24" s="344"/>
      <c r="H24" s="344"/>
      <c r="I24" s="344"/>
      <c r="J24" s="344"/>
      <c r="K24" s="344"/>
      <c r="L24" s="344"/>
      <c r="M24" s="344"/>
      <c r="N24" s="344"/>
      <c r="O24" s="344"/>
      <c r="P24" s="332"/>
      <c r="Q24" s="332"/>
      <c r="R24" s="332"/>
      <c r="S24" s="332"/>
    </row>
    <row r="25" spans="2:19" ht="14.25" x14ac:dyDescent="0.25">
      <c r="B25" s="276" t="s">
        <v>360</v>
      </c>
      <c r="C25" s="277"/>
      <c r="D25" s="277"/>
      <c r="E25" s="277"/>
      <c r="F25" s="277"/>
      <c r="G25" s="277"/>
      <c r="H25" s="277"/>
      <c r="I25" s="277"/>
      <c r="J25" s="277"/>
      <c r="K25" s="277"/>
      <c r="L25" s="277"/>
      <c r="M25" s="277"/>
      <c r="N25" s="277"/>
      <c r="O25" s="277"/>
      <c r="P25" s="333" t="s">
        <v>359</v>
      </c>
      <c r="Q25" s="334"/>
      <c r="R25" s="334"/>
      <c r="S25" s="335"/>
    </row>
    <row r="26" spans="2:19" x14ac:dyDescent="0.2">
      <c r="B26" s="341" t="s">
        <v>398</v>
      </c>
      <c r="C26" s="342"/>
      <c r="D26" s="342"/>
      <c r="E26" s="342"/>
      <c r="F26" s="342"/>
      <c r="G26" s="342"/>
      <c r="H26" s="342"/>
      <c r="I26" s="342"/>
      <c r="J26" s="342"/>
      <c r="K26" s="342"/>
      <c r="L26" s="342"/>
      <c r="M26" s="342"/>
      <c r="N26" s="342"/>
      <c r="O26" s="342"/>
      <c r="P26" s="341" t="s">
        <v>401</v>
      </c>
      <c r="Q26" s="342"/>
      <c r="R26" s="342"/>
      <c r="S26" s="343"/>
    </row>
    <row r="27" spans="2:19" x14ac:dyDescent="0.2">
      <c r="B27" s="341" t="s">
        <v>104</v>
      </c>
      <c r="C27" s="342"/>
      <c r="D27" s="342"/>
      <c r="E27" s="342"/>
      <c r="F27" s="342"/>
      <c r="G27" s="342"/>
      <c r="H27" s="342"/>
      <c r="I27" s="342"/>
      <c r="J27" s="342"/>
      <c r="K27" s="342"/>
      <c r="L27" s="342"/>
      <c r="M27" s="342"/>
      <c r="N27" s="342"/>
      <c r="O27" s="342"/>
      <c r="P27" s="341" t="s">
        <v>403</v>
      </c>
      <c r="Q27" s="342"/>
      <c r="R27" s="342"/>
      <c r="S27" s="343"/>
    </row>
    <row r="28" spans="2:19" x14ac:dyDescent="0.2">
      <c r="B28" s="341" t="s">
        <v>19</v>
      </c>
      <c r="C28" s="342"/>
      <c r="D28" s="342"/>
      <c r="E28" s="342"/>
      <c r="F28" s="342"/>
      <c r="G28" s="342"/>
      <c r="H28" s="342"/>
      <c r="I28" s="342"/>
      <c r="J28" s="342"/>
      <c r="K28" s="342"/>
      <c r="L28" s="342"/>
      <c r="M28" s="342"/>
      <c r="N28" s="342"/>
      <c r="O28" s="342"/>
      <c r="P28" s="341" t="s">
        <v>402</v>
      </c>
      <c r="Q28" s="342"/>
      <c r="R28" s="342"/>
      <c r="S28" s="343"/>
    </row>
    <row r="30" spans="2:19" ht="14.25" x14ac:dyDescent="0.25">
      <c r="B30" s="331" t="s">
        <v>457</v>
      </c>
      <c r="C30" s="331"/>
      <c r="D30" s="331"/>
      <c r="E30" s="331"/>
      <c r="F30" s="331"/>
      <c r="G30" s="331"/>
      <c r="H30" s="331"/>
      <c r="I30" s="331"/>
      <c r="J30" s="331"/>
      <c r="K30" s="331"/>
      <c r="L30" s="331"/>
      <c r="M30" s="331"/>
      <c r="N30" s="331"/>
      <c r="O30" s="331"/>
      <c r="P30" s="332"/>
      <c r="Q30" s="332"/>
      <c r="R30" s="332"/>
      <c r="S30" s="332"/>
    </row>
    <row r="31" spans="2:19" ht="14.25" x14ac:dyDescent="0.25">
      <c r="B31" s="276" t="s">
        <v>360</v>
      </c>
      <c r="C31" s="277"/>
      <c r="D31" s="277"/>
      <c r="E31" s="277"/>
      <c r="F31" s="277"/>
      <c r="G31" s="277"/>
      <c r="H31" s="277"/>
      <c r="I31" s="277"/>
      <c r="J31" s="277"/>
      <c r="K31" s="277"/>
      <c r="L31" s="277"/>
      <c r="M31" s="277"/>
      <c r="N31" s="277"/>
      <c r="O31" s="277"/>
      <c r="P31" s="333" t="s">
        <v>359</v>
      </c>
      <c r="Q31" s="334"/>
      <c r="R31" s="334"/>
      <c r="S31" s="335"/>
    </row>
    <row r="32" spans="2:19" ht="25.5" customHeight="1" x14ac:dyDescent="0.2">
      <c r="B32" s="336" t="s">
        <v>453</v>
      </c>
      <c r="C32" s="337"/>
      <c r="D32" s="337"/>
      <c r="E32" s="337"/>
      <c r="F32" s="337"/>
      <c r="G32" s="337"/>
      <c r="H32" s="337"/>
      <c r="I32" s="337"/>
      <c r="J32" s="337"/>
      <c r="K32" s="337"/>
      <c r="L32" s="337"/>
      <c r="M32" s="337"/>
      <c r="N32" s="337"/>
      <c r="O32" s="337"/>
      <c r="P32" s="338" t="s">
        <v>454</v>
      </c>
      <c r="Q32" s="339"/>
      <c r="R32" s="339"/>
      <c r="S32" s="340"/>
    </row>
  </sheetData>
  <sheetProtection selectLockedCells="1"/>
  <mergeCells count="39">
    <mergeCell ref="B20:O20"/>
    <mergeCell ref="P20:S20"/>
    <mergeCell ref="P21:S21"/>
    <mergeCell ref="B18:O18"/>
    <mergeCell ref="P18:S18"/>
    <mergeCell ref="B15:O15"/>
    <mergeCell ref="P15:S15"/>
    <mergeCell ref="P16:S16"/>
    <mergeCell ref="B17:O17"/>
    <mergeCell ref="P17:S17"/>
    <mergeCell ref="P7:S7"/>
    <mergeCell ref="P8:S8"/>
    <mergeCell ref="P9:S9"/>
    <mergeCell ref="P10:S10"/>
    <mergeCell ref="P11:S11"/>
    <mergeCell ref="B13:O13"/>
    <mergeCell ref="P13:S13"/>
    <mergeCell ref="P12:S12"/>
    <mergeCell ref="B8:O8"/>
    <mergeCell ref="B9:O9"/>
    <mergeCell ref="B10:O10"/>
    <mergeCell ref="B11:O11"/>
    <mergeCell ref="B12:O12"/>
    <mergeCell ref="P22:S22"/>
    <mergeCell ref="B22:O22"/>
    <mergeCell ref="B27:O27"/>
    <mergeCell ref="P27:S27"/>
    <mergeCell ref="B28:O28"/>
    <mergeCell ref="P28:S28"/>
    <mergeCell ref="B24:O24"/>
    <mergeCell ref="P24:S24"/>
    <mergeCell ref="P25:S25"/>
    <mergeCell ref="B26:O26"/>
    <mergeCell ref="P26:S26"/>
    <mergeCell ref="B30:O30"/>
    <mergeCell ref="P30:S30"/>
    <mergeCell ref="P31:S31"/>
    <mergeCell ref="B32:O32"/>
    <mergeCell ref="P32:S32"/>
  </mergeCells>
  <hyperlinks>
    <hyperlink ref="B8:O8" location="Startseite!A1" display="Startseite" xr:uid="{00000000-0004-0000-0300-000000000000}"/>
    <hyperlink ref="B9:O9" location="'9'!A1" display="Geburt bzw. Vaterschaftsurlaub" xr:uid="{00000000-0004-0000-0300-000001000000}"/>
    <hyperlink ref="B10:O10" location="'16'!A1" display="Krankheit in der Familie" xr:uid="{00000000-0004-0000-0300-000002000000}"/>
    <hyperlink ref="B11:O11" location="'1'!A1" display="Arzt- und Zahnarztbesuche" xr:uid="{00000000-0004-0000-0300-000003000000}"/>
    <hyperlink ref="B12:O12" location="'17'!A1" display="Militär, Zivil- und Zivilschutzdienst" xr:uid="{00000000-0004-0000-0300-000004000000}"/>
    <hyperlink ref="B13:O13" location="Ferienkürzung_K_U_M!Druckbereich" display="Ferienkürzung (Krankheit, Unfall, Militär, etc.)" xr:uid="{00000000-0004-0000-0300-000005000000}"/>
    <hyperlink ref="P26:S26" r:id="rId1" display="Register neu aufgenommen, gemäss SO pin 23-23" xr:uid="{31D354BD-A75D-4574-BB0E-D2AA9070D50A}"/>
    <hyperlink ref="P27:S27" r:id="rId2" display="komplette Überarbeitung, gemäss SO pin 23-23" xr:uid="{C912E659-9C34-470C-B39E-3CFA8FB1B884}"/>
    <hyperlink ref="P28:S28" r:id="rId3" display="Ergänzungen, gemäss SO pin 23-23" xr:uid="{A153E531-8B75-4FE5-A742-DEC5C3BC2572}"/>
  </hyperlinks>
  <pageMargins left="1.1811023622047245" right="0.78740157480314965" top="0.78740157480314965" bottom="0.78740157480314965" header="0.51181102362204722" footer="0.51181102362204722"/>
  <pageSetup paperSize="9" scale="61" orientation="landscape" r:id="rId4"/>
  <headerFooter scaleWithDoc="0"/>
  <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57"/>
  <sheetViews>
    <sheetView showGridLines="0" showRowColHeaders="0" zoomScaleNormal="100" workbookViewId="0">
      <pane ySplit="3" topLeftCell="A4" activePane="bottomLeft" state="frozen"/>
      <selection activeCell="AC24" sqref="AC24:AI24"/>
      <selection pane="bottomLeft"/>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1" spans="1:42" x14ac:dyDescent="0.2">
      <c r="A1" s="91" t="s">
        <v>129</v>
      </c>
    </row>
    <row r="2" spans="1:42" ht="12.75" customHeight="1" x14ac:dyDescent="0.3">
      <c r="B2" s="95"/>
    </row>
    <row r="3" spans="1:42" ht="21.75" customHeight="1" x14ac:dyDescent="0.3">
      <c r="B3" s="96"/>
    </row>
    <row r="4" spans="1:42"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1:42" ht="20.25" customHeight="1" x14ac:dyDescent="0.3">
      <c r="B5" s="11"/>
      <c r="C5" s="34" t="str">
        <f>Startseite!E14</f>
        <v>Beratung für Lebensfragen</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 xml:space="preserve">114 
(RRB Nr. 2019/300)
</v>
      </c>
      <c r="AI5" s="423"/>
      <c r="AJ5" s="423"/>
      <c r="AK5" s="423"/>
      <c r="AL5" s="423"/>
      <c r="AM5" s="423"/>
      <c r="AN5" s="423"/>
      <c r="AO5" s="423"/>
      <c r="AP5" s="13"/>
    </row>
    <row r="6" spans="1:42"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Effektiv</v>
      </c>
      <c r="AI6" s="423"/>
      <c r="AJ6" s="423"/>
      <c r="AK6" s="423"/>
      <c r="AL6" s="423"/>
      <c r="AM6" s="423"/>
      <c r="AN6" s="423"/>
      <c r="AO6" s="423"/>
      <c r="AP6" s="13"/>
    </row>
    <row r="7" spans="1: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1:42" ht="20.25" customHeight="1" x14ac:dyDescent="0.2">
      <c r="B8" s="11"/>
      <c r="C8" s="417" t="str">
        <f>VLOOKUP(C5,Grundlagen!B4:D31,2,FALSE)</f>
        <v xml:space="preserve">- Wird für die Sozialberatung Arbeitszeit beansprucht, ist auszustempeln und die Abwesenheit als bezahlte Absenz aus persönlichen oder familiären Gründen gutgeschrieben.
- Gutschriftberechtigt ist die Beratungszeit (max. 5 Beratungsstunden) und der Weg zur Beratungsstelle.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1:42"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1:42"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1:42"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1:42"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1:42" ht="20.25" customHeight="1" x14ac:dyDescent="0.2">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1:42"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1:42"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1:42"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45"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2:45" s="92" customFormat="1" ht="20.25" customHeight="1" x14ac:dyDescent="0.25">
      <c r="B18" s="52"/>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4"/>
    </row>
    <row r="19" spans="2:45" s="92" customFormat="1" ht="20.25" customHeight="1" x14ac:dyDescent="0.2">
      <c r="B19" s="52"/>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54"/>
    </row>
    <row r="20" spans="2:45" s="92" customFormat="1" ht="20.25" customHeight="1" x14ac:dyDescent="0.2">
      <c r="B20" s="52"/>
      <c r="C20" s="32" t="s">
        <v>33</v>
      </c>
      <c r="D20" s="33"/>
      <c r="E20" s="5"/>
      <c r="F20" s="5"/>
      <c r="G20" s="5"/>
      <c r="H20" s="422">
        <v>1</v>
      </c>
      <c r="I20" s="422"/>
      <c r="J20" s="422"/>
      <c r="K20" s="422"/>
      <c r="L20" s="422"/>
      <c r="M20" s="18"/>
      <c r="N20" s="18"/>
      <c r="O20" s="18"/>
      <c r="P20" s="18"/>
      <c r="Q20" s="18"/>
      <c r="R20" s="18" t="s">
        <v>311</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54"/>
      <c r="AR20" s="93"/>
    </row>
    <row r="21" spans="2:45" s="92" customFormat="1" ht="20.25" customHeight="1" x14ac:dyDescent="0.2">
      <c r="B21" s="52"/>
      <c r="C21" s="32" t="s">
        <v>34</v>
      </c>
      <c r="D21" s="32"/>
      <c r="E21" s="5"/>
      <c r="F21" s="5"/>
      <c r="G21" s="5"/>
      <c r="H21" s="422">
        <v>0.8</v>
      </c>
      <c r="I21" s="422"/>
      <c r="J21" s="422"/>
      <c r="K21" s="422"/>
      <c r="L21" s="422"/>
      <c r="M21" s="18"/>
      <c r="N21" s="18"/>
      <c r="O21" s="18"/>
      <c r="P21" s="18"/>
      <c r="Q21" s="18"/>
      <c r="R21" s="18" t="s">
        <v>311</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54"/>
      <c r="AR21" s="93"/>
    </row>
    <row r="22" spans="2:45" s="92" customFormat="1" ht="20.25" customHeight="1" x14ac:dyDescent="0.2">
      <c r="B22" s="52"/>
      <c r="C22" s="32" t="s">
        <v>35</v>
      </c>
      <c r="D22" s="32"/>
      <c r="E22" s="5"/>
      <c r="F22" s="5"/>
      <c r="G22" s="5"/>
      <c r="H22" s="422" t="s">
        <v>61</v>
      </c>
      <c r="I22" s="422"/>
      <c r="J22" s="422"/>
      <c r="K22" s="422"/>
      <c r="L22" s="422"/>
      <c r="M22" s="18"/>
      <c r="N22" s="18"/>
      <c r="O22" s="18"/>
      <c r="P22" s="18"/>
      <c r="Q22" s="18"/>
      <c r="R22" s="18" t="s">
        <v>311</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54"/>
      <c r="AR22" s="93"/>
    </row>
    <row r="23" spans="2:45" s="92" customFormat="1" ht="20.25" customHeight="1" x14ac:dyDescent="0.2">
      <c r="B23" s="52"/>
      <c r="C23" s="32" t="s">
        <v>36</v>
      </c>
      <c r="D23" s="33"/>
      <c r="E23" s="5"/>
      <c r="F23" s="5"/>
      <c r="G23" s="5"/>
      <c r="H23" s="422">
        <v>0.4</v>
      </c>
      <c r="I23" s="422"/>
      <c r="J23" s="422"/>
      <c r="K23" s="422"/>
      <c r="L23" s="422"/>
      <c r="M23" s="18"/>
      <c r="N23" s="18"/>
      <c r="O23" s="18"/>
      <c r="P23" s="18"/>
      <c r="Q23" s="18"/>
      <c r="R23" s="18" t="s">
        <v>311</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54"/>
      <c r="AR23" s="93"/>
    </row>
    <row r="24" spans="2:45" s="92" customFormat="1" ht="20.25" customHeight="1" x14ac:dyDescent="0.2">
      <c r="B24" s="52"/>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28"/>
      <c r="AF24" s="28"/>
      <c r="AG24" s="28"/>
      <c r="AH24" s="28"/>
      <c r="AI24" s="28"/>
      <c r="AJ24" s="28"/>
      <c r="AK24" s="28"/>
      <c r="AL24" s="28"/>
      <c r="AM24" s="28"/>
      <c r="AN24" s="28"/>
      <c r="AO24" s="28"/>
      <c r="AP24" s="54"/>
      <c r="AR24" s="93"/>
    </row>
    <row r="25" spans="2:45" s="92" customFormat="1" ht="20.25" customHeight="1" x14ac:dyDescent="0.2">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row>
    <row r="26" spans="2:45" s="92" customFormat="1" ht="20.25" customHeight="1" x14ac:dyDescent="0.25">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s="312" t="s">
        <v>408</v>
      </c>
    </row>
    <row r="27" spans="2:45" s="92" customFormat="1" ht="20.25" customHeight="1" x14ac:dyDescent="0.2">
      <c r="B27" s="11"/>
      <c r="C27" s="5">
        <v>1</v>
      </c>
      <c r="D27" s="36"/>
      <c r="E27" s="36"/>
      <c r="F27" s="36"/>
      <c r="G27" s="36"/>
      <c r="H27" s="36"/>
      <c r="I27" s="36"/>
      <c r="J27" s="36"/>
      <c r="K27" s="36"/>
      <c r="L27" s="36"/>
      <c r="M27" s="36"/>
      <c r="N27" s="36"/>
      <c r="O27" s="36"/>
      <c r="P27" s="36"/>
      <c r="Q27" s="36"/>
      <c r="R27" s="36"/>
      <c r="S27" s="36"/>
      <c r="T27" s="36"/>
      <c r="U27" s="36"/>
      <c r="V27" s="37"/>
      <c r="W27" s="37"/>
      <c r="X27" s="37"/>
      <c r="Y27" s="37"/>
      <c r="Z27" s="37"/>
      <c r="AA27" s="37"/>
      <c r="AB27" s="37"/>
      <c r="AC27" s="37"/>
      <c r="AD27" s="37"/>
      <c r="AE27" s="37"/>
      <c r="AF27" s="37"/>
      <c r="AG27" s="37"/>
      <c r="AH27" s="37"/>
      <c r="AI27" s="37"/>
      <c r="AJ27" s="37"/>
      <c r="AK27" s="37"/>
      <c r="AL27" s="37"/>
      <c r="AM27" s="37"/>
      <c r="AN27" s="37"/>
      <c r="AO27" s="51"/>
      <c r="AP27" s="13"/>
      <c r="AS27" s="91" t="s">
        <v>456</v>
      </c>
    </row>
    <row r="28" spans="2:45" s="92" customFormat="1" ht="20.25" customHeight="1" x14ac:dyDescent="0.2">
      <c r="B28" s="11"/>
      <c r="C28" s="420" t="s">
        <v>306</v>
      </c>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13"/>
      <c r="AR28" s="93"/>
    </row>
    <row r="29" spans="2:45" s="92" customFormat="1" ht="20.25" customHeight="1" x14ac:dyDescent="0.2">
      <c r="B29" s="11"/>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R29" s="93"/>
    </row>
    <row r="30" spans="2:45" s="92" customFormat="1" ht="20.25" customHeight="1" x14ac:dyDescent="0.2">
      <c r="B30" s="11"/>
      <c r="C30" s="5"/>
      <c r="D30" s="6"/>
      <c r="E30" s="5" t="s">
        <v>39</v>
      </c>
      <c r="F30" s="5"/>
      <c r="G30" s="5"/>
      <c r="H30" s="5"/>
      <c r="I30" s="5"/>
      <c r="J30" s="5"/>
      <c r="K30" s="18"/>
      <c r="L30" s="18"/>
      <c r="M30" s="18"/>
      <c r="N30" s="25"/>
      <c r="O30" s="25"/>
      <c r="P30" s="25"/>
      <c r="Q30" s="25"/>
      <c r="R30" s="415">
        <v>0.20833333333333334</v>
      </c>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13"/>
      <c r="AR30" s="93"/>
    </row>
    <row r="31" spans="2:45" s="92" customFormat="1" ht="20.25" customHeight="1" x14ac:dyDescent="0.2">
      <c r="B31" s="11"/>
      <c r="C31" s="5"/>
      <c r="D31" s="5"/>
      <c r="E31" s="5" t="s">
        <v>40</v>
      </c>
      <c r="F31" s="5"/>
      <c r="G31" s="5"/>
      <c r="H31" s="5"/>
      <c r="I31" s="5"/>
      <c r="J31" s="5"/>
      <c r="K31" s="18"/>
      <c r="L31" s="18"/>
      <c r="M31" s="18"/>
      <c r="N31" s="25"/>
      <c r="O31" s="25"/>
      <c r="P31" s="35"/>
      <c r="Q31" s="35"/>
      <c r="R31" s="415">
        <v>0.125</v>
      </c>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c r="AR31" s="93"/>
    </row>
    <row r="32" spans="2:45" s="92" customFormat="1" ht="20.25" customHeight="1" x14ac:dyDescent="0.2">
      <c r="B32" s="11"/>
      <c r="C32" s="5"/>
      <c r="D32" s="5"/>
      <c r="E32" s="5" t="s">
        <v>41</v>
      </c>
      <c r="F32" s="5"/>
      <c r="G32" s="5"/>
      <c r="H32" s="5"/>
      <c r="I32" s="5"/>
      <c r="J32" s="5"/>
      <c r="K32" s="18"/>
      <c r="L32" s="18"/>
      <c r="M32" s="18"/>
      <c r="N32" s="25"/>
      <c r="O32" s="25"/>
      <c r="P32" s="25"/>
      <c r="Q32" s="25"/>
      <c r="R32" s="415">
        <v>0.33333333333333337</v>
      </c>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c r="AR32" s="93"/>
    </row>
    <row r="33" spans="2:44" customFormat="1" ht="20.25" customHeight="1" x14ac:dyDescent="0.25">
      <c r="B33" s="11"/>
      <c r="C33" s="5"/>
      <c r="D33" s="3"/>
      <c r="E33" s="29" t="s">
        <v>155</v>
      </c>
      <c r="F33" s="5"/>
      <c r="G33" s="5"/>
      <c r="H33" s="5"/>
      <c r="I33" s="5"/>
      <c r="J33" s="5"/>
      <c r="K33" s="18"/>
      <c r="L33" s="18"/>
      <c r="M33" s="18"/>
      <c r="N33" s="26"/>
      <c r="O33" s="26"/>
      <c r="P33" s="26"/>
      <c r="Q33" s="26"/>
      <c r="R33" s="416">
        <v>2.2222222222222223E-2</v>
      </c>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13"/>
      <c r="AQ33" s="91"/>
      <c r="AR33" s="91"/>
    </row>
    <row r="34" spans="2:44" customFormat="1" ht="20.25" customHeight="1" x14ac:dyDescent="0.25">
      <c r="B34" s="11"/>
      <c r="C34" s="5"/>
      <c r="D34" s="3"/>
      <c r="E34" s="5" t="s">
        <v>307</v>
      </c>
      <c r="F34" s="5"/>
      <c r="G34" s="5"/>
      <c r="H34" s="5"/>
      <c r="I34" s="5"/>
      <c r="J34" s="5"/>
      <c r="K34" s="18"/>
      <c r="L34" s="18"/>
      <c r="M34" s="18"/>
      <c r="N34" s="21"/>
      <c r="O34" s="21"/>
      <c r="P34" s="21"/>
      <c r="Q34" s="21"/>
      <c r="R34" s="415">
        <v>0.35555555555555557</v>
      </c>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c r="AQ34" s="91"/>
      <c r="AR34" s="91"/>
    </row>
    <row r="35" spans="2:44" customFormat="1" ht="20.25" customHeight="1" x14ac:dyDescent="0.25">
      <c r="B35" s="11"/>
      <c r="C35" s="5"/>
      <c r="D35" s="5"/>
      <c r="E35" s="5" t="s">
        <v>42</v>
      </c>
      <c r="F35" s="5"/>
      <c r="G35" s="5"/>
      <c r="H35" s="5"/>
      <c r="I35" s="5"/>
      <c r="J35" s="5"/>
      <c r="K35" s="18"/>
      <c r="L35" s="18"/>
      <c r="M35" s="18"/>
      <c r="N35" s="18"/>
      <c r="O35" s="18"/>
      <c r="P35" s="18"/>
      <c r="Q35" s="18"/>
      <c r="R35" s="18" t="s">
        <v>43</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c r="AQ35" s="91"/>
      <c r="AR35" s="91"/>
    </row>
    <row r="36" spans="2:44" customFormat="1" ht="20.25" customHeight="1" x14ac:dyDescent="0.25">
      <c r="B36" s="11"/>
      <c r="C36" s="5">
        <v>2</v>
      </c>
      <c r="D36" s="36"/>
      <c r="E36" s="36"/>
      <c r="F36" s="36"/>
      <c r="G36" s="36"/>
      <c r="H36" s="36"/>
      <c r="I36" s="36"/>
      <c r="J36" s="36"/>
      <c r="K36" s="36"/>
      <c r="L36" s="36"/>
      <c r="M36" s="36"/>
      <c r="N36" s="36"/>
      <c r="O36" s="36"/>
      <c r="P36" s="36"/>
      <c r="Q36" s="36"/>
      <c r="R36" s="36"/>
      <c r="S36" s="36"/>
      <c r="T36" s="36"/>
      <c r="U36" s="36"/>
      <c r="V36" s="37"/>
      <c r="W36" s="37"/>
      <c r="X36" s="37"/>
      <c r="Y36" s="37"/>
      <c r="Z36" s="37"/>
      <c r="AA36" s="37"/>
      <c r="AB36" s="37"/>
      <c r="AC36" s="37"/>
      <c r="AD36" s="37"/>
      <c r="AE36" s="37"/>
      <c r="AF36" s="37"/>
      <c r="AG36" s="37"/>
      <c r="AH36" s="37"/>
      <c r="AI36" s="37"/>
      <c r="AJ36" s="37"/>
      <c r="AK36" s="37"/>
      <c r="AL36" s="37"/>
      <c r="AM36" s="37"/>
      <c r="AN36" s="37"/>
      <c r="AO36" s="51"/>
      <c r="AP36" s="13"/>
      <c r="AQ36" s="91"/>
      <c r="AR36" s="91"/>
    </row>
    <row r="37" spans="2:44" customFormat="1" ht="20.25" customHeight="1" x14ac:dyDescent="0.25">
      <c r="B37" s="11"/>
      <c r="C37" s="420" t="s">
        <v>308</v>
      </c>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13"/>
      <c r="AQ37" s="91"/>
      <c r="AR37" s="91"/>
    </row>
    <row r="38" spans="2:44" customFormat="1" ht="20.25" customHeight="1" x14ac:dyDescent="0.25">
      <c r="B38" s="11"/>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13"/>
    </row>
    <row r="39" spans="2:44" customFormat="1" ht="20.25" customHeight="1" x14ac:dyDescent="0.25">
      <c r="B39" s="11"/>
      <c r="C39" s="5"/>
      <c r="D39" s="6"/>
      <c r="E39" s="29" t="s">
        <v>155</v>
      </c>
      <c r="F39" s="5"/>
      <c r="G39" s="5"/>
      <c r="H39" s="5"/>
      <c r="I39" s="5"/>
      <c r="J39" s="5"/>
      <c r="K39" s="18"/>
      <c r="L39" s="18"/>
      <c r="M39" s="18"/>
      <c r="N39" s="25"/>
      <c r="O39" s="25"/>
      <c r="P39" s="25"/>
      <c r="Q39" s="25"/>
      <c r="R39" s="18" t="s">
        <v>159</v>
      </c>
      <c r="S39" s="18"/>
      <c r="T39" s="18"/>
      <c r="U39" s="18"/>
      <c r="V39" s="25"/>
      <c r="W39" s="18"/>
      <c r="X39" s="18"/>
      <c r="Y39" s="18"/>
      <c r="Z39" s="25"/>
      <c r="AA39" s="25"/>
      <c r="AB39" s="25"/>
      <c r="AC39" s="25"/>
      <c r="AD39" s="18"/>
      <c r="AE39" s="25"/>
      <c r="AF39" s="25"/>
      <c r="AG39" s="25"/>
      <c r="AH39" s="25"/>
      <c r="AI39" s="25"/>
      <c r="AJ39" s="25"/>
      <c r="AK39" s="25"/>
      <c r="AL39" s="25"/>
      <c r="AM39" s="25"/>
      <c r="AN39" s="25"/>
      <c r="AO39" s="25"/>
      <c r="AP39" s="13"/>
    </row>
    <row r="40" spans="2:44" customFormat="1" ht="20.25" customHeight="1" x14ac:dyDescent="0.25">
      <c r="B40" s="11"/>
      <c r="C40" s="5">
        <v>3</v>
      </c>
      <c r="D40" s="36"/>
      <c r="E40" s="36"/>
      <c r="F40" s="36"/>
      <c r="G40" s="36"/>
      <c r="H40" s="36"/>
      <c r="I40" s="36"/>
      <c r="J40" s="36"/>
      <c r="K40" s="36"/>
      <c r="L40" s="36"/>
      <c r="M40" s="36"/>
      <c r="N40" s="36"/>
      <c r="O40" s="36"/>
      <c r="P40" s="36"/>
      <c r="Q40" s="36"/>
      <c r="R40" s="36"/>
      <c r="S40" s="36"/>
      <c r="T40" s="36"/>
      <c r="U40" s="36"/>
      <c r="V40" s="37"/>
      <c r="W40" s="37"/>
      <c r="X40" s="37"/>
      <c r="Y40" s="37"/>
      <c r="Z40" s="37"/>
      <c r="AA40" s="37"/>
      <c r="AB40" s="37"/>
      <c r="AC40" s="37"/>
      <c r="AD40" s="37"/>
      <c r="AE40" s="37"/>
      <c r="AF40" s="37"/>
      <c r="AG40" s="37"/>
      <c r="AH40" s="37"/>
      <c r="AI40" s="37"/>
      <c r="AJ40" s="37"/>
      <c r="AK40" s="37"/>
      <c r="AL40" s="37"/>
      <c r="AM40" s="37"/>
      <c r="AN40" s="37"/>
      <c r="AO40" s="51"/>
      <c r="AP40" s="13"/>
    </row>
    <row r="41" spans="2:44" customFormat="1" ht="20.25" customHeight="1" x14ac:dyDescent="0.25">
      <c r="B41" s="11"/>
      <c r="C41" s="420" t="s">
        <v>322</v>
      </c>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13"/>
    </row>
    <row r="42" spans="2:44" ht="15.75" customHeight="1" x14ac:dyDescent="0.2">
      <c r="B42" s="11"/>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13"/>
    </row>
    <row r="43" spans="2:44" ht="20.25" customHeight="1" x14ac:dyDescent="0.2">
      <c r="B43" s="11"/>
      <c r="C43" s="282"/>
      <c r="D43" s="282"/>
      <c r="E43" s="5" t="s">
        <v>39</v>
      </c>
      <c r="F43" s="5"/>
      <c r="G43" s="5"/>
      <c r="H43" s="5"/>
      <c r="I43" s="5"/>
      <c r="J43" s="5"/>
      <c r="K43" s="18"/>
      <c r="L43" s="18"/>
      <c r="M43" s="18"/>
      <c r="N43" s="25"/>
      <c r="O43" s="25"/>
      <c r="P43" s="25"/>
      <c r="Q43" s="25"/>
      <c r="R43" s="415">
        <v>9.375E-2</v>
      </c>
      <c r="S43" s="415"/>
      <c r="T43" s="415"/>
      <c r="U43" s="415"/>
      <c r="V43" s="282"/>
      <c r="W43" s="282"/>
      <c r="X43" s="282"/>
      <c r="Y43" s="282"/>
      <c r="Z43" s="282"/>
      <c r="AA43" s="282"/>
      <c r="AB43" s="282"/>
      <c r="AC43" s="282"/>
      <c r="AD43" s="282"/>
      <c r="AE43" s="282"/>
      <c r="AF43" s="282"/>
      <c r="AG43" s="282"/>
      <c r="AH43" s="282"/>
      <c r="AI43" s="282"/>
      <c r="AJ43" s="282"/>
      <c r="AK43" s="282"/>
      <c r="AL43" s="282"/>
      <c r="AM43" s="282"/>
      <c r="AN43" s="282"/>
      <c r="AO43" s="282"/>
      <c r="AP43" s="13"/>
    </row>
    <row r="44" spans="2:44" ht="20.25" customHeight="1" x14ac:dyDescent="0.2">
      <c r="B44" s="11"/>
      <c r="C44" s="282"/>
      <c r="D44" s="282"/>
      <c r="E44" s="5" t="s">
        <v>40</v>
      </c>
      <c r="F44" s="5"/>
      <c r="G44" s="5"/>
      <c r="H44" s="5"/>
      <c r="I44" s="5"/>
      <c r="J44" s="5"/>
      <c r="K44" s="18"/>
      <c r="L44" s="18"/>
      <c r="M44" s="18"/>
      <c r="N44" s="25"/>
      <c r="O44" s="25"/>
      <c r="P44" s="35"/>
      <c r="Q44" s="35"/>
      <c r="R44" s="415">
        <v>0.13541666666666666</v>
      </c>
      <c r="S44" s="415"/>
      <c r="T44" s="415"/>
      <c r="U44" s="415"/>
      <c r="V44" s="282"/>
      <c r="W44" s="282"/>
      <c r="X44" s="282"/>
      <c r="Y44" s="282"/>
      <c r="Z44" s="282"/>
      <c r="AA44" s="282"/>
      <c r="AB44" s="282"/>
      <c r="AC44" s="282"/>
      <c r="AD44" s="282"/>
      <c r="AE44" s="282"/>
      <c r="AF44" s="282"/>
      <c r="AG44" s="282"/>
      <c r="AH44" s="282"/>
      <c r="AI44" s="282"/>
      <c r="AJ44" s="282"/>
      <c r="AK44" s="282"/>
      <c r="AL44" s="282"/>
      <c r="AM44" s="282"/>
      <c r="AN44" s="282"/>
      <c r="AO44" s="282"/>
      <c r="AP44" s="13"/>
    </row>
    <row r="45" spans="2:44" ht="20.25" customHeight="1" x14ac:dyDescent="0.2">
      <c r="B45" s="11"/>
      <c r="C45" s="282"/>
      <c r="D45" s="282"/>
      <c r="E45" s="5" t="s">
        <v>41</v>
      </c>
      <c r="F45" s="5"/>
      <c r="G45" s="5"/>
      <c r="H45" s="5"/>
      <c r="I45" s="5"/>
      <c r="J45" s="5"/>
      <c r="K45" s="18"/>
      <c r="L45" s="18"/>
      <c r="M45" s="18"/>
      <c r="N45" s="25"/>
      <c r="O45" s="25"/>
      <c r="P45" s="25"/>
      <c r="Q45" s="25"/>
      <c r="R45" s="415">
        <v>0.22916666666666666</v>
      </c>
      <c r="S45" s="415"/>
      <c r="T45" s="415"/>
      <c r="U45" s="415"/>
      <c r="V45" s="282"/>
      <c r="W45" s="282"/>
      <c r="X45" s="282"/>
      <c r="Y45" s="282"/>
      <c r="Z45" s="282"/>
      <c r="AA45" s="282"/>
      <c r="AB45" s="282"/>
      <c r="AC45" s="282"/>
      <c r="AD45" s="282"/>
      <c r="AE45" s="282"/>
      <c r="AF45" s="282"/>
      <c r="AG45" s="282"/>
      <c r="AH45" s="282"/>
      <c r="AI45" s="282"/>
      <c r="AJ45" s="282"/>
      <c r="AK45" s="282"/>
      <c r="AL45" s="282"/>
      <c r="AM45" s="282"/>
      <c r="AN45" s="282"/>
      <c r="AO45" s="282"/>
      <c r="AP45" s="13"/>
    </row>
    <row r="46" spans="2:44" ht="20.25" customHeight="1" x14ac:dyDescent="0.2">
      <c r="B46" s="11"/>
      <c r="C46" s="282"/>
      <c r="D46" s="282"/>
      <c r="E46" s="29" t="s">
        <v>320</v>
      </c>
      <c r="F46" s="282"/>
      <c r="G46" s="282"/>
      <c r="H46" s="282"/>
      <c r="I46" s="282"/>
      <c r="J46" s="282"/>
      <c r="K46" s="282"/>
      <c r="L46" s="282"/>
      <c r="M46" s="282"/>
      <c r="N46" s="282"/>
      <c r="O46" s="282"/>
      <c r="P46" s="282"/>
      <c r="Q46" s="282"/>
      <c r="R46" s="415">
        <v>0.11458333333333333</v>
      </c>
      <c r="S46" s="415"/>
      <c r="T46" s="415"/>
      <c r="U46" s="415"/>
      <c r="V46" s="282"/>
      <c r="W46" s="282"/>
      <c r="X46" s="282"/>
      <c r="Y46" s="282"/>
      <c r="Z46" s="282"/>
      <c r="AA46" s="282"/>
      <c r="AB46" s="282"/>
      <c r="AC46" s="282"/>
      <c r="AD46" s="282"/>
      <c r="AE46" s="282"/>
      <c r="AF46" s="282"/>
      <c r="AG46" s="282"/>
      <c r="AH46" s="282"/>
      <c r="AI46" s="282"/>
      <c r="AJ46" s="282"/>
      <c r="AK46" s="282"/>
      <c r="AL46" s="282"/>
      <c r="AM46" s="282"/>
      <c r="AN46" s="282"/>
      <c r="AO46" s="282"/>
      <c r="AP46" s="13"/>
    </row>
    <row r="47" spans="2:44" ht="20.25" customHeight="1" x14ac:dyDescent="0.2">
      <c r="B47" s="11"/>
      <c r="C47" s="5"/>
      <c r="D47" s="6"/>
      <c r="E47" s="5" t="s">
        <v>307</v>
      </c>
      <c r="F47" s="5"/>
      <c r="G47" s="5"/>
      <c r="H47" s="5"/>
      <c r="I47" s="5"/>
      <c r="J47" s="5"/>
      <c r="K47" s="18"/>
      <c r="L47" s="18"/>
      <c r="M47" s="18"/>
      <c r="N47" s="25"/>
      <c r="O47" s="25"/>
      <c r="P47" s="25"/>
      <c r="Q47" s="25"/>
      <c r="R47" s="415">
        <v>0.34375</v>
      </c>
      <c r="S47" s="415"/>
      <c r="T47" s="415"/>
      <c r="U47" s="415"/>
      <c r="V47" s="25"/>
      <c r="W47" s="18"/>
      <c r="X47" s="18"/>
      <c r="Y47" s="18"/>
      <c r="Z47" s="25"/>
      <c r="AA47" s="25"/>
      <c r="AB47" s="25"/>
      <c r="AC47" s="25"/>
      <c r="AD47" s="18"/>
      <c r="AE47" s="25"/>
      <c r="AF47" s="25"/>
      <c r="AG47" s="25"/>
      <c r="AH47" s="25"/>
      <c r="AI47" s="25"/>
      <c r="AJ47" s="25"/>
      <c r="AK47" s="25"/>
      <c r="AL47" s="25"/>
      <c r="AM47" s="25"/>
      <c r="AN47" s="25"/>
      <c r="AO47" s="25"/>
      <c r="AP47" s="13"/>
    </row>
    <row r="48" spans="2:44" ht="20.25" customHeight="1" x14ac:dyDescent="0.2">
      <c r="B48" s="11"/>
      <c r="C48" s="5"/>
      <c r="D48" s="6"/>
      <c r="E48" s="5" t="s">
        <v>42</v>
      </c>
      <c r="F48" s="5"/>
      <c r="G48" s="5"/>
      <c r="H48" s="5"/>
      <c r="I48" s="5"/>
      <c r="J48" s="5"/>
      <c r="K48" s="18"/>
      <c r="L48" s="18"/>
      <c r="M48" s="18"/>
      <c r="N48" s="18"/>
      <c r="O48" s="18"/>
      <c r="P48" s="18"/>
      <c r="Q48" s="18"/>
      <c r="R48" s="443" t="s">
        <v>321</v>
      </c>
      <c r="S48" s="443"/>
      <c r="T48" s="443"/>
      <c r="U48" s="443"/>
      <c r="V48" s="443"/>
      <c r="W48" s="443"/>
      <c r="X48" s="443"/>
      <c r="Y48" s="443"/>
      <c r="Z48" s="443"/>
      <c r="AA48" s="443"/>
      <c r="AB48" s="443"/>
      <c r="AC48" s="443"/>
      <c r="AD48" s="443"/>
      <c r="AE48" s="443"/>
      <c r="AF48" s="443"/>
      <c r="AG48" s="443"/>
      <c r="AH48" s="443"/>
      <c r="AI48" s="443"/>
      <c r="AJ48" s="443"/>
      <c r="AK48" s="443"/>
      <c r="AL48" s="443"/>
      <c r="AM48" s="443"/>
      <c r="AN48" s="443"/>
      <c r="AO48" s="25"/>
      <c r="AP48" s="13"/>
    </row>
    <row r="49" spans="2:42" ht="20.25" customHeight="1" x14ac:dyDescent="0.2">
      <c r="B49" s="11"/>
      <c r="C49" s="5"/>
      <c r="D49" s="6"/>
      <c r="E49" s="29"/>
      <c r="F49" s="5"/>
      <c r="G49" s="5"/>
      <c r="H49" s="5"/>
      <c r="I49" s="5"/>
      <c r="J49" s="5"/>
      <c r="K49" s="18"/>
      <c r="L49" s="18"/>
      <c r="M49" s="18"/>
      <c r="N49" s="25"/>
      <c r="O49" s="25"/>
      <c r="P49" s="25"/>
      <c r="Q49" s="25"/>
      <c r="R49" s="443"/>
      <c r="S49" s="443"/>
      <c r="T49" s="443"/>
      <c r="U49" s="443"/>
      <c r="V49" s="443"/>
      <c r="W49" s="443"/>
      <c r="X49" s="443"/>
      <c r="Y49" s="443"/>
      <c r="Z49" s="443"/>
      <c r="AA49" s="443"/>
      <c r="AB49" s="443"/>
      <c r="AC49" s="443"/>
      <c r="AD49" s="443"/>
      <c r="AE49" s="443"/>
      <c r="AF49" s="443"/>
      <c r="AG49" s="443"/>
      <c r="AH49" s="443"/>
      <c r="AI49" s="443"/>
      <c r="AJ49" s="443"/>
      <c r="AK49" s="443"/>
      <c r="AL49" s="443"/>
      <c r="AM49" s="443"/>
      <c r="AN49" s="443"/>
      <c r="AO49" s="25"/>
      <c r="AP49" s="13"/>
    </row>
    <row r="50" spans="2:42" ht="15.75" customHeight="1" x14ac:dyDescent="0.2">
      <c r="B50" s="11"/>
      <c r="C50" s="5">
        <v>4</v>
      </c>
      <c r="D50" s="36"/>
      <c r="E50" s="36"/>
      <c r="F50" s="36"/>
      <c r="G50" s="36"/>
      <c r="H50" s="36"/>
      <c r="I50" s="36"/>
      <c r="J50" s="36"/>
      <c r="K50" s="36"/>
      <c r="L50" s="36"/>
      <c r="M50" s="36"/>
      <c r="N50" s="36"/>
      <c r="O50" s="36"/>
      <c r="P50" s="36"/>
      <c r="Q50" s="36"/>
      <c r="R50" s="36"/>
      <c r="S50" s="36"/>
      <c r="T50" s="36"/>
      <c r="U50" s="36"/>
      <c r="V50" s="37"/>
      <c r="W50" s="37"/>
      <c r="X50" s="37"/>
      <c r="Y50" s="37"/>
      <c r="Z50" s="37"/>
      <c r="AA50" s="37"/>
      <c r="AB50" s="37"/>
      <c r="AC50" s="37"/>
      <c r="AD50" s="37"/>
      <c r="AE50" s="37"/>
      <c r="AF50" s="37"/>
      <c r="AG50" s="37"/>
      <c r="AH50" s="37"/>
      <c r="AI50" s="37"/>
      <c r="AJ50" s="37"/>
      <c r="AK50" s="37"/>
      <c r="AL50" s="37"/>
      <c r="AM50" s="37"/>
      <c r="AN50" s="37"/>
      <c r="AO50" s="51"/>
      <c r="AP50" s="13"/>
    </row>
    <row r="51" spans="2:42" ht="15.75" customHeight="1" x14ac:dyDescent="0.2">
      <c r="B51" s="11"/>
      <c r="C51" s="420" t="s">
        <v>309</v>
      </c>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13"/>
    </row>
    <row r="52" spans="2:42" ht="15.75" customHeight="1" x14ac:dyDescent="0.2">
      <c r="B52" s="11"/>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13"/>
    </row>
    <row r="53" spans="2:42" ht="15.75" customHeight="1" x14ac:dyDescent="0.2">
      <c r="B53" s="11"/>
      <c r="C53" s="5"/>
      <c r="D53" s="6"/>
      <c r="E53" s="29" t="s">
        <v>155</v>
      </c>
      <c r="F53" s="5"/>
      <c r="G53" s="5"/>
      <c r="H53" s="5"/>
      <c r="I53" s="5"/>
      <c r="J53" s="5"/>
      <c r="K53" s="18"/>
      <c r="L53" s="18"/>
      <c r="M53" s="18"/>
      <c r="N53" s="25"/>
      <c r="O53" s="25"/>
      <c r="P53" s="25"/>
      <c r="Q53" s="25"/>
      <c r="R53" s="411" t="s">
        <v>310</v>
      </c>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90"/>
      <c r="AP53" s="13"/>
    </row>
    <row r="54" spans="2:42" ht="15.75" customHeight="1" x14ac:dyDescent="0.2">
      <c r="B54" s="11"/>
      <c r="C54" s="5"/>
      <c r="D54" s="5"/>
      <c r="E54" s="5"/>
      <c r="F54" s="5"/>
      <c r="G54" s="5"/>
      <c r="H54" s="5"/>
      <c r="I54" s="5"/>
      <c r="J54" s="5"/>
      <c r="K54" s="5"/>
      <c r="L54" s="5"/>
      <c r="M54" s="5"/>
      <c r="N54" s="5"/>
      <c r="O54" s="5"/>
      <c r="P54" s="5"/>
      <c r="Q54" s="5"/>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90"/>
      <c r="AP54" s="13"/>
    </row>
    <row r="55" spans="2:42" ht="15.75" customHeight="1" x14ac:dyDescent="0.2">
      <c r="B55" s="11"/>
      <c r="C55" s="5"/>
      <c r="D55" s="5"/>
      <c r="E55" s="5"/>
      <c r="F55" s="5"/>
      <c r="G55" s="5"/>
      <c r="H55" s="5"/>
      <c r="I55" s="5"/>
      <c r="J55" s="5"/>
      <c r="K55" s="5"/>
      <c r="L55" s="5"/>
      <c r="M55" s="5"/>
      <c r="N55" s="5"/>
      <c r="O55" s="5"/>
      <c r="P55" s="5"/>
      <c r="Q55" s="5"/>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90"/>
      <c r="AP55" s="13"/>
    </row>
    <row r="56" spans="2:42" ht="15.75" customHeight="1" x14ac:dyDescent="0.2">
      <c r="B56" s="14"/>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6"/>
    </row>
    <row r="57" spans="2:42" ht="15.75" customHeight="1" x14ac:dyDescent="0.2"/>
  </sheetData>
  <sheetProtection sheet="1" objects="1" scenarios="1"/>
  <mergeCells count="23">
    <mergeCell ref="R34:U34"/>
    <mergeCell ref="C37:AO38"/>
    <mergeCell ref="C51:AO52"/>
    <mergeCell ref="R53:AN55"/>
    <mergeCell ref="R33:U33"/>
    <mergeCell ref="C41:AO42"/>
    <mergeCell ref="R43:U43"/>
    <mergeCell ref="R44:U44"/>
    <mergeCell ref="R45:U45"/>
    <mergeCell ref="R46:U46"/>
    <mergeCell ref="R47:U47"/>
    <mergeCell ref="R48:AN49"/>
    <mergeCell ref="R30:U30"/>
    <mergeCell ref="R31:U31"/>
    <mergeCell ref="R32:U32"/>
    <mergeCell ref="H23:L23"/>
    <mergeCell ref="C28:AO29"/>
    <mergeCell ref="H22:L22"/>
    <mergeCell ref="AH5:AO5"/>
    <mergeCell ref="AH6:AO6"/>
    <mergeCell ref="C8:AO16"/>
    <mergeCell ref="H20:L20"/>
    <mergeCell ref="H21:L21"/>
  </mergeCells>
  <pageMargins left="0.70866141732283472" right="0.70866141732283472" top="0.78740157480314965" bottom="0.78740157480314965" header="0.31496062992125984" footer="0.31496062992125984"/>
  <pageSetup paperSize="9" scale="71" orientation="portrait" r:id="rId1"/>
  <ignoredErrors>
    <ignoredError sqref="H22" numberStoredAsText="1"/>
  </ignoredError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23A5-378D-4192-BD13-78EF5AB19194}">
  <sheetPr>
    <pageSetUpPr fitToPage="1"/>
  </sheetPr>
  <dimension ref="A1:CC206"/>
  <sheetViews>
    <sheetView showGridLines="0" showRowColHeaders="0" zoomScaleNormal="100" workbookViewId="0">
      <pane ySplit="3" topLeftCell="A4" activePane="bottomLeft" state="frozen"/>
      <selection activeCell="AC24" sqref="AC24:AI24"/>
      <selection pane="bottomLeft" activeCell="AD8" sqref="AD8"/>
    </sheetView>
  </sheetViews>
  <sheetFormatPr baseColWidth="10" defaultRowHeight="15" x14ac:dyDescent="0.25"/>
  <cols>
    <col min="1" max="1" width="3.125" style="91" customWidth="1"/>
    <col min="2" max="3" width="2.125" style="91" customWidth="1"/>
    <col min="4" max="4" width="11" style="91"/>
    <col min="5" max="5" width="9.625" style="91" bestFit="1" customWidth="1"/>
    <col min="6" max="10" width="5" style="91" bestFit="1" customWidth="1"/>
    <col min="11" max="12" width="4.875" style="91" bestFit="1" customWidth="1"/>
    <col min="13" max="17" width="5" style="91" bestFit="1" customWidth="1"/>
    <col min="18" max="18" width="4.875" style="91" bestFit="1" customWidth="1"/>
    <col min="19" max="19" width="5.125" style="91" customWidth="1"/>
    <col min="20" max="24" width="5" style="91" bestFit="1" customWidth="1"/>
    <col min="25" max="26" width="4.875" style="91" bestFit="1" customWidth="1"/>
    <col min="27" max="27" width="2.125" style="91" customWidth="1"/>
    <col min="28" max="28" width="2.375" style="91" customWidth="1"/>
    <col min="29" max="81" width="11" style="91"/>
  </cols>
  <sheetData>
    <row r="1" spans="2:28" customFormat="1" ht="12.75" customHeight="1" x14ac:dyDescent="0.25"/>
    <row r="2" spans="2:28" customFormat="1" ht="12.75" customHeight="1" x14ac:dyDescent="0.25"/>
    <row r="3" spans="2:28" customFormat="1" ht="21.75" customHeight="1" x14ac:dyDescent="0.25"/>
    <row r="4" spans="2:28" customFormat="1" ht="20.25" customHeight="1" x14ac:dyDescent="0.25">
      <c r="B4" s="238"/>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10"/>
    </row>
    <row r="5" spans="2:28" customFormat="1" ht="20.25" customHeight="1" x14ac:dyDescent="0.3">
      <c r="B5" s="52"/>
      <c r="C5" s="57"/>
      <c r="D5" s="241" t="str">
        <f>+Startseite!E16</f>
        <v>Betreuungsurlaub</v>
      </c>
      <c r="E5" s="57"/>
      <c r="F5" s="57"/>
      <c r="G5" s="57"/>
      <c r="H5" s="57"/>
      <c r="I5" s="57"/>
      <c r="J5" s="57"/>
      <c r="K5" s="57"/>
      <c r="L5" s="57"/>
      <c r="M5" s="57"/>
      <c r="N5" s="57"/>
      <c r="O5" s="57"/>
      <c r="P5" s="57"/>
      <c r="Q5" s="57"/>
      <c r="R5" s="242" t="s">
        <v>253</v>
      </c>
      <c r="S5" s="57"/>
      <c r="T5" s="57"/>
      <c r="U5" s="414" t="str">
        <f>VLOOKUP(D5,Grundlagen!B:E,3,FALSE)</f>
        <v>114bis</v>
      </c>
      <c r="V5" s="414"/>
      <c r="W5" s="414"/>
      <c r="X5" s="414"/>
      <c r="Y5" s="414"/>
      <c r="Z5" s="414"/>
      <c r="AA5" s="414"/>
      <c r="AB5" s="13"/>
    </row>
    <row r="6" spans="2:28" s="91" customFormat="1" ht="20.25" customHeight="1" x14ac:dyDescent="0.2">
      <c r="B6" s="52"/>
      <c r="C6" s="57"/>
      <c r="D6" s="57"/>
      <c r="E6" s="57"/>
      <c r="F6" s="57"/>
      <c r="G6" s="57"/>
      <c r="H6" s="57"/>
      <c r="I6" s="57"/>
      <c r="J6" s="57"/>
      <c r="K6" s="57"/>
      <c r="L6" s="57"/>
      <c r="M6" s="57"/>
      <c r="N6" s="57"/>
      <c r="O6" s="306"/>
      <c r="P6" s="306"/>
      <c r="Q6" s="306"/>
      <c r="R6" s="242" t="s">
        <v>123</v>
      </c>
      <c r="S6" s="243"/>
      <c r="T6" s="243"/>
      <c r="U6" s="414" t="str">
        <f>VLOOKUP(D5,Grundlagen!B:E,4,FALSE)</f>
        <v>Linear</v>
      </c>
      <c r="V6" s="414"/>
      <c r="W6" s="414"/>
      <c r="X6" s="414"/>
      <c r="Y6" s="414"/>
      <c r="Z6" s="414"/>
      <c r="AA6" s="414"/>
      <c r="AB6" s="87"/>
    </row>
    <row r="7" spans="2:28" customFormat="1" ht="20.25" customHeight="1" x14ac:dyDescent="0.25">
      <c r="B7" s="52"/>
      <c r="C7" s="446" t="s">
        <v>23</v>
      </c>
      <c r="D7" s="446"/>
      <c r="E7" s="446"/>
      <c r="F7" s="446"/>
      <c r="G7" s="446"/>
      <c r="H7" s="446"/>
      <c r="I7" s="446"/>
      <c r="J7" s="446"/>
      <c r="K7" s="446"/>
      <c r="L7" s="446"/>
      <c r="M7" s="446"/>
      <c r="N7" s="446"/>
      <c r="O7" s="446"/>
      <c r="P7" s="446"/>
      <c r="Q7" s="446"/>
      <c r="R7" s="446"/>
      <c r="S7" s="446"/>
      <c r="T7" s="446"/>
      <c r="U7" s="446"/>
      <c r="V7" s="446"/>
      <c r="W7" s="446"/>
      <c r="X7" s="446"/>
      <c r="Y7" s="446"/>
      <c r="Z7" s="446"/>
      <c r="AA7" s="446"/>
      <c r="AB7" s="13"/>
    </row>
    <row r="8" spans="2:28" customFormat="1" ht="20.25" customHeight="1" x14ac:dyDescent="0.25">
      <c r="B8" s="52"/>
      <c r="C8" s="431" t="str">
        <f>VLOOKUP(D5,Grundlagen!B8:E31,2,FALSE)</f>
        <v>- Für Eltern, die wegen der Betreuung eines gesundheitlich schwer beeinträchtigten Kindes, ihre Erwerbstätigkeit unterbrechen oder einschränken müssen.
- Höchstens 14 Wochen.
- Wenn beide Eltern Arbeitnehmende sind je höchstens 7 Wochen. Abweichende Aufteilung ist möglich. Bezug gleichzeitig oder separat.
- 100% Lohn (wie beim Mutterschaftsurlaub und nicht nur EO-Taggeld von 80%). Die Betreuungsentschädigung geht vollumfänglich an den Arbeitgeber.
- Bezug innerhalb einer Rahmenfrist von 18 Monaten (Rahmenfrist beginnt mit dem Tag für den das erste Taggeld bezogen wird).
- Bezug am Stück oder tageweise.</v>
      </c>
      <c r="D8" s="431"/>
      <c r="E8" s="431"/>
      <c r="F8" s="431"/>
      <c r="G8" s="431"/>
      <c r="H8" s="431"/>
      <c r="I8" s="431"/>
      <c r="J8" s="431"/>
      <c r="K8" s="431"/>
      <c r="L8" s="431"/>
      <c r="M8" s="431"/>
      <c r="N8" s="431"/>
      <c r="O8" s="431"/>
      <c r="P8" s="431"/>
      <c r="Q8" s="431"/>
      <c r="R8" s="431"/>
      <c r="S8" s="431"/>
      <c r="T8" s="431"/>
      <c r="U8" s="431"/>
      <c r="V8" s="431"/>
      <c r="W8" s="431"/>
      <c r="X8" s="431"/>
      <c r="Y8" s="431"/>
      <c r="Z8" s="431"/>
      <c r="AA8" s="85"/>
      <c r="AB8" s="88"/>
    </row>
    <row r="9" spans="2:28" customFormat="1" ht="20.25" customHeight="1" x14ac:dyDescent="0.25">
      <c r="B9" s="52"/>
      <c r="C9" s="431"/>
      <c r="D9" s="431"/>
      <c r="E9" s="431"/>
      <c r="F9" s="431"/>
      <c r="G9" s="431"/>
      <c r="H9" s="431"/>
      <c r="I9" s="431"/>
      <c r="J9" s="431"/>
      <c r="K9" s="431"/>
      <c r="L9" s="431"/>
      <c r="M9" s="431"/>
      <c r="N9" s="431"/>
      <c r="O9" s="431"/>
      <c r="P9" s="431"/>
      <c r="Q9" s="431"/>
      <c r="R9" s="431"/>
      <c r="S9" s="431"/>
      <c r="T9" s="431"/>
      <c r="U9" s="431"/>
      <c r="V9" s="431"/>
      <c r="W9" s="431"/>
      <c r="X9" s="431"/>
      <c r="Y9" s="431"/>
      <c r="Z9" s="431"/>
      <c r="AA9" s="85"/>
      <c r="AB9" s="88"/>
    </row>
    <row r="10" spans="2:28" customFormat="1" ht="20.25" customHeight="1" x14ac:dyDescent="0.25">
      <c r="B10" s="52"/>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85"/>
      <c r="AB10" s="88"/>
    </row>
    <row r="11" spans="2:28" customFormat="1" ht="20.25" customHeight="1" x14ac:dyDescent="0.25">
      <c r="B11" s="52"/>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85"/>
      <c r="AB11" s="88"/>
    </row>
    <row r="12" spans="2:28" customFormat="1" ht="20.25" customHeight="1" x14ac:dyDescent="0.25">
      <c r="B12" s="52"/>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85"/>
      <c r="AB12" s="88"/>
    </row>
    <row r="13" spans="2:28" customFormat="1" ht="20.25" customHeight="1" x14ac:dyDescent="0.25">
      <c r="B13" s="52"/>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85"/>
      <c r="AB13" s="88"/>
    </row>
    <row r="14" spans="2:28" customFormat="1" ht="20.25" customHeight="1" x14ac:dyDescent="0.25">
      <c r="B14" s="52"/>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85"/>
      <c r="AB14" s="88"/>
    </row>
    <row r="15" spans="2:28" customFormat="1" ht="20.25" customHeight="1" x14ac:dyDescent="0.25">
      <c r="B15" s="52"/>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85"/>
      <c r="AB15" s="88"/>
    </row>
    <row r="16" spans="2:28" customFormat="1" ht="20.25" customHeight="1" x14ac:dyDescent="0.25">
      <c r="B16" s="52"/>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85"/>
      <c r="AB16" s="88"/>
    </row>
    <row r="17" spans="2:30" customFormat="1" ht="20.2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3"/>
    </row>
    <row r="18" spans="2:30" customFormat="1" ht="20.25" customHeight="1" x14ac:dyDescent="0.25">
      <c r="B18" s="11"/>
      <c r="C18" s="30" t="s">
        <v>32</v>
      </c>
      <c r="D18" s="31"/>
      <c r="E18" s="5"/>
      <c r="F18" s="5"/>
      <c r="G18" s="5"/>
      <c r="H18" s="5"/>
      <c r="I18" s="5"/>
      <c r="J18" s="5"/>
      <c r="K18" s="18"/>
      <c r="L18" s="18"/>
      <c r="M18" s="18"/>
      <c r="N18" s="18"/>
      <c r="O18" s="18"/>
      <c r="P18" s="18"/>
      <c r="Q18" s="18"/>
      <c r="R18" s="18"/>
      <c r="S18" s="18"/>
      <c r="T18" s="5"/>
      <c r="U18" s="5"/>
      <c r="V18" s="5"/>
      <c r="W18" s="5"/>
      <c r="X18" s="5"/>
      <c r="Y18" s="5"/>
      <c r="Z18" s="5"/>
      <c r="AA18" s="5"/>
      <c r="AB18" s="13"/>
      <c r="AD18" s="312" t="s">
        <v>449</v>
      </c>
    </row>
    <row r="19" spans="2:30" customFormat="1" ht="20.25" customHeight="1" x14ac:dyDescent="0.25">
      <c r="B19" s="123"/>
      <c r="C19" s="32"/>
      <c r="D19" s="32"/>
      <c r="E19" s="5"/>
      <c r="F19" s="5"/>
      <c r="G19" s="5"/>
      <c r="H19" s="5"/>
      <c r="I19" s="5" t="s">
        <v>37</v>
      </c>
      <c r="J19" s="5"/>
      <c r="K19" s="18"/>
      <c r="L19" s="18"/>
      <c r="M19" s="18"/>
      <c r="N19" s="18"/>
      <c r="O19" s="18"/>
      <c r="P19" s="18"/>
      <c r="Q19" s="18"/>
      <c r="R19" s="5" t="s">
        <v>38</v>
      </c>
      <c r="S19" s="25"/>
      <c r="T19" s="5"/>
      <c r="U19" s="5"/>
      <c r="V19" s="5"/>
      <c r="W19" s="5"/>
      <c r="X19" s="5"/>
      <c r="Y19" s="5"/>
      <c r="Z19" s="5"/>
      <c r="AA19" s="5"/>
      <c r="AB19" s="124"/>
      <c r="AD19" t="s">
        <v>451</v>
      </c>
    </row>
    <row r="20" spans="2:30" customFormat="1" ht="20.25" customHeight="1" x14ac:dyDescent="0.25">
      <c r="B20" s="123"/>
      <c r="C20" s="32"/>
      <c r="D20" s="32"/>
      <c r="E20" s="5"/>
      <c r="F20" s="5"/>
      <c r="G20" s="5"/>
      <c r="H20" s="5"/>
      <c r="I20" s="5"/>
      <c r="J20" s="5"/>
      <c r="K20" s="18"/>
      <c r="L20" s="18"/>
      <c r="M20" s="18"/>
      <c r="N20" s="18"/>
      <c r="O20" s="18"/>
      <c r="P20" s="18"/>
      <c r="Q20" s="18"/>
      <c r="R20" s="5"/>
      <c r="S20" s="25"/>
      <c r="T20" s="5"/>
      <c r="U20" s="5"/>
      <c r="V20" s="5"/>
      <c r="W20" s="5"/>
      <c r="X20" s="5"/>
      <c r="Y20" s="5"/>
      <c r="Z20" s="5"/>
      <c r="AA20" s="5"/>
      <c r="AB20" s="124"/>
    </row>
    <row r="21" spans="2:30" customFormat="1" ht="20.25" customHeight="1" x14ac:dyDescent="0.25">
      <c r="B21" s="123"/>
      <c r="C21" s="32" t="s">
        <v>33</v>
      </c>
      <c r="D21" s="33"/>
      <c r="E21" s="5"/>
      <c r="F21" s="5"/>
      <c r="G21" s="5"/>
      <c r="H21" s="5"/>
      <c r="I21" s="422">
        <v>1</v>
      </c>
      <c r="J21" s="422"/>
      <c r="K21" s="98"/>
      <c r="L21" s="98"/>
      <c r="M21" s="18"/>
      <c r="N21" s="18"/>
      <c r="O21" s="18"/>
      <c r="P21" s="18"/>
      <c r="Q21" s="18"/>
      <c r="R21" s="18" t="s">
        <v>136</v>
      </c>
      <c r="S21" s="25"/>
      <c r="T21" s="5"/>
      <c r="U21" s="5"/>
      <c r="V21" s="5"/>
      <c r="W21" s="5"/>
      <c r="X21" s="5"/>
      <c r="Y21" s="5"/>
      <c r="Z21" s="5"/>
      <c r="AA21" s="5"/>
      <c r="AB21" s="124"/>
    </row>
    <row r="22" spans="2:30" customFormat="1" ht="20.25" customHeight="1" x14ac:dyDescent="0.25">
      <c r="B22" s="123"/>
      <c r="C22" s="32" t="s">
        <v>34</v>
      </c>
      <c r="D22" s="32"/>
      <c r="E22" s="5"/>
      <c r="F22" s="5"/>
      <c r="G22" s="5"/>
      <c r="H22" s="5"/>
      <c r="I22" s="422">
        <v>0.8</v>
      </c>
      <c r="J22" s="422"/>
      <c r="K22" s="98"/>
      <c r="L22" s="98"/>
      <c r="M22" s="18"/>
      <c r="N22" s="18"/>
      <c r="O22" s="18"/>
      <c r="P22" s="18"/>
      <c r="Q22" s="18"/>
      <c r="R22" s="18" t="s">
        <v>137</v>
      </c>
      <c r="S22" s="25"/>
      <c r="T22" s="5"/>
      <c r="U22" s="5"/>
      <c r="V22" s="5"/>
      <c r="W22" s="5"/>
      <c r="X22" s="5"/>
      <c r="Y22" s="5"/>
      <c r="Z22" s="5"/>
      <c r="AA22" s="5"/>
      <c r="AB22" s="124"/>
    </row>
    <row r="23" spans="2:30" customFormat="1" ht="20.25" customHeight="1" x14ac:dyDescent="0.25">
      <c r="B23" s="123"/>
      <c r="C23" s="32" t="s">
        <v>35</v>
      </c>
      <c r="D23" s="32"/>
      <c r="E23" s="5"/>
      <c r="F23" s="5"/>
      <c r="G23" s="5"/>
      <c r="H23" s="5"/>
      <c r="I23" s="422">
        <v>0.7</v>
      </c>
      <c r="J23" s="422"/>
      <c r="K23" s="98"/>
      <c r="L23" s="98"/>
      <c r="M23" s="18"/>
      <c r="N23" s="18"/>
      <c r="O23" s="18"/>
      <c r="P23" s="18"/>
      <c r="Q23" s="18"/>
      <c r="R23" s="18" t="s">
        <v>138</v>
      </c>
      <c r="S23" s="25"/>
      <c r="T23" s="5"/>
      <c r="U23" s="5"/>
      <c r="V23" s="5"/>
      <c r="W23" s="5"/>
      <c r="X23" s="5"/>
      <c r="Y23" s="5"/>
      <c r="Z23" s="5"/>
      <c r="AA23" s="108"/>
      <c r="AB23" s="124"/>
    </row>
    <row r="24" spans="2:30" customFormat="1" ht="20.25" customHeight="1" x14ac:dyDescent="0.25">
      <c r="B24" s="123"/>
      <c r="C24" s="32" t="s">
        <v>36</v>
      </c>
      <c r="D24" s="33"/>
      <c r="E24" s="5"/>
      <c r="F24" s="5"/>
      <c r="G24" s="5"/>
      <c r="H24" s="5"/>
      <c r="I24" s="422">
        <v>0.6</v>
      </c>
      <c r="J24" s="422"/>
      <c r="K24" s="98"/>
      <c r="L24" s="98"/>
      <c r="M24" s="18"/>
      <c r="N24" s="18"/>
      <c r="O24" s="18"/>
      <c r="P24" s="18"/>
      <c r="Q24" s="18"/>
      <c r="R24" s="18" t="s">
        <v>139</v>
      </c>
      <c r="S24" s="25"/>
      <c r="T24" s="108"/>
      <c r="U24" s="108"/>
      <c r="V24" s="108"/>
      <c r="W24" s="108"/>
      <c r="X24" s="108"/>
      <c r="Y24" s="108"/>
      <c r="Z24" s="108"/>
      <c r="AA24" s="108"/>
      <c r="AB24" s="124"/>
    </row>
    <row r="25" spans="2:30" customFormat="1" ht="20.25" customHeight="1" x14ac:dyDescent="0.25">
      <c r="B25" s="123"/>
      <c r="C25" s="32"/>
      <c r="D25" s="33"/>
      <c r="E25" s="5"/>
      <c r="F25" s="5"/>
      <c r="G25" s="5"/>
      <c r="H25" s="5"/>
      <c r="I25" s="5"/>
      <c r="J25" s="5"/>
      <c r="K25" s="18"/>
      <c r="L25" s="18"/>
      <c r="M25" s="18"/>
      <c r="N25" s="18"/>
      <c r="O25" s="18"/>
      <c r="P25" s="18"/>
      <c r="Q25" s="18"/>
      <c r="R25" s="20"/>
      <c r="S25" s="20"/>
      <c r="T25" s="106"/>
      <c r="U25" s="106"/>
      <c r="V25" s="106"/>
      <c r="W25" s="106"/>
      <c r="X25" s="106"/>
      <c r="Y25" s="106"/>
      <c r="Z25" s="106"/>
      <c r="AA25" s="106"/>
      <c r="AB25" s="124"/>
    </row>
    <row r="26" spans="2:30" customFormat="1" ht="20.25" customHeight="1" x14ac:dyDescent="0.25">
      <c r="B26" s="123"/>
      <c r="C26" s="32"/>
      <c r="D26" s="32"/>
      <c r="E26" s="5"/>
      <c r="F26" s="5"/>
      <c r="G26" s="5"/>
      <c r="H26" s="5"/>
      <c r="I26" s="5"/>
      <c r="J26" s="5"/>
      <c r="K26" s="18"/>
      <c r="L26" s="18"/>
      <c r="M26" s="18"/>
      <c r="N26" s="18"/>
      <c r="O26" s="18"/>
      <c r="P26" s="18"/>
      <c r="Q26" s="18"/>
      <c r="R26" s="18"/>
      <c r="S26" s="18"/>
      <c r="T26" s="106"/>
      <c r="U26" s="106"/>
      <c r="V26" s="106"/>
      <c r="W26" s="106"/>
      <c r="X26" s="106"/>
      <c r="Y26" s="106"/>
      <c r="Z26" s="106"/>
      <c r="AA26" s="106"/>
      <c r="AB26" s="124"/>
    </row>
    <row r="27" spans="2:30" customFormat="1" ht="20.2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3"/>
    </row>
    <row r="28" spans="2:30" customFormat="1" ht="20.25" customHeight="1" x14ac:dyDescent="0.25">
      <c r="B28" s="123"/>
      <c r="C28" s="30" t="s">
        <v>63</v>
      </c>
      <c r="D28" s="32"/>
      <c r="E28" s="5"/>
      <c r="F28" s="5"/>
      <c r="G28" s="5"/>
      <c r="H28" s="5"/>
      <c r="I28" s="5"/>
      <c r="J28" s="5"/>
      <c r="K28" s="18"/>
      <c r="L28" s="18"/>
      <c r="M28" s="18"/>
      <c r="N28" s="18"/>
      <c r="O28" s="18"/>
      <c r="P28" s="18"/>
      <c r="Q28" s="18"/>
      <c r="R28" s="5"/>
      <c r="S28" s="25"/>
      <c r="T28" s="5"/>
      <c r="U28" s="5"/>
      <c r="V28" s="5"/>
      <c r="W28" s="5"/>
      <c r="X28" s="5"/>
      <c r="Y28" s="5"/>
      <c r="Z28" s="5"/>
      <c r="AA28" s="5"/>
      <c r="AB28" s="124"/>
    </row>
    <row r="29" spans="2:30" customFormat="1" ht="20.25" customHeight="1" x14ac:dyDescent="0.25">
      <c r="B29" s="123"/>
      <c r="C29" s="32" t="s">
        <v>122</v>
      </c>
      <c r="D29" s="32"/>
      <c r="E29" s="5"/>
      <c r="F29" s="5"/>
      <c r="G29" s="5"/>
      <c r="H29" s="5"/>
      <c r="I29" s="5"/>
      <c r="J29" s="5"/>
      <c r="K29" s="18"/>
      <c r="L29" s="18"/>
      <c r="M29" s="18"/>
      <c r="N29" s="18"/>
      <c r="O29" s="18"/>
      <c r="P29" s="18"/>
      <c r="Q29" s="18"/>
      <c r="R29" s="5"/>
      <c r="S29" s="25"/>
      <c r="T29" s="5"/>
      <c r="U29" s="5"/>
      <c r="V29" s="5"/>
      <c r="W29" s="5"/>
      <c r="X29" s="5"/>
      <c r="Y29" s="5"/>
      <c r="Z29" s="5"/>
      <c r="AA29" s="5"/>
      <c r="AB29" s="124"/>
    </row>
    <row r="30" spans="2:30" customFormat="1" ht="20.25" customHeight="1" x14ac:dyDescent="0.25">
      <c r="B30" s="123"/>
      <c r="C30" s="32"/>
      <c r="D30" s="32"/>
      <c r="E30" s="5"/>
      <c r="F30" s="5"/>
      <c r="G30" s="5"/>
      <c r="H30" s="5"/>
      <c r="I30" s="5"/>
      <c r="J30" s="5"/>
      <c r="K30" s="18"/>
      <c r="L30" s="18"/>
      <c r="M30" s="18"/>
      <c r="N30" s="18"/>
      <c r="O30" s="18"/>
      <c r="P30" s="18"/>
      <c r="Q30" s="18"/>
      <c r="R30" s="5"/>
      <c r="S30" s="25"/>
      <c r="T30" s="5"/>
      <c r="U30" s="5"/>
      <c r="V30" s="5"/>
      <c r="W30" s="5"/>
      <c r="X30" s="5"/>
      <c r="Y30" s="5"/>
      <c r="Z30" s="5"/>
      <c r="AA30" s="5"/>
      <c r="AB30" s="124"/>
    </row>
    <row r="31" spans="2:30" customFormat="1" ht="20.25" customHeight="1" x14ac:dyDescent="0.25">
      <c r="B31" s="123"/>
      <c r="C31" s="32"/>
      <c r="D31" s="32"/>
      <c r="E31" s="5"/>
      <c r="F31" s="5"/>
      <c r="G31" s="5"/>
      <c r="H31" s="5"/>
      <c r="I31" s="5"/>
      <c r="J31" s="5"/>
      <c r="K31" s="18"/>
      <c r="L31" s="18"/>
      <c r="M31" s="18"/>
      <c r="N31" s="18"/>
      <c r="O31" s="18"/>
      <c r="P31" s="18"/>
      <c r="Q31" s="18"/>
      <c r="R31" s="5"/>
      <c r="S31" s="25"/>
      <c r="T31" s="5"/>
      <c r="U31" s="5"/>
      <c r="V31" s="5"/>
      <c r="W31" s="5"/>
      <c r="X31" s="5"/>
      <c r="Y31" s="5"/>
      <c r="Z31" s="5"/>
      <c r="AA31" s="5"/>
      <c r="AB31" s="124"/>
    </row>
    <row r="32" spans="2:30" customFormat="1" ht="20.25" customHeight="1" x14ac:dyDescent="0.25">
      <c r="B32" s="123"/>
      <c r="C32" s="32"/>
      <c r="D32" s="32"/>
      <c r="E32" s="5"/>
      <c r="F32" s="5"/>
      <c r="G32" s="5"/>
      <c r="H32" s="5"/>
      <c r="I32" s="5"/>
      <c r="J32" s="5"/>
      <c r="K32" s="18"/>
      <c r="L32" s="18"/>
      <c r="M32" s="18"/>
      <c r="N32" s="18"/>
      <c r="O32" s="18"/>
      <c r="P32" s="18"/>
      <c r="Q32" s="18"/>
      <c r="R32" s="5"/>
      <c r="S32" s="25"/>
      <c r="T32" s="5"/>
      <c r="U32" s="5"/>
      <c r="V32" s="5"/>
      <c r="W32" s="5"/>
      <c r="X32" s="5"/>
      <c r="Y32" s="5"/>
      <c r="Z32" s="5"/>
      <c r="AA32" s="5"/>
      <c r="AB32" s="124"/>
    </row>
    <row r="33" spans="1:81" ht="20.25" customHeight="1" x14ac:dyDescent="0.25">
      <c r="A33"/>
      <c r="B33" s="123"/>
      <c r="C33" s="32"/>
      <c r="D33" s="32"/>
      <c r="E33" s="5"/>
      <c r="F33" s="5"/>
      <c r="G33" s="5"/>
      <c r="H33" s="5"/>
      <c r="I33" s="5"/>
      <c r="J33" s="5"/>
      <c r="K33" s="18"/>
      <c r="L33" s="18"/>
      <c r="M33" s="18"/>
      <c r="N33" s="18"/>
      <c r="O33" s="18"/>
      <c r="P33" s="18"/>
      <c r="Q33" s="18"/>
      <c r="R33" s="5"/>
      <c r="S33" s="25"/>
      <c r="T33" s="5"/>
      <c r="U33" s="5"/>
      <c r="V33" s="5"/>
      <c r="W33" s="5"/>
      <c r="X33" s="5"/>
      <c r="Y33" s="5"/>
      <c r="Z33" s="5"/>
      <c r="AA33" s="5"/>
      <c r="AB33" s="124"/>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row>
    <row r="34" spans="1:81" ht="20.25" customHeight="1" x14ac:dyDescent="0.25">
      <c r="A34"/>
      <c r="B34" s="123"/>
      <c r="C34" s="32"/>
      <c r="D34" s="32"/>
      <c r="E34" s="5"/>
      <c r="F34" s="5"/>
      <c r="G34" s="5"/>
      <c r="H34" s="5"/>
      <c r="I34" s="5"/>
      <c r="J34" s="5"/>
      <c r="K34" s="18"/>
      <c r="L34" s="18"/>
      <c r="M34" s="18"/>
      <c r="N34" s="18"/>
      <c r="O34" s="18"/>
      <c r="P34" s="18"/>
      <c r="Q34" s="18"/>
      <c r="R34" s="5"/>
      <c r="S34" s="25"/>
      <c r="T34" s="5"/>
      <c r="U34" s="5"/>
      <c r="V34" s="5"/>
      <c r="W34" s="5"/>
      <c r="X34" s="5"/>
      <c r="Y34" s="5"/>
      <c r="Z34" s="5"/>
      <c r="AA34" s="5"/>
      <c r="AB34" s="12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row>
    <row r="35" spans="1:81" ht="20.25" customHeight="1" x14ac:dyDescent="0.25">
      <c r="A35"/>
      <c r="B35" s="123"/>
      <c r="C35" s="32"/>
      <c r="D35" s="32"/>
      <c r="E35" s="5"/>
      <c r="F35" s="5"/>
      <c r="G35" s="5"/>
      <c r="H35" s="5"/>
      <c r="I35" s="5"/>
      <c r="J35" s="5"/>
      <c r="K35" s="18"/>
      <c r="L35" s="18"/>
      <c r="M35" s="18"/>
      <c r="N35" s="18"/>
      <c r="O35" s="18"/>
      <c r="P35" s="18"/>
      <c r="Q35" s="18"/>
      <c r="R35" s="5"/>
      <c r="S35" s="25"/>
      <c r="T35" s="5"/>
      <c r="U35" s="5"/>
      <c r="V35" s="5"/>
      <c r="W35" s="5"/>
      <c r="X35" s="5"/>
      <c r="Y35" s="5"/>
      <c r="Z35" s="5"/>
      <c r="AA35" s="5"/>
      <c r="AB35" s="124"/>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row>
    <row r="36" spans="1:81" ht="20.25" customHeight="1" x14ac:dyDescent="0.25">
      <c r="A36"/>
      <c r="B36" s="123"/>
      <c r="C36" s="32"/>
      <c r="D36" s="32"/>
      <c r="E36" s="5"/>
      <c r="F36" s="5"/>
      <c r="G36" s="5"/>
      <c r="H36" s="5"/>
      <c r="I36" s="5"/>
      <c r="J36" s="5"/>
      <c r="K36" s="18"/>
      <c r="L36" s="18"/>
      <c r="M36" s="18"/>
      <c r="N36" s="18"/>
      <c r="O36" s="18"/>
      <c r="P36" s="18"/>
      <c r="Q36" s="18"/>
      <c r="R36" s="5"/>
      <c r="S36" s="25"/>
      <c r="T36" s="5"/>
      <c r="U36" s="5"/>
      <c r="V36" s="5"/>
      <c r="W36" s="5"/>
      <c r="X36" s="5"/>
      <c r="Y36" s="5"/>
      <c r="Z36" s="5"/>
      <c r="AA36" s="5"/>
      <c r="AB36" s="124"/>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row>
    <row r="37" spans="1:81" ht="20.25" customHeight="1" x14ac:dyDescent="0.25">
      <c r="A37"/>
      <c r="B37" s="123"/>
      <c r="C37" s="32"/>
      <c r="D37" s="32"/>
      <c r="E37" s="5"/>
      <c r="F37" s="5"/>
      <c r="G37" s="5"/>
      <c r="H37" s="5"/>
      <c r="I37" s="5"/>
      <c r="J37" s="5"/>
      <c r="K37" s="18"/>
      <c r="L37" s="18"/>
      <c r="M37" s="18"/>
      <c r="N37" s="18"/>
      <c r="O37" s="18"/>
      <c r="P37" s="18"/>
      <c r="Q37" s="18"/>
      <c r="R37" s="5"/>
      <c r="S37" s="25"/>
      <c r="T37" s="5"/>
      <c r="U37" s="5"/>
      <c r="V37" s="5"/>
      <c r="W37" s="5"/>
      <c r="X37" s="5"/>
      <c r="Y37" s="5"/>
      <c r="Z37" s="5"/>
      <c r="AA37" s="5"/>
      <c r="AB37" s="124"/>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row>
    <row r="38" spans="1:81" ht="20.25" customHeight="1" x14ac:dyDescent="0.25">
      <c r="A38"/>
      <c r="B38" s="123"/>
      <c r="C38" s="32"/>
      <c r="D38" s="32"/>
      <c r="E38" s="5"/>
      <c r="F38" s="5"/>
      <c r="G38" s="5"/>
      <c r="H38" s="5"/>
      <c r="I38" s="5"/>
      <c r="J38" s="5"/>
      <c r="K38" s="18"/>
      <c r="L38" s="18"/>
      <c r="M38" s="18"/>
      <c r="N38" s="18"/>
      <c r="O38" s="18"/>
      <c r="P38" s="18"/>
      <c r="Q38" s="18"/>
      <c r="R38" s="5"/>
      <c r="S38" s="25"/>
      <c r="T38" s="5"/>
      <c r="U38" s="5"/>
      <c r="V38" s="5"/>
      <c r="W38" s="5"/>
      <c r="X38" s="5"/>
      <c r="Y38" s="5"/>
      <c r="Z38" s="5"/>
      <c r="AA38" s="5"/>
      <c r="AB38" s="124"/>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row>
    <row r="39" spans="1:81" ht="20.25" customHeight="1" x14ac:dyDescent="0.25">
      <c r="A39"/>
      <c r="B39" s="123"/>
      <c r="C39" s="32"/>
      <c r="D39" s="32"/>
      <c r="E39" s="5"/>
      <c r="F39" s="5"/>
      <c r="G39" s="5"/>
      <c r="H39" s="5"/>
      <c r="I39" s="5"/>
      <c r="J39" s="5"/>
      <c r="K39" s="18"/>
      <c r="L39" s="18"/>
      <c r="M39" s="18"/>
      <c r="N39" s="18"/>
      <c r="O39" s="18"/>
      <c r="P39" s="18"/>
      <c r="Q39" s="18"/>
      <c r="R39" s="5"/>
      <c r="S39" s="25"/>
      <c r="T39" s="5"/>
      <c r="U39" s="5"/>
      <c r="V39" s="5"/>
      <c r="W39" s="5"/>
      <c r="X39" s="5"/>
      <c r="Y39" s="5"/>
      <c r="Z39" s="5"/>
      <c r="AA39" s="5"/>
      <c r="AB39" s="124"/>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row>
    <row r="40" spans="1:81" ht="20.25" customHeight="1" x14ac:dyDescent="0.25">
      <c r="A40"/>
      <c r="B40" s="123"/>
      <c r="C40" s="32"/>
      <c r="D40" s="32"/>
      <c r="E40" s="5"/>
      <c r="F40" s="5"/>
      <c r="G40" s="5"/>
      <c r="H40" s="5"/>
      <c r="I40" s="5"/>
      <c r="J40" s="5"/>
      <c r="K40" s="18"/>
      <c r="L40" s="18"/>
      <c r="M40" s="18"/>
      <c r="N40" s="18"/>
      <c r="O40" s="18"/>
      <c r="P40" s="18"/>
      <c r="Q40" s="18"/>
      <c r="R40" s="5"/>
      <c r="S40" s="25"/>
      <c r="T40" s="5"/>
      <c r="U40" s="5"/>
      <c r="V40" s="5"/>
      <c r="W40" s="5"/>
      <c r="X40" s="5"/>
      <c r="Y40" s="5"/>
      <c r="Z40" s="5"/>
      <c r="AA40" s="5"/>
      <c r="AB40" s="124"/>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row>
    <row r="41" spans="1:81" s="91" customFormat="1" ht="20.25" customHeight="1" x14ac:dyDescent="0.25">
      <c r="A41"/>
      <c r="B41" s="14"/>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6"/>
    </row>
    <row r="42" spans="1:81" s="91" customFormat="1" ht="20.25" customHeight="1" x14ac:dyDescent="0.25">
      <c r="A42"/>
    </row>
    <row r="43" spans="1:81" s="91" customFormat="1" ht="20.25" customHeight="1" x14ac:dyDescent="0.25">
      <c r="A43"/>
    </row>
    <row r="44" spans="1:81" s="91" customFormat="1" ht="20.25" customHeight="1" x14ac:dyDescent="0.25">
      <c r="A44"/>
    </row>
    <row r="45" spans="1:81" s="91" customFormat="1" ht="20.25" customHeight="1" x14ac:dyDescent="0.25">
      <c r="A45"/>
    </row>
    <row r="46" spans="1:81" s="91" customFormat="1" ht="15.75" customHeight="1" x14ac:dyDescent="0.25">
      <c r="A46"/>
    </row>
    <row r="47" spans="1:81" ht="20.25"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ht="20.25"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customFormat="1" ht="20.25" customHeight="1" x14ac:dyDescent="0.25"/>
    <row r="50" customFormat="1" ht="20.25" customHeigh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spans="1:8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row>
    <row r="114" spans="1:8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row>
    <row r="115" spans="1:8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row>
    <row r="116" spans="1:8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row>
    <row r="117" spans="1:8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row>
    <row r="118" spans="1:8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row>
    <row r="119" spans="1:8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row>
    <row r="120" spans="1:8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row>
    <row r="121" spans="1:81" x14ac:dyDescent="0.25">
      <c r="A121"/>
    </row>
    <row r="122" spans="1:81" x14ac:dyDescent="0.25">
      <c r="A122"/>
    </row>
    <row r="123" spans="1:81" x14ac:dyDescent="0.25">
      <c r="A123"/>
    </row>
    <row r="124" spans="1:81" x14ac:dyDescent="0.25">
      <c r="A124"/>
    </row>
    <row r="125" spans="1:81" x14ac:dyDescent="0.25">
      <c r="A125"/>
    </row>
    <row r="126" spans="1:81" x14ac:dyDescent="0.25">
      <c r="A126"/>
    </row>
    <row r="127" spans="1:81" x14ac:dyDescent="0.25">
      <c r="A127"/>
    </row>
    <row r="128" spans="1:81" x14ac:dyDescent="0.25">
      <c r="A128"/>
    </row>
    <row r="129" spans="1:81" x14ac:dyDescent="0.25">
      <c r="A129"/>
    </row>
    <row r="130" spans="1:81" x14ac:dyDescent="0.25">
      <c r="A130"/>
    </row>
    <row r="131" spans="1:8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row>
    <row r="132" spans="1:8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row>
    <row r="133" spans="1:8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row>
    <row r="134" spans="1:8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row>
    <row r="135" spans="1:8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row>
    <row r="136" spans="1:8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row>
    <row r="137" spans="1:8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row>
    <row r="138" spans="1:8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row>
    <row r="139" spans="1:8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row>
    <row r="140" spans="1:8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row>
    <row r="141" spans="1:8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row>
    <row r="142" spans="1:8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row>
    <row r="143" spans="1:8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row>
    <row r="144" spans="1:8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sheetData>
  <sheetProtection sheet="1" objects="1" scenarios="1"/>
  <mergeCells count="8">
    <mergeCell ref="I21:J21"/>
    <mergeCell ref="I22:J22"/>
    <mergeCell ref="I23:J23"/>
    <mergeCell ref="I24:J24"/>
    <mergeCell ref="U5:AA5"/>
    <mergeCell ref="U6:AA6"/>
    <mergeCell ref="C7:AA7"/>
    <mergeCell ref="C8:Z16"/>
  </mergeCells>
  <pageMargins left="0.70866141732283472" right="0.70866141732283472" top="0.78740157480314965" bottom="0.78740157480314965" header="0.31496062992125984" footer="0.31496062992125984"/>
  <pageSetup paperSize="9" scale="45"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BU68"/>
  <sheetViews>
    <sheetView showGridLines="0" showRowColHeaders="0" zoomScaleNormal="100" workbookViewId="0">
      <pane ySplit="5" topLeftCell="A6" activePane="bottomLeft" state="frozen"/>
      <selection activeCell="AC24" sqref="AC24:AI24"/>
      <selection pane="bottomLeft" activeCell="K20" sqref="K20:AA20"/>
    </sheetView>
  </sheetViews>
  <sheetFormatPr baseColWidth="10" defaultColWidth="3" defaultRowHeight="15" x14ac:dyDescent="0.25"/>
  <cols>
    <col min="1" max="1" width="3.125" customWidth="1"/>
    <col min="8" max="8" width="1.125" customWidth="1"/>
    <col min="13" max="13" width="1.125" customWidth="1"/>
    <col min="18" max="18" width="1.125" customWidth="1"/>
    <col min="31" max="36" width="3" style="229" customWidth="1"/>
    <col min="39" max="40" width="3" customWidth="1"/>
    <col min="56" max="56" width="3" customWidth="1"/>
    <col min="57" max="57" width="4.125" customWidth="1"/>
    <col min="58" max="58" width="9.375" customWidth="1"/>
    <col min="59" max="60" width="4.125" customWidth="1"/>
    <col min="61" max="61" width="3" customWidth="1"/>
    <col min="69" max="69" width="9.125" customWidth="1"/>
    <col min="70" max="70" width="6.5" customWidth="1"/>
    <col min="71" max="72" width="7.125" bestFit="1" customWidth="1"/>
    <col min="73" max="75" width="6.5" customWidth="1"/>
  </cols>
  <sheetData>
    <row r="1" spans="2:57" s="91" customFormat="1" ht="12.75" x14ac:dyDescent="0.2">
      <c r="AE1" s="94"/>
      <c r="AF1" s="94"/>
      <c r="AG1" s="94"/>
      <c r="AH1" s="94"/>
      <c r="AI1" s="94"/>
      <c r="AJ1" s="94"/>
    </row>
    <row r="2" spans="2:57" s="91" customFormat="1" ht="12.75" x14ac:dyDescent="0.2">
      <c r="AE2" s="94"/>
      <c r="AF2" s="94"/>
      <c r="AG2" s="94"/>
      <c r="AH2" s="94"/>
      <c r="AI2" s="94"/>
      <c r="AJ2" s="94"/>
    </row>
    <row r="3" spans="2:57" s="91" customFormat="1" ht="21.95" customHeight="1" x14ac:dyDescent="0.2">
      <c r="AE3" s="94"/>
      <c r="AF3" s="94"/>
      <c r="AG3" s="94"/>
      <c r="AH3" s="94"/>
      <c r="AI3" s="94"/>
      <c r="AJ3" s="94"/>
    </row>
    <row r="4" spans="2:57" s="91" customFormat="1" ht="21.95" customHeight="1" x14ac:dyDescent="0.3">
      <c r="B4" s="95" t="s">
        <v>247</v>
      </c>
      <c r="AE4" s="94"/>
      <c r="AF4" s="94"/>
      <c r="AG4" s="94"/>
      <c r="AH4" s="94"/>
      <c r="AI4" s="94"/>
      <c r="AJ4" s="94"/>
    </row>
    <row r="5" spans="2:57" s="91" customFormat="1" ht="10.5" customHeight="1" x14ac:dyDescent="0.3">
      <c r="D5" s="96"/>
      <c r="F5" s="96"/>
      <c r="AE5" s="94"/>
      <c r="AF5" s="94"/>
      <c r="AG5" s="94"/>
      <c r="AH5" s="94"/>
      <c r="AI5" s="94"/>
      <c r="AJ5" s="94"/>
    </row>
    <row r="6" spans="2:57" x14ac:dyDescent="0.25">
      <c r="B6" s="136"/>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8"/>
    </row>
    <row r="7" spans="2:57" x14ac:dyDescent="0.25">
      <c r="B7" s="139"/>
      <c r="C7" s="140"/>
      <c r="D7" s="141"/>
      <c r="E7" s="141"/>
      <c r="F7" s="141"/>
      <c r="G7" s="141"/>
      <c r="H7" s="141"/>
      <c r="I7" s="141"/>
      <c r="J7" s="141"/>
      <c r="K7" s="141"/>
      <c r="L7" s="141"/>
      <c r="M7" s="141"/>
      <c r="N7" s="141"/>
      <c r="O7" s="141"/>
      <c r="P7" s="141"/>
      <c r="Q7" s="141"/>
      <c r="R7" s="141"/>
      <c r="S7" s="141"/>
      <c r="T7" s="141"/>
      <c r="U7" s="141"/>
      <c r="V7" s="141"/>
      <c r="W7" s="141"/>
      <c r="X7" s="141"/>
      <c r="Y7" s="141"/>
      <c r="Z7" s="141"/>
      <c r="AA7" s="141"/>
      <c r="AB7" s="142"/>
      <c r="AC7" s="143"/>
      <c r="AF7" s="283"/>
      <c r="AG7" s="283"/>
      <c r="AH7" s="283"/>
      <c r="AI7" s="283"/>
      <c r="AJ7" s="283"/>
      <c r="AK7" s="284"/>
      <c r="AL7" s="284"/>
      <c r="AM7" s="284"/>
      <c r="AN7" s="284"/>
      <c r="AO7" s="284"/>
      <c r="AP7" s="284"/>
      <c r="AQ7" s="284"/>
      <c r="AR7" s="284"/>
      <c r="AS7" s="284"/>
      <c r="AT7" s="284"/>
      <c r="AU7" s="284"/>
      <c r="AV7" s="284"/>
      <c r="AW7" s="284"/>
      <c r="AX7" s="284"/>
      <c r="AY7" s="284"/>
      <c r="AZ7" s="284"/>
      <c r="BA7" s="284"/>
      <c r="BB7" s="284"/>
      <c r="BC7" s="284"/>
      <c r="BD7" s="284"/>
      <c r="BE7" s="284"/>
    </row>
    <row r="8" spans="2:57" x14ac:dyDescent="0.25">
      <c r="B8" s="139"/>
      <c r="C8" s="144"/>
      <c r="D8" s="463" t="s">
        <v>391</v>
      </c>
      <c r="E8" s="464"/>
      <c r="F8" s="464"/>
      <c r="G8" s="464"/>
      <c r="H8" s="464"/>
      <c r="I8" s="464"/>
      <c r="J8" s="464"/>
      <c r="K8" s="464"/>
      <c r="L8" s="464"/>
      <c r="M8" s="464"/>
      <c r="N8" s="464"/>
      <c r="O8" s="464"/>
      <c r="P8" s="464"/>
      <c r="Q8" s="464"/>
      <c r="R8" s="464"/>
      <c r="S8" s="464"/>
      <c r="T8" s="464"/>
      <c r="U8" s="464"/>
      <c r="V8" s="464"/>
      <c r="W8" s="464"/>
      <c r="X8" s="464"/>
      <c r="Y8" s="464"/>
      <c r="Z8" s="464"/>
      <c r="AA8" s="464"/>
      <c r="AB8" s="145"/>
      <c r="AC8" s="143"/>
      <c r="AF8" s="283"/>
      <c r="AG8" s="283"/>
      <c r="AH8" s="283"/>
      <c r="AI8" s="283"/>
      <c r="AJ8" s="283"/>
      <c r="AK8" s="284"/>
      <c r="AL8" s="284"/>
      <c r="AM8" s="284"/>
      <c r="AN8" s="284"/>
      <c r="AO8" s="284"/>
      <c r="AP8" s="284"/>
      <c r="AQ8" s="284"/>
      <c r="AR8" s="284"/>
      <c r="AS8" s="284"/>
      <c r="AT8" s="284"/>
      <c r="AU8" s="284"/>
      <c r="AV8" s="284"/>
      <c r="AW8" s="284"/>
      <c r="AX8" s="284"/>
      <c r="AY8" s="284"/>
      <c r="AZ8" s="284"/>
      <c r="BA8" s="284"/>
      <c r="BB8" s="284"/>
      <c r="BC8" s="284"/>
      <c r="BD8" s="284"/>
      <c r="BE8" s="284"/>
    </row>
    <row r="9" spans="2:57" x14ac:dyDescent="0.25">
      <c r="B9" s="139"/>
      <c r="C9" s="144"/>
      <c r="D9" s="464"/>
      <c r="E9" s="464"/>
      <c r="F9" s="464"/>
      <c r="G9" s="464"/>
      <c r="H9" s="464"/>
      <c r="I9" s="464"/>
      <c r="J9" s="464"/>
      <c r="K9" s="464"/>
      <c r="L9" s="464"/>
      <c r="M9" s="464"/>
      <c r="N9" s="464"/>
      <c r="O9" s="464"/>
      <c r="P9" s="464"/>
      <c r="Q9" s="464"/>
      <c r="R9" s="464"/>
      <c r="S9" s="464"/>
      <c r="T9" s="464"/>
      <c r="U9" s="464"/>
      <c r="V9" s="464"/>
      <c r="W9" s="464"/>
      <c r="X9" s="464"/>
      <c r="Y9" s="464"/>
      <c r="Z9" s="464"/>
      <c r="AA9" s="464"/>
      <c r="AB9" s="145"/>
      <c r="AC9" s="143"/>
      <c r="AF9" s="283"/>
      <c r="AG9" s="283"/>
      <c r="AH9" s="283"/>
      <c r="AI9" s="283"/>
      <c r="AJ9" s="283"/>
      <c r="AK9" s="284"/>
      <c r="AL9" s="284"/>
      <c r="AM9" s="284"/>
      <c r="AN9" s="284"/>
      <c r="AO9" s="284"/>
      <c r="AP9" s="284"/>
      <c r="AQ9" s="284"/>
      <c r="AR9" s="284"/>
      <c r="AS9" s="284"/>
      <c r="AT9" s="284"/>
      <c r="AU9" s="284"/>
      <c r="AV9" s="284"/>
      <c r="AW9" s="284"/>
      <c r="AX9" s="284"/>
      <c r="AY9" s="284"/>
      <c r="AZ9" s="284"/>
      <c r="BA9" s="284"/>
      <c r="BB9" s="284"/>
      <c r="BC9" s="284"/>
      <c r="BD9" s="284"/>
      <c r="BE9" s="284"/>
    </row>
    <row r="10" spans="2:57" x14ac:dyDescent="0.25">
      <c r="B10" s="139"/>
      <c r="C10" s="14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145"/>
      <c r="AC10" s="143"/>
      <c r="AF10" s="283"/>
      <c r="AG10" s="283"/>
      <c r="AH10" s="283"/>
      <c r="AI10" s="283"/>
      <c r="AJ10" s="283"/>
      <c r="AK10" s="284"/>
      <c r="AL10" s="284"/>
      <c r="AM10" s="284"/>
      <c r="AN10" s="284"/>
      <c r="AO10" s="284"/>
      <c r="AP10" s="284"/>
      <c r="AQ10" s="284"/>
      <c r="AR10" s="284"/>
      <c r="AS10" s="284"/>
      <c r="AT10" s="284"/>
      <c r="AU10" s="284"/>
      <c r="AV10" s="284"/>
      <c r="AW10" s="284"/>
      <c r="AX10" s="284"/>
      <c r="AY10" s="284"/>
      <c r="AZ10" s="284"/>
      <c r="BA10" s="284"/>
      <c r="BB10" s="284"/>
      <c r="BC10" s="284"/>
      <c r="BD10" s="284"/>
      <c r="BE10" s="284"/>
    </row>
    <row r="11" spans="2:57" x14ac:dyDescent="0.25">
      <c r="B11" s="139"/>
      <c r="C11" s="144"/>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145"/>
      <c r="AC11" s="143"/>
      <c r="AF11" s="283"/>
      <c r="AG11" s="283"/>
      <c r="AH11" s="283"/>
      <c r="AI11" s="283"/>
      <c r="AJ11" s="283"/>
      <c r="AK11" s="284"/>
      <c r="AL11" s="284"/>
      <c r="AM11" s="284"/>
      <c r="AN11" s="284"/>
      <c r="AO11" s="284"/>
      <c r="AP11" s="284"/>
      <c r="AQ11" s="284"/>
      <c r="AR11" s="284"/>
      <c r="AS11" s="284"/>
      <c r="AT11" s="284"/>
      <c r="AU11" s="284"/>
      <c r="AV11" s="284"/>
      <c r="AW11" s="284"/>
      <c r="AX11" s="284"/>
      <c r="AY11" s="284"/>
      <c r="AZ11" s="284"/>
      <c r="BA11" s="284"/>
      <c r="BB11" s="284"/>
      <c r="BC11" s="284"/>
      <c r="BD11" s="284"/>
      <c r="BE11" s="284"/>
    </row>
    <row r="12" spans="2:57" x14ac:dyDescent="0.25">
      <c r="B12" s="139"/>
      <c r="C12" s="14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145"/>
      <c r="AC12" s="143"/>
      <c r="AF12" s="283"/>
      <c r="AG12" s="283"/>
      <c r="AH12" s="283"/>
      <c r="AI12" s="283"/>
      <c r="AJ12" s="283"/>
      <c r="AK12" s="284"/>
      <c r="AL12" s="284"/>
      <c r="AM12" s="284"/>
      <c r="AN12" s="284"/>
      <c r="AO12" s="284"/>
      <c r="AP12" s="284"/>
      <c r="AQ12" s="284"/>
      <c r="AR12" s="284"/>
      <c r="AS12" s="284"/>
      <c r="AT12" s="284"/>
      <c r="AU12" s="284"/>
      <c r="AV12" s="284"/>
      <c r="AW12" s="284"/>
      <c r="AX12" s="284"/>
      <c r="AY12" s="284"/>
      <c r="AZ12" s="284"/>
      <c r="BA12" s="284"/>
      <c r="BB12" s="284"/>
      <c r="BC12" s="284"/>
      <c r="BD12" s="284"/>
      <c r="BE12" s="284"/>
    </row>
    <row r="13" spans="2:57" x14ac:dyDescent="0.25">
      <c r="B13" s="139"/>
      <c r="C13" s="14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145"/>
      <c r="AC13" s="143"/>
      <c r="AF13" s="283"/>
      <c r="AG13" s="283"/>
      <c r="AH13" s="283"/>
      <c r="AI13" s="283"/>
      <c r="AJ13" s="283"/>
      <c r="AK13" s="284"/>
      <c r="AL13" s="284"/>
      <c r="AM13" s="284"/>
      <c r="AN13" s="284"/>
      <c r="AO13" s="284"/>
      <c r="AP13" s="284"/>
      <c r="AQ13" s="284"/>
      <c r="AR13" s="284"/>
      <c r="AS13" s="284"/>
      <c r="AT13" s="284"/>
      <c r="AU13" s="284"/>
      <c r="AV13" s="284"/>
      <c r="AW13" s="284"/>
      <c r="AX13" s="284"/>
      <c r="AY13" s="284"/>
      <c r="AZ13" s="284"/>
      <c r="BA13" s="284"/>
      <c r="BB13" s="284"/>
      <c r="BC13" s="284"/>
      <c r="BD13" s="284"/>
      <c r="BE13" s="284"/>
    </row>
    <row r="14" spans="2:57" x14ac:dyDescent="0.25">
      <c r="B14" s="139"/>
      <c r="C14" s="14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145"/>
      <c r="AC14" s="143"/>
      <c r="AF14" s="283"/>
      <c r="AG14" s="283"/>
      <c r="AH14" s="283"/>
      <c r="AI14" s="283"/>
      <c r="AJ14" s="283"/>
      <c r="AK14" s="284"/>
      <c r="AL14" s="284"/>
      <c r="AM14" s="284"/>
      <c r="AN14" s="284"/>
      <c r="AO14" s="284"/>
      <c r="AP14" s="284"/>
      <c r="AQ14" s="284"/>
      <c r="AR14" s="284"/>
      <c r="AS14" s="284"/>
      <c r="AT14" s="284"/>
      <c r="AU14" s="284"/>
      <c r="AV14" s="284"/>
      <c r="AW14" s="284"/>
      <c r="AX14" s="284"/>
      <c r="AY14" s="284"/>
      <c r="AZ14" s="284"/>
      <c r="BA14" s="284"/>
      <c r="BB14" s="284"/>
      <c r="BC14" s="284"/>
      <c r="BD14" s="284"/>
      <c r="BE14" s="284"/>
    </row>
    <row r="15" spans="2:57" x14ac:dyDescent="0.25">
      <c r="B15" s="139"/>
      <c r="C15" s="14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145"/>
      <c r="AC15" s="143"/>
      <c r="AF15" s="283"/>
      <c r="AG15" s="283"/>
      <c r="AH15" s="283"/>
      <c r="AI15" s="283"/>
      <c r="AJ15" s="283"/>
      <c r="AK15" s="284"/>
      <c r="AL15" s="284"/>
      <c r="AM15" s="284"/>
      <c r="AN15" s="284"/>
      <c r="AO15" s="284"/>
      <c r="AP15" s="284"/>
      <c r="AQ15" s="284"/>
      <c r="AR15" s="284"/>
      <c r="AS15" s="284"/>
      <c r="AT15" s="284"/>
      <c r="AU15" s="284"/>
      <c r="AV15" s="284"/>
      <c r="AW15" s="284"/>
      <c r="AX15" s="284"/>
      <c r="AY15" s="284"/>
      <c r="AZ15" s="284"/>
      <c r="BA15" s="284"/>
      <c r="BB15" s="284"/>
      <c r="BC15" s="284"/>
      <c r="BD15" s="284"/>
      <c r="BE15" s="284"/>
    </row>
    <row r="16" spans="2:57" x14ac:dyDescent="0.25">
      <c r="B16" s="139"/>
      <c r="C16" s="144"/>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145"/>
      <c r="AC16" s="143"/>
      <c r="AF16" s="283"/>
      <c r="AG16" s="283"/>
      <c r="AH16" s="283"/>
      <c r="AI16" s="283"/>
      <c r="AJ16" s="283"/>
      <c r="AK16" s="284"/>
      <c r="AL16" s="284"/>
      <c r="AM16" s="284"/>
      <c r="AN16" s="284"/>
      <c r="AO16" s="284"/>
      <c r="AP16" s="284"/>
      <c r="AQ16" s="284"/>
      <c r="AR16" s="284"/>
      <c r="AS16" s="284"/>
      <c r="AT16" s="284"/>
      <c r="AU16" s="284"/>
      <c r="AV16" s="284"/>
      <c r="AW16" s="284"/>
      <c r="AX16" s="284"/>
      <c r="AY16" s="284"/>
      <c r="AZ16" s="284"/>
      <c r="BA16" s="284"/>
      <c r="BB16" s="284"/>
      <c r="BC16" s="284"/>
      <c r="BD16" s="284"/>
      <c r="BE16" s="284"/>
    </row>
    <row r="17" spans="2:73" x14ac:dyDescent="0.25">
      <c r="B17" s="139"/>
      <c r="C17" s="146"/>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8"/>
      <c r="AC17" s="14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285"/>
      <c r="BG17" s="285"/>
      <c r="BH17" s="285"/>
      <c r="BI17" s="285"/>
      <c r="BJ17" s="285"/>
      <c r="BK17" s="285"/>
      <c r="BL17" s="285"/>
      <c r="BM17" s="285"/>
      <c r="BN17" s="285"/>
      <c r="BO17" s="285"/>
      <c r="BP17" s="285"/>
      <c r="BQ17" s="285"/>
      <c r="BR17" s="285"/>
      <c r="BS17" s="285"/>
    </row>
    <row r="18" spans="2:73" x14ac:dyDescent="0.25">
      <c r="B18" s="139"/>
      <c r="AC18" s="143"/>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5"/>
      <c r="BR18" s="285"/>
      <c r="BS18" s="285"/>
    </row>
    <row r="19" spans="2:73" x14ac:dyDescent="0.25">
      <c r="B19" s="139"/>
      <c r="AC19" s="143"/>
      <c r="AF19" s="285"/>
      <c r="AG19" s="285"/>
      <c r="AH19" s="285"/>
      <c r="AI19" s="285"/>
      <c r="AJ19" s="285"/>
      <c r="AK19" s="285"/>
      <c r="AL19" s="285"/>
      <c r="AM19" s="285"/>
      <c r="AN19" s="285"/>
      <c r="AO19" s="285"/>
      <c r="AP19" s="285"/>
      <c r="AQ19" s="285"/>
      <c r="AR19" s="304"/>
      <c r="AS19" s="304"/>
      <c r="AT19" s="304"/>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29"/>
      <c r="BU19" s="229"/>
    </row>
    <row r="20" spans="2:73" s="149" customFormat="1" ht="15" customHeight="1" x14ac:dyDescent="0.25">
      <c r="B20" s="150"/>
      <c r="D20" s="149" t="s">
        <v>230</v>
      </c>
      <c r="K20" s="465"/>
      <c r="L20" s="466"/>
      <c r="M20" s="466"/>
      <c r="N20" s="466"/>
      <c r="O20" s="466"/>
      <c r="P20" s="466"/>
      <c r="Q20" s="466"/>
      <c r="R20" s="466"/>
      <c r="S20" s="466"/>
      <c r="T20" s="466"/>
      <c r="U20" s="466"/>
      <c r="V20" s="466"/>
      <c r="W20" s="466"/>
      <c r="X20" s="466"/>
      <c r="Y20" s="466"/>
      <c r="Z20" s="466"/>
      <c r="AA20" s="467"/>
      <c r="AC20" s="151"/>
      <c r="AE20" s="286"/>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5" t="s">
        <v>377</v>
      </c>
      <c r="BQ20" s="287"/>
      <c r="BR20" s="287"/>
      <c r="BS20" s="287"/>
      <c r="BT20" s="286"/>
      <c r="BU20" s="286"/>
    </row>
    <row r="21" spans="2:73" ht="4.5" customHeight="1" x14ac:dyDescent="0.25">
      <c r="B21" s="139"/>
      <c r="AC21" s="143"/>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t="s">
        <v>378</v>
      </c>
      <c r="BQ21" s="285"/>
      <c r="BR21" s="285"/>
      <c r="BS21" s="285"/>
      <c r="BT21" s="229"/>
      <c r="BU21" s="229"/>
    </row>
    <row r="22" spans="2:73" s="149" customFormat="1" ht="15" customHeight="1" x14ac:dyDescent="0.25">
      <c r="B22" s="150"/>
      <c r="D22" s="149" t="s">
        <v>239</v>
      </c>
      <c r="K22" s="465"/>
      <c r="L22" s="466"/>
      <c r="M22" s="466"/>
      <c r="N22" s="466"/>
      <c r="O22" s="466"/>
      <c r="P22" s="466"/>
      <c r="Q22" s="466"/>
      <c r="R22" s="466"/>
      <c r="S22" s="466"/>
      <c r="T22" s="466"/>
      <c r="U22" s="466"/>
      <c r="V22" s="466"/>
      <c r="W22" s="466"/>
      <c r="X22" s="466"/>
      <c r="Y22" s="466"/>
      <c r="Z22" s="466"/>
      <c r="AA22" s="467"/>
      <c r="AC22" s="151"/>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5" t="str">
        <f>CONCATENATE(S26,S28)</f>
        <v>NeinNein</v>
      </c>
      <c r="BR22" s="287"/>
      <c r="BS22" s="287"/>
      <c r="BT22" s="286"/>
      <c r="BU22" s="286"/>
    </row>
    <row r="23" spans="2:73" ht="4.5" customHeight="1" x14ac:dyDescent="0.25">
      <c r="B23" s="139"/>
      <c r="AC23" s="143"/>
      <c r="AF23" s="285"/>
      <c r="AG23" s="285"/>
      <c r="AH23" s="285"/>
      <c r="AI23" s="285"/>
      <c r="AJ23" s="285"/>
      <c r="AK23" s="285"/>
      <c r="AL23" s="285"/>
      <c r="AM23" s="285"/>
      <c r="AN23" s="285"/>
      <c r="AO23" s="285"/>
      <c r="AP23" s="285"/>
      <c r="AQ23" s="285"/>
      <c r="AR23" s="285"/>
      <c r="AS23" s="285"/>
      <c r="AT23" s="285"/>
      <c r="AU23" s="285"/>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5"/>
      <c r="BR23" s="285"/>
      <c r="BS23" s="285"/>
      <c r="BT23" s="229"/>
      <c r="BU23" s="229"/>
    </row>
    <row r="24" spans="2:73" s="149" customFormat="1" ht="15" customHeight="1" x14ac:dyDescent="0.25">
      <c r="B24" s="150"/>
      <c r="D24" s="149" t="s">
        <v>45</v>
      </c>
      <c r="K24" s="490">
        <v>34246</v>
      </c>
      <c r="L24" s="466"/>
      <c r="M24" s="466"/>
      <c r="N24" s="466"/>
      <c r="O24" s="467"/>
      <c r="U24" s="149" t="s">
        <v>46</v>
      </c>
      <c r="X24" s="469">
        <f>(YEAR(D32))-(YEAR(K24))</f>
        <v>31</v>
      </c>
      <c r="Y24" s="470"/>
      <c r="Z24" s="470"/>
      <c r="AA24" s="471"/>
      <c r="AC24" s="151"/>
      <c r="AF24" s="494"/>
      <c r="AG24" s="494"/>
      <c r="AH24" s="494"/>
      <c r="AI24" s="494"/>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5"/>
      <c r="BQ24" s="285" t="s">
        <v>383</v>
      </c>
      <c r="BR24" s="285" t="s">
        <v>380</v>
      </c>
      <c r="BS24" s="285">
        <f>(X28-X26)+1</f>
        <v>457</v>
      </c>
      <c r="BT24" s="286"/>
      <c r="BU24" s="286"/>
    </row>
    <row r="25" spans="2:73" ht="4.5" customHeight="1" x14ac:dyDescent="0.25">
      <c r="B25" s="139"/>
      <c r="AC25" s="143"/>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5"/>
      <c r="BR25" s="285"/>
      <c r="BS25" s="285"/>
      <c r="BT25" s="229"/>
      <c r="BU25" s="229"/>
    </row>
    <row r="26" spans="2:73" x14ac:dyDescent="0.25">
      <c r="B26" s="139"/>
      <c r="D26" s="506" t="s">
        <v>379</v>
      </c>
      <c r="E26" s="506"/>
      <c r="F26" s="506"/>
      <c r="G26" s="506"/>
      <c r="H26" s="506"/>
      <c r="I26" s="506"/>
      <c r="J26" s="506"/>
      <c r="K26" s="506"/>
      <c r="L26" s="506"/>
      <c r="M26" s="506"/>
      <c r="N26" s="506"/>
      <c r="O26" s="506"/>
      <c r="P26" s="506"/>
      <c r="Q26" s="506"/>
      <c r="S26" s="507" t="s">
        <v>378</v>
      </c>
      <c r="T26" s="508"/>
      <c r="U26" s="509" t="s">
        <v>376</v>
      </c>
      <c r="V26" s="509"/>
      <c r="W26" s="509"/>
      <c r="X26" s="510">
        <v>45352</v>
      </c>
      <c r="Y26" s="511"/>
      <c r="Z26" s="511"/>
      <c r="AA26" s="508"/>
      <c r="AC26" s="143"/>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5" t="s">
        <v>384</v>
      </c>
      <c r="BR26" s="285" t="s">
        <v>381</v>
      </c>
      <c r="BS26" s="285">
        <f>((DATE(YEAR(X26),12,31))-X26)+1</f>
        <v>306</v>
      </c>
      <c r="BT26" s="229"/>
      <c r="BU26" s="229"/>
    </row>
    <row r="27" spans="2:73" ht="4.5" customHeight="1" x14ac:dyDescent="0.25">
      <c r="B27" s="139"/>
      <c r="AC27" s="143"/>
      <c r="AF27" s="285"/>
      <c r="AG27" s="285"/>
      <c r="AH27" s="285"/>
      <c r="AI27" s="285"/>
      <c r="AJ27" s="285"/>
      <c r="AK27" s="285"/>
      <c r="AL27" s="285"/>
      <c r="AM27" s="285"/>
      <c r="AN27" s="285"/>
      <c r="AO27" s="285"/>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c r="BR27" s="285"/>
      <c r="BS27" s="285"/>
      <c r="BT27" s="229"/>
      <c r="BU27" s="229"/>
    </row>
    <row r="28" spans="2:73" x14ac:dyDescent="0.25">
      <c r="B28" s="139"/>
      <c r="D28" s="506" t="s">
        <v>375</v>
      </c>
      <c r="E28" s="506"/>
      <c r="F28" s="506"/>
      <c r="G28" s="506"/>
      <c r="H28" s="506"/>
      <c r="I28" s="506"/>
      <c r="J28" s="506"/>
      <c r="K28" s="506"/>
      <c r="L28" s="506"/>
      <c r="M28" s="506"/>
      <c r="N28" s="506"/>
      <c r="O28" s="506"/>
      <c r="P28" s="506"/>
      <c r="Q28" s="506"/>
      <c r="S28" s="507" t="s">
        <v>378</v>
      </c>
      <c r="T28" s="508"/>
      <c r="U28" s="509" t="s">
        <v>376</v>
      </c>
      <c r="V28" s="509"/>
      <c r="W28" s="509"/>
      <c r="X28" s="510">
        <v>45808</v>
      </c>
      <c r="Y28" s="511"/>
      <c r="Z28" s="511"/>
      <c r="AA28" s="508"/>
      <c r="AC28" s="143"/>
      <c r="AF28" s="285"/>
      <c r="AG28" s="285"/>
      <c r="AH28" s="285"/>
      <c r="AI28" s="285"/>
      <c r="AJ28" s="285"/>
      <c r="AK28" s="230"/>
      <c r="AL28" s="230"/>
      <c r="AM28" s="285"/>
      <c r="AN28" s="285"/>
      <c r="AO28" s="285"/>
      <c r="AP28" s="285"/>
      <c r="AQ28" s="285"/>
      <c r="AR28" s="285"/>
      <c r="AS28" s="285"/>
      <c r="AT28" s="285"/>
      <c r="AU28" s="285"/>
      <c r="AV28" s="285"/>
      <c r="AW28" s="285"/>
      <c r="AX28" s="285"/>
      <c r="AY28" s="285"/>
      <c r="AZ28" s="285"/>
      <c r="BA28" s="285"/>
      <c r="BB28" s="285"/>
      <c r="BC28" s="285"/>
      <c r="BD28" s="285"/>
      <c r="BE28" s="285"/>
      <c r="BF28" s="285"/>
      <c r="BG28" s="285"/>
      <c r="BH28" s="285"/>
      <c r="BI28" s="285"/>
      <c r="BJ28" s="285"/>
      <c r="BK28" s="285"/>
      <c r="BL28" s="285"/>
      <c r="BM28" s="285"/>
      <c r="BN28" s="285"/>
      <c r="BO28" s="285"/>
      <c r="BP28" s="285"/>
      <c r="BQ28" s="285" t="s">
        <v>385</v>
      </c>
      <c r="BR28" s="285" t="s">
        <v>382</v>
      </c>
      <c r="BS28" s="285">
        <f>(X28-(DATE(YEAR(X28),1,1)))+1</f>
        <v>151</v>
      </c>
      <c r="BT28" s="302"/>
      <c r="BU28" s="229"/>
    </row>
    <row r="29" spans="2:73" ht="4.5" customHeight="1" x14ac:dyDescent="0.25">
      <c r="B29" s="139"/>
      <c r="AC29" s="143"/>
      <c r="AF29" s="285"/>
      <c r="AG29" s="285"/>
      <c r="AH29" s="285"/>
      <c r="AI29" s="285"/>
      <c r="AJ29" s="285"/>
      <c r="AK29" s="230"/>
      <c r="AL29" s="230"/>
      <c r="AM29" s="285"/>
      <c r="AN29" s="285"/>
      <c r="AO29" s="285"/>
      <c r="AP29" s="285"/>
      <c r="AQ29" s="285"/>
      <c r="AR29" s="285"/>
      <c r="AS29" s="285"/>
      <c r="AT29" s="285"/>
      <c r="AU29" s="285"/>
      <c r="AV29" s="285"/>
      <c r="AW29" s="285"/>
      <c r="AX29" s="285"/>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29"/>
      <c r="BU29" s="229"/>
    </row>
    <row r="30" spans="2:73" ht="30.75" customHeight="1" x14ac:dyDescent="0.25">
      <c r="B30" s="139"/>
      <c r="D30" s="472" t="s">
        <v>47</v>
      </c>
      <c r="E30" s="473"/>
      <c r="F30" s="473"/>
      <c r="G30" s="474"/>
      <c r="H30" s="149"/>
      <c r="I30" s="472" t="s">
        <v>48</v>
      </c>
      <c r="J30" s="473"/>
      <c r="K30" s="473"/>
      <c r="L30" s="474"/>
      <c r="M30" s="149"/>
      <c r="N30" s="472" t="s">
        <v>241</v>
      </c>
      <c r="O30" s="473"/>
      <c r="P30" s="473"/>
      <c r="Q30" s="474"/>
      <c r="R30" s="149"/>
      <c r="S30" s="491" t="s">
        <v>240</v>
      </c>
      <c r="T30" s="492"/>
      <c r="U30" s="492"/>
      <c r="V30" s="493"/>
      <c r="AC30" s="143"/>
      <c r="AF30" s="512">
        <f>(AF34-AF32)+1</f>
        <v>366</v>
      </c>
      <c r="AG30" s="512"/>
      <c r="AH30" s="512"/>
      <c r="AI30" s="512"/>
      <c r="AJ30" s="512"/>
      <c r="AK30" s="230"/>
      <c r="AL30" s="230"/>
      <c r="AM30" s="285"/>
      <c r="AN30" s="285"/>
      <c r="AO30" s="285"/>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5"/>
      <c r="BR30" s="285"/>
      <c r="BS30" s="285"/>
      <c r="BT30" s="229"/>
      <c r="BU30" s="229"/>
    </row>
    <row r="31" spans="2:73" ht="4.5" customHeight="1" x14ac:dyDescent="0.25">
      <c r="B31" s="139"/>
      <c r="AC31" s="143"/>
      <c r="AF31" s="285"/>
      <c r="AG31" s="285"/>
      <c r="AH31" s="285"/>
      <c r="AI31" s="285"/>
      <c r="AJ31" s="285"/>
      <c r="AK31" s="230"/>
      <c r="AL31" s="230"/>
      <c r="AM31" s="285"/>
      <c r="AN31" s="285"/>
      <c r="AO31" s="285"/>
      <c r="AP31" s="285"/>
      <c r="AQ31" s="285"/>
      <c r="AR31" s="285"/>
      <c r="AS31" s="285"/>
      <c r="AT31" s="285"/>
      <c r="AU31" s="285"/>
      <c r="AV31" s="285"/>
      <c r="AW31" s="285"/>
      <c r="AX31" s="285"/>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29"/>
      <c r="BU31" s="229"/>
    </row>
    <row r="32" spans="2:73" s="149" customFormat="1" ht="14.1" customHeight="1" x14ac:dyDescent="0.25">
      <c r="B32" s="150"/>
      <c r="D32" s="478">
        <v>45352</v>
      </c>
      <c r="E32" s="479"/>
      <c r="F32" s="479"/>
      <c r="G32" s="480"/>
      <c r="H32" s="73"/>
      <c r="I32" s="478">
        <v>45535</v>
      </c>
      <c r="J32" s="479"/>
      <c r="K32" s="479"/>
      <c r="L32" s="480"/>
      <c r="N32" s="472">
        <f>IF(I32=0,0,(I32-D32)+1)</f>
        <v>184</v>
      </c>
      <c r="O32" s="473"/>
      <c r="P32" s="473"/>
      <c r="Q32" s="474"/>
      <c r="S32" s="485">
        <v>1</v>
      </c>
      <c r="T32" s="486"/>
      <c r="U32" s="486"/>
      <c r="V32" s="487"/>
      <c r="AC32" s="151"/>
      <c r="AF32" s="505">
        <f>(DATE(YEAR(AF34),1,1))</f>
        <v>45292</v>
      </c>
      <c r="AG32" s="494"/>
      <c r="AH32" s="494"/>
      <c r="AI32" s="494"/>
      <c r="AJ32" s="287"/>
      <c r="AK32" s="311"/>
      <c r="AL32" s="311"/>
      <c r="AM32" s="287"/>
      <c r="AN32" s="287"/>
      <c r="AO32" s="287"/>
      <c r="AP32" s="287"/>
      <c r="AQ32" s="287"/>
      <c r="AR32" s="287"/>
      <c r="AS32" s="287"/>
      <c r="AT32" s="287"/>
      <c r="AU32" s="287"/>
      <c r="AV32" s="287"/>
      <c r="AW32" s="287"/>
      <c r="AX32" s="287"/>
      <c r="AY32" s="287"/>
      <c r="AZ32" s="287"/>
      <c r="BA32" s="287"/>
      <c r="BB32" s="287"/>
      <c r="BC32" s="287"/>
      <c r="BD32" s="287"/>
      <c r="BE32" s="481">
        <f>IF(N32=0,0,(N32/$N$52))</f>
        <v>1</v>
      </c>
      <c r="BF32" s="481"/>
      <c r="BG32" s="481"/>
      <c r="BH32" s="481"/>
      <c r="BI32" s="287"/>
      <c r="BJ32" s="287"/>
      <c r="BK32" s="287"/>
      <c r="BL32" s="287"/>
      <c r="BM32" s="287"/>
      <c r="BN32" s="287"/>
      <c r="BO32" s="287"/>
      <c r="BP32" s="287"/>
      <c r="BQ32" s="287"/>
      <c r="BR32" s="287"/>
      <c r="BS32" s="287"/>
    </row>
    <row r="33" spans="2:71" ht="4.5" customHeight="1" x14ac:dyDescent="0.25">
      <c r="B33" s="139"/>
      <c r="AC33" s="143"/>
      <c r="AF33" s="505"/>
      <c r="AG33" s="494"/>
      <c r="AH33" s="494"/>
      <c r="AI33" s="494"/>
      <c r="AJ33" s="285"/>
      <c r="AK33" s="230"/>
      <c r="AL33" s="230"/>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row>
    <row r="34" spans="2:71" s="149" customFormat="1" ht="14.1" customHeight="1" x14ac:dyDescent="0.25">
      <c r="B34" s="150"/>
      <c r="D34" s="478"/>
      <c r="E34" s="479"/>
      <c r="F34" s="479"/>
      <c r="G34" s="480"/>
      <c r="H34" s="73"/>
      <c r="I34" s="478"/>
      <c r="J34" s="479"/>
      <c r="K34" s="479"/>
      <c r="L34" s="480"/>
      <c r="N34" s="472">
        <f>IF(I34=0,0,(I34-D34)+1)</f>
        <v>0</v>
      </c>
      <c r="O34" s="473"/>
      <c r="P34" s="473"/>
      <c r="Q34" s="474"/>
      <c r="S34" s="485"/>
      <c r="T34" s="486"/>
      <c r="U34" s="486"/>
      <c r="V34" s="487"/>
      <c r="AC34" s="151"/>
      <c r="AF34" s="505">
        <f>(DATE(YEAR(D32),12,31))</f>
        <v>45657</v>
      </c>
      <c r="AG34" s="494"/>
      <c r="AH34" s="494"/>
      <c r="AI34" s="494"/>
      <c r="AJ34" s="287"/>
      <c r="AK34" s="311"/>
      <c r="AL34" s="311"/>
      <c r="AM34" s="287"/>
      <c r="AN34" s="287"/>
      <c r="AO34" s="287"/>
      <c r="AP34" s="287"/>
      <c r="AQ34" s="287"/>
      <c r="AR34" s="287"/>
      <c r="AS34" s="287"/>
      <c r="AT34" s="287"/>
      <c r="AU34" s="287"/>
      <c r="AV34" s="287"/>
      <c r="AW34" s="287"/>
      <c r="AX34" s="287"/>
      <c r="AY34" s="287"/>
      <c r="AZ34" s="287"/>
      <c r="BA34" s="287"/>
      <c r="BB34" s="287"/>
      <c r="BC34" s="287"/>
      <c r="BD34" s="287"/>
      <c r="BE34" s="481">
        <f>IF(N34=0,0,(N34/$N$52))</f>
        <v>0</v>
      </c>
      <c r="BF34" s="481"/>
      <c r="BG34" s="481"/>
      <c r="BH34" s="481"/>
      <c r="BI34" s="287"/>
      <c r="BJ34" s="287"/>
      <c r="BK34" s="287"/>
      <c r="BL34" s="287"/>
      <c r="BM34" s="287"/>
      <c r="BN34" s="287"/>
      <c r="BO34" s="287"/>
      <c r="BP34" s="287"/>
      <c r="BQ34" s="287"/>
      <c r="BR34" s="287"/>
      <c r="BS34" s="287"/>
    </row>
    <row r="35" spans="2:71" ht="4.5" customHeight="1" x14ac:dyDescent="0.25">
      <c r="B35" s="139"/>
      <c r="AC35" s="143"/>
      <c r="AF35" s="285"/>
      <c r="AG35" s="285"/>
      <c r="AH35" s="285"/>
      <c r="AI35" s="285"/>
      <c r="AJ35" s="285"/>
      <c r="AK35" s="230"/>
      <c r="AL35" s="230"/>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5"/>
      <c r="BN35" s="285"/>
      <c r="BO35" s="285"/>
      <c r="BP35" s="285"/>
      <c r="BQ35" s="285"/>
      <c r="BR35" s="285"/>
      <c r="BS35" s="285"/>
    </row>
    <row r="36" spans="2:71" s="149" customFormat="1" ht="14.1" customHeight="1" x14ac:dyDescent="0.25">
      <c r="B36" s="150"/>
      <c r="D36" s="478"/>
      <c r="E36" s="479"/>
      <c r="F36" s="479"/>
      <c r="G36" s="480"/>
      <c r="H36" s="73"/>
      <c r="I36" s="478"/>
      <c r="J36" s="479"/>
      <c r="K36" s="479"/>
      <c r="L36" s="480"/>
      <c r="N36" s="472">
        <f>IF(I36=0,0,(I36-D36)+1)</f>
        <v>0</v>
      </c>
      <c r="O36" s="473"/>
      <c r="P36" s="473"/>
      <c r="Q36" s="474"/>
      <c r="S36" s="485"/>
      <c r="T36" s="486"/>
      <c r="U36" s="486"/>
      <c r="V36" s="487"/>
      <c r="AC36" s="151"/>
      <c r="AF36" s="287"/>
      <c r="AG36" s="287"/>
      <c r="AH36" s="287"/>
      <c r="AI36" s="287"/>
      <c r="AJ36" s="287"/>
      <c r="AK36" s="311"/>
      <c r="AL36" s="311"/>
      <c r="AM36" s="287"/>
      <c r="AN36" s="287"/>
      <c r="AO36" s="287"/>
      <c r="AP36" s="287"/>
      <c r="AQ36" s="287"/>
      <c r="AR36" s="287"/>
      <c r="AS36" s="287"/>
      <c r="AT36" s="287"/>
      <c r="AU36" s="287"/>
      <c r="AV36" s="287"/>
      <c r="AW36" s="287"/>
      <c r="AX36" s="287"/>
      <c r="AY36" s="287"/>
      <c r="AZ36" s="287"/>
      <c r="BA36" s="287"/>
      <c r="BB36" s="287"/>
      <c r="BC36" s="287"/>
      <c r="BD36" s="287"/>
      <c r="BE36" s="481">
        <f>IF(N36=0,0,(N36/$N$52))</f>
        <v>0</v>
      </c>
      <c r="BF36" s="481"/>
      <c r="BG36" s="481"/>
      <c r="BH36" s="481"/>
      <c r="BI36" s="287"/>
      <c r="BJ36" s="287"/>
      <c r="BK36" s="287"/>
      <c r="BL36" s="287"/>
      <c r="BM36" s="287"/>
      <c r="BN36" s="287"/>
      <c r="BO36" s="287"/>
      <c r="BP36" s="287"/>
      <c r="BQ36" s="287"/>
      <c r="BR36" s="287"/>
      <c r="BS36" s="287"/>
    </row>
    <row r="37" spans="2:71" ht="4.5" customHeight="1" x14ac:dyDescent="0.25">
      <c r="B37" s="139"/>
      <c r="AC37" s="143"/>
      <c r="AF37" s="285"/>
      <c r="AG37" s="285"/>
      <c r="AH37" s="285"/>
      <c r="AI37" s="285"/>
      <c r="AJ37" s="285"/>
      <c r="AK37" s="230"/>
      <c r="AL37" s="230"/>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row>
    <row r="38" spans="2:71" s="149" customFormat="1" ht="14.1" customHeight="1" x14ac:dyDescent="0.25">
      <c r="B38" s="150"/>
      <c r="D38" s="478"/>
      <c r="E38" s="479"/>
      <c r="F38" s="479"/>
      <c r="G38" s="480"/>
      <c r="H38" s="73"/>
      <c r="I38" s="478"/>
      <c r="J38" s="479"/>
      <c r="K38" s="479"/>
      <c r="L38" s="480"/>
      <c r="N38" s="472">
        <f>IF(I38=0,0,(I38-D38)+1)</f>
        <v>0</v>
      </c>
      <c r="O38" s="473"/>
      <c r="P38" s="473"/>
      <c r="Q38" s="474"/>
      <c r="S38" s="485"/>
      <c r="T38" s="486"/>
      <c r="U38" s="486"/>
      <c r="V38" s="487"/>
      <c r="AC38" s="151"/>
      <c r="AF38" s="287"/>
      <c r="AG38" s="287"/>
      <c r="AH38" s="287"/>
      <c r="AI38" s="287"/>
      <c r="AJ38" s="287"/>
      <c r="AK38" s="311"/>
      <c r="AL38" s="311"/>
      <c r="AM38" s="287"/>
      <c r="AN38" s="287"/>
      <c r="AO38" s="287"/>
      <c r="AP38" s="287"/>
      <c r="AQ38" s="287"/>
      <c r="AR38" s="287"/>
      <c r="AS38" s="287"/>
      <c r="AT38" s="287"/>
      <c r="AU38" s="287"/>
      <c r="AV38" s="287"/>
      <c r="AW38" s="287"/>
      <c r="AX38" s="287"/>
      <c r="AY38" s="287"/>
      <c r="AZ38" s="287"/>
      <c r="BA38" s="287"/>
      <c r="BB38" s="287"/>
      <c r="BC38" s="287"/>
      <c r="BD38" s="287"/>
      <c r="BE38" s="481">
        <f>IF(N38=0,0,(N38/$N$52))</f>
        <v>0</v>
      </c>
      <c r="BF38" s="481"/>
      <c r="BG38" s="481"/>
      <c r="BH38" s="481"/>
      <c r="BI38" s="287"/>
      <c r="BJ38" s="287"/>
      <c r="BK38" s="287"/>
      <c r="BL38" s="287"/>
      <c r="BM38" s="287"/>
      <c r="BN38" s="287"/>
      <c r="BO38" s="287"/>
      <c r="BP38" s="287"/>
      <c r="BQ38" s="287"/>
      <c r="BR38" s="287"/>
      <c r="BS38" s="287"/>
    </row>
    <row r="39" spans="2:71" ht="4.5" customHeight="1" x14ac:dyDescent="0.25">
      <c r="B39" s="139"/>
      <c r="AC39" s="143"/>
      <c r="AF39" s="285"/>
      <c r="AG39" s="285"/>
      <c r="AH39" s="285"/>
      <c r="AI39" s="285"/>
      <c r="AJ39" s="285"/>
      <c r="BC39" s="229"/>
      <c r="BD39" s="229"/>
      <c r="BE39" s="285"/>
      <c r="BF39" s="285"/>
      <c r="BG39" s="285"/>
      <c r="BH39" s="285"/>
      <c r="BI39" s="285"/>
      <c r="BJ39" s="285"/>
      <c r="BK39" s="285"/>
      <c r="BL39" s="285"/>
      <c r="BM39" s="285"/>
      <c r="BN39" s="285"/>
      <c r="BO39" s="285"/>
      <c r="BP39" s="285"/>
      <c r="BQ39" s="285"/>
      <c r="BR39" s="285"/>
      <c r="BS39" s="285"/>
    </row>
    <row r="40" spans="2:71" s="149" customFormat="1" ht="14.1" customHeight="1" x14ac:dyDescent="0.25">
      <c r="B40" s="150"/>
      <c r="D40" s="478"/>
      <c r="E40" s="479"/>
      <c r="F40" s="479"/>
      <c r="G40" s="480"/>
      <c r="H40" s="73"/>
      <c r="I40" s="478"/>
      <c r="J40" s="479"/>
      <c r="K40" s="479"/>
      <c r="L40" s="480"/>
      <c r="N40" s="472">
        <f>IF(I40=0,0,(I40-D40)+1)</f>
        <v>0</v>
      </c>
      <c r="O40" s="473"/>
      <c r="P40" s="473"/>
      <c r="Q40" s="474"/>
      <c r="S40" s="485"/>
      <c r="T40" s="486"/>
      <c r="U40" s="486"/>
      <c r="V40" s="487"/>
      <c r="AC40" s="151"/>
      <c r="AF40" s="287"/>
      <c r="AG40" s="287"/>
      <c r="AH40" s="287"/>
      <c r="AI40" s="287"/>
      <c r="AJ40" s="287"/>
      <c r="BC40" s="286"/>
      <c r="BD40" s="286"/>
      <c r="BE40" s="481">
        <f>IF(N40=0,0,(N40/$N$52))</f>
        <v>0</v>
      </c>
      <c r="BF40" s="481"/>
      <c r="BG40" s="481"/>
      <c r="BH40" s="481"/>
      <c r="BI40" s="287"/>
      <c r="BJ40" s="287"/>
      <c r="BK40" s="287"/>
      <c r="BL40" s="287"/>
      <c r="BM40" s="287"/>
      <c r="BN40" s="287"/>
      <c r="BO40" s="287"/>
      <c r="BP40" s="287"/>
      <c r="BQ40" s="287"/>
      <c r="BR40" s="287"/>
      <c r="BS40" s="287"/>
    </row>
    <row r="41" spans="2:71" ht="4.5" customHeight="1" x14ac:dyDescent="0.25">
      <c r="B41" s="139"/>
      <c r="AC41" s="143"/>
      <c r="AF41" s="285"/>
      <c r="AG41" s="285"/>
      <c r="AH41" s="285"/>
      <c r="AI41" s="285"/>
      <c r="AJ41" s="285"/>
      <c r="BC41" s="229"/>
      <c r="BD41" s="229"/>
      <c r="BE41" s="285"/>
      <c r="BF41" s="285"/>
      <c r="BG41" s="285"/>
      <c r="BH41" s="285"/>
      <c r="BI41" s="285"/>
      <c r="BJ41" s="285"/>
      <c r="BK41" s="285"/>
      <c r="BL41" s="285"/>
      <c r="BM41" s="285"/>
      <c r="BN41" s="285"/>
      <c r="BO41" s="285"/>
      <c r="BP41" s="285"/>
      <c r="BQ41" s="285"/>
      <c r="BR41" s="285"/>
      <c r="BS41" s="285"/>
    </row>
    <row r="42" spans="2:71" s="149" customFormat="1" ht="14.1" customHeight="1" x14ac:dyDescent="0.25">
      <c r="B42" s="150"/>
      <c r="D42" s="478"/>
      <c r="E42" s="479"/>
      <c r="F42" s="479"/>
      <c r="G42" s="480"/>
      <c r="H42" s="73"/>
      <c r="I42" s="478"/>
      <c r="J42" s="479"/>
      <c r="K42" s="479"/>
      <c r="L42" s="480"/>
      <c r="N42" s="472">
        <f>IF(I42=0,0,(I42-D42)+1)</f>
        <v>0</v>
      </c>
      <c r="O42" s="473"/>
      <c r="P42" s="473"/>
      <c r="Q42" s="474"/>
      <c r="S42" s="485"/>
      <c r="T42" s="486"/>
      <c r="U42" s="486"/>
      <c r="V42" s="487"/>
      <c r="AC42" s="151"/>
      <c r="BC42" s="286"/>
      <c r="BD42" s="286"/>
      <c r="BE42" s="481">
        <f>IF(N42=0,0,(N42/$N$52))</f>
        <v>0</v>
      </c>
      <c r="BF42" s="481"/>
      <c r="BG42" s="481"/>
      <c r="BH42" s="481"/>
      <c r="BI42" s="287"/>
      <c r="BJ42" s="287"/>
      <c r="BK42" s="287"/>
      <c r="BL42" s="287"/>
      <c r="BM42" s="287"/>
      <c r="BN42" s="287"/>
      <c r="BO42" s="287"/>
      <c r="BP42" s="287"/>
      <c r="BQ42" s="287"/>
      <c r="BR42" s="287"/>
      <c r="BS42" s="287"/>
    </row>
    <row r="43" spans="2:71" ht="4.5" customHeight="1" x14ac:dyDescent="0.25">
      <c r="B43" s="139"/>
      <c r="AC43" s="143"/>
      <c r="BC43" s="229"/>
      <c r="BD43" s="229"/>
      <c r="BE43" s="285"/>
      <c r="BF43" s="285"/>
      <c r="BG43" s="285"/>
      <c r="BH43" s="285"/>
      <c r="BI43" s="285"/>
      <c r="BJ43" s="285"/>
      <c r="BK43" s="285"/>
      <c r="BL43" s="285"/>
      <c r="BM43" s="285"/>
      <c r="BN43" s="285"/>
      <c r="BO43" s="285"/>
      <c r="BP43" s="285"/>
      <c r="BQ43" s="285"/>
      <c r="BR43" s="285"/>
      <c r="BS43" s="285"/>
    </row>
    <row r="44" spans="2:71" s="149" customFormat="1" ht="14.1" customHeight="1" x14ac:dyDescent="0.25">
      <c r="B44" s="150"/>
      <c r="D44" s="478"/>
      <c r="E44" s="479"/>
      <c r="F44" s="479"/>
      <c r="G44" s="480"/>
      <c r="H44" s="73"/>
      <c r="I44" s="478"/>
      <c r="J44" s="479"/>
      <c r="K44" s="479"/>
      <c r="L44" s="480"/>
      <c r="N44" s="472">
        <f>IF(I44=0,0,(I44-D44)+1)</f>
        <v>0</v>
      </c>
      <c r="O44" s="473"/>
      <c r="P44" s="473"/>
      <c r="Q44" s="474"/>
      <c r="S44" s="485"/>
      <c r="T44" s="486"/>
      <c r="U44" s="486"/>
      <c r="V44" s="487"/>
      <c r="AC44" s="151"/>
      <c r="BC44" s="286"/>
      <c r="BD44" s="286"/>
      <c r="BE44" s="481">
        <f>IF(N44=0,0,(N44/$N$52))</f>
        <v>0</v>
      </c>
      <c r="BF44" s="481"/>
      <c r="BG44" s="481"/>
      <c r="BH44" s="481"/>
      <c r="BI44" s="287"/>
      <c r="BJ44" s="287"/>
      <c r="BK44" s="287"/>
      <c r="BL44" s="287"/>
      <c r="BM44" s="287"/>
      <c r="BN44" s="287"/>
      <c r="BO44" s="287"/>
      <c r="BP44" s="287"/>
      <c r="BQ44" s="287"/>
      <c r="BR44" s="287"/>
      <c r="BS44" s="287"/>
    </row>
    <row r="45" spans="2:71" ht="4.5" customHeight="1" x14ac:dyDescent="0.25">
      <c r="B45" s="139"/>
      <c r="AC45" s="143"/>
      <c r="BC45" s="229"/>
      <c r="BD45" s="229"/>
      <c r="BE45" s="285"/>
      <c r="BF45" s="285"/>
      <c r="BG45" s="285"/>
      <c r="BH45" s="285"/>
      <c r="BI45" s="285"/>
      <c r="BJ45" s="285"/>
      <c r="BK45" s="285"/>
      <c r="BL45" s="285"/>
      <c r="BM45" s="285"/>
      <c r="BN45" s="285"/>
      <c r="BO45" s="285"/>
      <c r="BP45" s="285"/>
      <c r="BQ45" s="285"/>
      <c r="BR45" s="285"/>
      <c r="BS45" s="285"/>
    </row>
    <row r="46" spans="2:71" s="149" customFormat="1" ht="14.1" customHeight="1" x14ac:dyDescent="0.25">
      <c r="B46" s="150"/>
      <c r="D46" s="478"/>
      <c r="E46" s="479"/>
      <c r="F46" s="479"/>
      <c r="G46" s="480"/>
      <c r="H46" s="73"/>
      <c r="I46" s="478"/>
      <c r="J46" s="479"/>
      <c r="K46" s="479"/>
      <c r="L46" s="480"/>
      <c r="N46" s="472">
        <f>IF(I46=0,0,(I46-D46)+1)</f>
        <v>0</v>
      </c>
      <c r="O46" s="473"/>
      <c r="P46" s="473"/>
      <c r="Q46" s="474"/>
      <c r="S46" s="485"/>
      <c r="T46" s="486"/>
      <c r="U46" s="486"/>
      <c r="V46" s="487"/>
      <c r="AC46" s="151"/>
      <c r="BC46" s="286"/>
      <c r="BD46" s="286"/>
      <c r="BE46" s="481">
        <f>IF(N46=0,0,(N46/$N$52))</f>
        <v>0</v>
      </c>
      <c r="BF46" s="481"/>
      <c r="BG46" s="481"/>
      <c r="BH46" s="481"/>
      <c r="BI46" s="287"/>
      <c r="BJ46" s="287"/>
      <c r="BK46" s="287"/>
      <c r="BL46" s="287"/>
      <c r="BM46" s="287"/>
      <c r="BN46" s="287"/>
      <c r="BO46" s="287"/>
      <c r="BP46" s="287"/>
      <c r="BQ46" s="287"/>
      <c r="BR46" s="287"/>
      <c r="BS46" s="287"/>
    </row>
    <row r="47" spans="2:71" ht="4.5" customHeight="1" x14ac:dyDescent="0.25">
      <c r="B47" s="139"/>
      <c r="AC47" s="143"/>
      <c r="BC47" s="229"/>
      <c r="BD47" s="229"/>
      <c r="BE47" s="285"/>
      <c r="BF47" s="285"/>
      <c r="BG47" s="285"/>
      <c r="BH47" s="285"/>
      <c r="BI47" s="285"/>
      <c r="BJ47" s="285"/>
      <c r="BK47" s="285"/>
      <c r="BL47" s="285"/>
      <c r="BM47" s="285"/>
      <c r="BN47" s="285"/>
      <c r="BO47" s="285"/>
      <c r="BP47" s="285"/>
      <c r="BQ47" s="285"/>
      <c r="BR47" s="285"/>
      <c r="BS47" s="285"/>
    </row>
    <row r="48" spans="2:71" s="149" customFormat="1" ht="14.1" customHeight="1" x14ac:dyDescent="0.25">
      <c r="B48" s="150"/>
      <c r="D48" s="478"/>
      <c r="E48" s="479"/>
      <c r="F48" s="479"/>
      <c r="G48" s="480"/>
      <c r="H48" s="73"/>
      <c r="I48" s="478"/>
      <c r="J48" s="479"/>
      <c r="K48" s="479"/>
      <c r="L48" s="480"/>
      <c r="N48" s="472">
        <f>IF(I48=0,0,(I48-D48)+1)</f>
        <v>0</v>
      </c>
      <c r="O48" s="473"/>
      <c r="P48" s="473"/>
      <c r="Q48" s="474"/>
      <c r="S48" s="485"/>
      <c r="T48" s="486"/>
      <c r="U48" s="486"/>
      <c r="V48" s="487"/>
      <c r="AC48" s="151"/>
      <c r="BC48" s="286"/>
      <c r="BD48" s="286"/>
      <c r="BE48" s="481">
        <f>IF(N48=0,0,(N48/$N$52))</f>
        <v>0</v>
      </c>
      <c r="BF48" s="481"/>
      <c r="BG48" s="481"/>
      <c r="BH48" s="481"/>
      <c r="BI48" s="287"/>
      <c r="BJ48" s="287"/>
      <c r="BK48" s="287"/>
      <c r="BL48" s="287"/>
      <c r="BM48" s="287"/>
      <c r="BN48" s="287"/>
      <c r="BO48" s="287"/>
      <c r="BP48" s="287"/>
      <c r="BQ48" s="287"/>
      <c r="BR48" s="287"/>
      <c r="BS48" s="287"/>
    </row>
    <row r="49" spans="2:71" ht="4.5" customHeight="1" x14ac:dyDescent="0.25">
      <c r="B49" s="139"/>
      <c r="AC49" s="143"/>
      <c r="BC49" s="229"/>
      <c r="BD49" s="229"/>
      <c r="BE49" s="285"/>
      <c r="BF49" s="285"/>
      <c r="BG49" s="285"/>
      <c r="BH49" s="285"/>
      <c r="BI49" s="285"/>
      <c r="BJ49" s="285"/>
      <c r="BK49" s="285"/>
      <c r="BL49" s="285"/>
      <c r="BM49" s="285"/>
      <c r="BN49" s="285"/>
      <c r="BO49" s="285"/>
      <c r="BP49" s="285"/>
      <c r="BQ49" s="285"/>
      <c r="BR49" s="285"/>
      <c r="BS49" s="285"/>
    </row>
    <row r="50" spans="2:71" s="149" customFormat="1" ht="14.1" customHeight="1" x14ac:dyDescent="0.25">
      <c r="B50" s="150"/>
      <c r="D50" s="478"/>
      <c r="E50" s="479"/>
      <c r="F50" s="479"/>
      <c r="G50" s="480"/>
      <c r="H50" s="73"/>
      <c r="I50" s="478"/>
      <c r="J50" s="479"/>
      <c r="K50" s="479"/>
      <c r="L50" s="480"/>
      <c r="N50" s="472">
        <f>IF(I50=0,0,(I50-D50)+1)</f>
        <v>0</v>
      </c>
      <c r="O50" s="473"/>
      <c r="P50" s="473"/>
      <c r="Q50" s="474"/>
      <c r="S50" s="485"/>
      <c r="T50" s="486"/>
      <c r="U50" s="486"/>
      <c r="V50" s="487"/>
      <c r="AC50" s="151"/>
      <c r="AE50" s="286"/>
      <c r="BC50" s="286"/>
      <c r="BD50" s="286"/>
      <c r="BE50" s="481">
        <f>IF(N50=0,0,(N50/$N$52))</f>
        <v>0</v>
      </c>
      <c r="BF50" s="481"/>
      <c r="BG50" s="481"/>
      <c r="BH50" s="481"/>
      <c r="BI50" s="287"/>
      <c r="BJ50" s="287"/>
      <c r="BK50" s="287"/>
      <c r="BL50" s="287"/>
      <c r="BM50" s="287"/>
      <c r="BN50" s="287"/>
      <c r="BO50" s="287"/>
      <c r="BP50" s="287"/>
      <c r="BQ50" s="287"/>
      <c r="BR50" s="287"/>
      <c r="BS50" s="287"/>
    </row>
    <row r="51" spans="2:71" x14ac:dyDescent="0.25">
      <c r="B51" s="139"/>
      <c r="AC51" s="143"/>
      <c r="BC51" s="229"/>
      <c r="BD51" s="229"/>
      <c r="BE51" s="285"/>
      <c r="BF51" s="285"/>
      <c r="BG51" s="285"/>
      <c r="BH51" s="285"/>
      <c r="BI51" s="285"/>
      <c r="BJ51" s="285"/>
      <c r="BK51" s="285"/>
      <c r="BL51" s="285"/>
      <c r="BM51" s="285"/>
      <c r="BN51" s="285"/>
      <c r="BO51" s="285"/>
      <c r="BP51" s="285"/>
      <c r="BQ51" s="285"/>
      <c r="BR51" s="285"/>
      <c r="BS51" s="285"/>
    </row>
    <row r="52" spans="2:71" s="149" customFormat="1" ht="14.1" customHeight="1" x14ac:dyDescent="0.25">
      <c r="B52" s="150"/>
      <c r="D52" s="475" t="s">
        <v>242</v>
      </c>
      <c r="E52" s="476"/>
      <c r="F52" s="476"/>
      <c r="G52" s="476"/>
      <c r="H52" s="476"/>
      <c r="I52" s="476"/>
      <c r="J52" s="476"/>
      <c r="K52" s="476"/>
      <c r="L52" s="477"/>
      <c r="N52" s="472">
        <f>SUM(N32:Q50)</f>
        <v>184</v>
      </c>
      <c r="O52" s="473"/>
      <c r="P52" s="473"/>
      <c r="Q52" s="474"/>
      <c r="S52" s="482">
        <f>S32*BE32+S34*BE34+S36*BE36+S38*BE38+S40*BE40+S42*BE42+S44*BE44+S46*BE46+S48*BE48+S50*BE50</f>
        <v>1</v>
      </c>
      <c r="T52" s="483"/>
      <c r="U52" s="483"/>
      <c r="V52" s="483"/>
      <c r="W52" s="483"/>
      <c r="X52" s="483"/>
      <c r="Y52" s="483"/>
      <c r="Z52" s="483"/>
      <c r="AA52" s="484"/>
      <c r="AC52" s="151"/>
      <c r="BE52" s="286"/>
      <c r="BF52" s="286"/>
      <c r="BG52" s="286"/>
      <c r="BH52" s="286"/>
      <c r="BI52" s="286"/>
      <c r="BJ52" s="286"/>
    </row>
    <row r="53" spans="2:71" x14ac:dyDescent="0.25">
      <c r="B53" s="139"/>
      <c r="AC53" s="143"/>
      <c r="AN53" s="288"/>
      <c r="BE53" s="229"/>
      <c r="BF53" s="229"/>
      <c r="BG53" s="229"/>
      <c r="BH53" s="229"/>
      <c r="BI53" s="229"/>
      <c r="BJ53" s="229"/>
      <c r="BM53" s="288"/>
    </row>
    <row r="54" spans="2:71" s="149" customFormat="1" ht="14.1" customHeight="1" x14ac:dyDescent="0.25">
      <c r="B54" s="150"/>
      <c r="D54" s="149" t="s">
        <v>234</v>
      </c>
      <c r="N54" s="460">
        <f>ROUND(2*(IF(BQ22=BQ24,(IF(X24&gt;59,30,IF(X24&gt;49,25,IF(X24&lt;21,25,23))))/AF30*BS24,IF(BQ22=BQ26,(IF(X24&gt;59,30,IF(X24&gt;49,25,IF(X24&lt;21,25,23))))/AF30*BS26,IF(BQ22=BQ28,(IF(X24&gt;59,30,IF(X24&gt;49,25,IF(X24&lt;21,25,23))))/AF30*BS28,(IF(X24&gt;59,30,IF(X24&gt;49,25,IF(X24&lt;21,25,23)))))))),0)/2</f>
        <v>23</v>
      </c>
      <c r="O54" s="460"/>
      <c r="P54" s="460"/>
      <c r="Q54" s="460"/>
      <c r="R54" s="468"/>
      <c r="S54" s="468"/>
      <c r="T54" s="468"/>
      <c r="U54" s="468"/>
      <c r="V54" s="468"/>
      <c r="AC54" s="151"/>
      <c r="AE54" s="499" t="s">
        <v>345</v>
      </c>
      <c r="AF54" s="499"/>
      <c r="AG54" s="499"/>
      <c r="AH54" s="499"/>
      <c r="AI54" s="499"/>
      <c r="AJ54" s="499"/>
      <c r="AK54" s="499"/>
      <c r="AL54" s="499"/>
      <c r="AM54" s="499"/>
      <c r="AN54" s="499"/>
      <c r="AO54" s="499"/>
      <c r="AP54" s="499"/>
      <c r="AQ54" s="499"/>
      <c r="AR54" s="499"/>
      <c r="AS54" s="499"/>
      <c r="AT54" s="499"/>
      <c r="AU54" s="499"/>
      <c r="AV54" s="499"/>
      <c r="AW54" s="499"/>
      <c r="AX54" s="499"/>
      <c r="AY54" s="499"/>
      <c r="AZ54" s="499"/>
      <c r="BA54" s="499"/>
      <c r="BB54" s="499"/>
      <c r="BC54" s="499"/>
      <c r="BD54" s="499"/>
      <c r="BE54" s="499"/>
      <c r="BF54" s="499"/>
      <c r="BG54" s="499"/>
      <c r="BH54" s="499"/>
      <c r="BI54" s="499"/>
      <c r="BJ54" s="499"/>
      <c r="BK54" s="499"/>
      <c r="BL54" s="499"/>
      <c r="BM54" s="499"/>
    </row>
    <row r="55" spans="2:71" ht="4.5" customHeight="1" x14ac:dyDescent="0.25">
      <c r="B55" s="139"/>
      <c r="AC55" s="143"/>
      <c r="AE55" s="499"/>
      <c r="AF55" s="499"/>
      <c r="AG55" s="499"/>
      <c r="AH55" s="499"/>
      <c r="AI55" s="499"/>
      <c r="AJ55" s="499"/>
      <c r="AK55" s="499"/>
      <c r="AL55" s="499"/>
      <c r="AM55" s="499"/>
      <c r="AN55" s="499"/>
      <c r="AO55" s="499"/>
      <c r="AP55" s="499"/>
      <c r="AQ55" s="499"/>
      <c r="AR55" s="499"/>
      <c r="AS55" s="499"/>
      <c r="AT55" s="499"/>
      <c r="AU55" s="499"/>
      <c r="AV55" s="499"/>
      <c r="AW55" s="499"/>
      <c r="AX55" s="499"/>
      <c r="AY55" s="499"/>
      <c r="AZ55" s="499"/>
      <c r="BA55" s="499"/>
      <c r="BB55" s="499"/>
      <c r="BC55" s="499"/>
      <c r="BD55" s="499"/>
      <c r="BE55" s="499"/>
      <c r="BF55" s="499"/>
      <c r="BG55" s="499"/>
      <c r="BH55" s="499"/>
      <c r="BI55" s="499"/>
      <c r="BJ55" s="499"/>
      <c r="BK55" s="499"/>
      <c r="BL55" s="499"/>
      <c r="BM55" s="499"/>
    </row>
    <row r="56" spans="2:71" s="149" customFormat="1" ht="14.1" customHeight="1" x14ac:dyDescent="0.25">
      <c r="B56" s="150"/>
      <c r="D56" s="149" t="s">
        <v>243</v>
      </c>
      <c r="N56" s="459">
        <f>IF(N52&lt;91,0,(IF(X24&gt;59,30,IF(X24&gt;49,25,IF(X24&lt;21,25,23)))/365)*(N52-90))</f>
        <v>5.9232876712328775</v>
      </c>
      <c r="O56" s="459"/>
      <c r="P56" s="459"/>
      <c r="Q56" s="459"/>
      <c r="R56" s="152" t="s">
        <v>244</v>
      </c>
      <c r="AC56" s="151"/>
      <c r="AE56" s="499"/>
      <c r="AF56" s="499"/>
      <c r="AG56" s="499"/>
      <c r="AH56" s="499"/>
      <c r="AI56" s="499"/>
      <c r="AJ56" s="499"/>
      <c r="AK56" s="499"/>
      <c r="AL56" s="499"/>
      <c r="AM56" s="499"/>
      <c r="AN56" s="499"/>
      <c r="AO56" s="499"/>
      <c r="AP56" s="499"/>
      <c r="AQ56" s="499"/>
      <c r="AR56" s="499"/>
      <c r="AS56" s="499"/>
      <c r="AT56" s="499"/>
      <c r="AU56" s="499"/>
      <c r="AV56" s="499"/>
      <c r="AW56" s="499"/>
      <c r="AX56" s="499"/>
      <c r="AY56" s="499"/>
      <c r="AZ56" s="499"/>
      <c r="BA56" s="499"/>
      <c r="BB56" s="499"/>
      <c r="BC56" s="499"/>
      <c r="BD56" s="499"/>
      <c r="BE56" s="499"/>
      <c r="BF56" s="499"/>
      <c r="BG56" s="499"/>
      <c r="BH56" s="499"/>
      <c r="BI56" s="499"/>
      <c r="BJ56" s="499"/>
      <c r="BK56" s="499"/>
      <c r="BL56" s="499"/>
      <c r="BM56" s="499"/>
    </row>
    <row r="57" spans="2:71" ht="4.5" customHeight="1" x14ac:dyDescent="0.25">
      <c r="B57" s="139"/>
      <c r="N57" s="281"/>
      <c r="O57" s="281"/>
      <c r="P57" s="281"/>
      <c r="Q57" s="281"/>
      <c r="AC57" s="143"/>
      <c r="AE57" s="499"/>
      <c r="AF57" s="499"/>
      <c r="AG57" s="499"/>
      <c r="AH57" s="499"/>
      <c r="AI57" s="499"/>
      <c r="AJ57" s="499"/>
      <c r="AK57" s="499"/>
      <c r="AL57" s="499"/>
      <c r="AM57" s="499"/>
      <c r="AN57" s="499"/>
      <c r="AO57" s="499"/>
      <c r="AP57" s="499"/>
      <c r="AQ57" s="499"/>
      <c r="AR57" s="499"/>
      <c r="AS57" s="499"/>
      <c r="AT57" s="499"/>
      <c r="AU57" s="499"/>
      <c r="AV57" s="499"/>
      <c r="AW57" s="499"/>
      <c r="AX57" s="499"/>
      <c r="AY57" s="499"/>
      <c r="AZ57" s="499"/>
      <c r="BA57" s="499"/>
      <c r="BB57" s="499"/>
      <c r="BC57" s="499"/>
      <c r="BD57" s="499"/>
      <c r="BE57" s="499"/>
      <c r="BF57" s="499"/>
      <c r="BG57" s="499"/>
      <c r="BH57" s="499"/>
      <c r="BI57" s="499"/>
      <c r="BJ57" s="499"/>
      <c r="BK57" s="499"/>
      <c r="BL57" s="499"/>
      <c r="BM57" s="499"/>
    </row>
    <row r="58" spans="2:71" s="149" customFormat="1" ht="14.1" customHeight="1" x14ac:dyDescent="0.25">
      <c r="B58" s="150"/>
      <c r="D58" s="149" t="s">
        <v>245</v>
      </c>
      <c r="N58" s="459">
        <f>N56*S52</f>
        <v>5.9232876712328775</v>
      </c>
      <c r="O58" s="459"/>
      <c r="P58" s="459"/>
      <c r="Q58" s="459"/>
      <c r="AC58" s="151"/>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499"/>
      <c r="BB58" s="499"/>
      <c r="BC58" s="499"/>
      <c r="BD58" s="499"/>
      <c r="BE58" s="499"/>
      <c r="BF58" s="499"/>
      <c r="BG58" s="499"/>
      <c r="BH58" s="499"/>
      <c r="BI58" s="499"/>
      <c r="BJ58" s="499"/>
      <c r="BK58" s="499"/>
      <c r="BL58" s="499"/>
      <c r="BM58" s="499"/>
    </row>
    <row r="59" spans="2:71" ht="4.5" customHeight="1" x14ac:dyDescent="0.25">
      <c r="B59" s="139"/>
      <c r="N59" s="281"/>
      <c r="O59" s="281"/>
      <c r="P59" s="281"/>
      <c r="Q59" s="281"/>
      <c r="AC59" s="143"/>
      <c r="AE59" s="499"/>
      <c r="AF59" s="499"/>
      <c r="AG59" s="499"/>
      <c r="AH59" s="499"/>
      <c r="AI59" s="499"/>
      <c r="AJ59" s="499"/>
      <c r="AK59" s="499"/>
      <c r="AL59" s="499"/>
      <c r="AM59" s="499"/>
      <c r="AN59" s="499"/>
      <c r="AO59" s="499"/>
      <c r="AP59" s="499"/>
      <c r="AQ59" s="499"/>
      <c r="AR59" s="499"/>
      <c r="AS59" s="499"/>
      <c r="AT59" s="499"/>
      <c r="AU59" s="499"/>
      <c r="AV59" s="499"/>
      <c r="AW59" s="499"/>
      <c r="AX59" s="499"/>
      <c r="AY59" s="499"/>
      <c r="AZ59" s="499"/>
      <c r="BA59" s="499"/>
      <c r="BB59" s="499"/>
      <c r="BC59" s="499"/>
      <c r="BD59" s="499"/>
      <c r="BE59" s="499"/>
      <c r="BF59" s="499"/>
      <c r="BG59" s="499"/>
      <c r="BH59" s="499"/>
      <c r="BI59" s="499"/>
      <c r="BJ59" s="499"/>
      <c r="BK59" s="499"/>
      <c r="BL59" s="499"/>
      <c r="BM59" s="499"/>
    </row>
    <row r="60" spans="2:71" s="149" customFormat="1" ht="14.1" customHeight="1" x14ac:dyDescent="0.25">
      <c r="B60" s="150"/>
      <c r="D60" s="149" t="s">
        <v>246</v>
      </c>
      <c r="N60" s="460">
        <f>ROUND(2*((N54)-IF(BQ22=BQ24,15/365*BS24,IF(BQ22=BQ26,15/365*BS26,IF(BQ22=BQ28,15/365*BS28,15)))),0)/2</f>
        <v>8</v>
      </c>
      <c r="O60" s="460"/>
      <c r="P60" s="460"/>
      <c r="Q60" s="460"/>
      <c r="AC60" s="151"/>
      <c r="AE60" s="499"/>
      <c r="AF60" s="499"/>
      <c r="AG60" s="499"/>
      <c r="AH60" s="499"/>
      <c r="AI60" s="499"/>
      <c r="AJ60" s="499"/>
      <c r="AK60" s="499"/>
      <c r="AL60" s="499"/>
      <c r="AM60" s="499"/>
      <c r="AN60" s="499"/>
      <c r="AO60" s="499"/>
      <c r="AP60" s="499"/>
      <c r="AQ60" s="499"/>
      <c r="AR60" s="499"/>
      <c r="AS60" s="499"/>
      <c r="AT60" s="499"/>
      <c r="AU60" s="499"/>
      <c r="AV60" s="499"/>
      <c r="AW60" s="499"/>
      <c r="AX60" s="499"/>
      <c r="AY60" s="499"/>
      <c r="AZ60" s="499"/>
      <c r="BA60" s="499"/>
      <c r="BB60" s="499"/>
      <c r="BC60" s="499"/>
      <c r="BD60" s="499"/>
      <c r="BE60" s="499"/>
      <c r="BF60" s="499"/>
      <c r="BG60" s="499"/>
      <c r="BH60" s="499"/>
      <c r="BI60" s="499"/>
      <c r="BJ60" s="499"/>
      <c r="BK60" s="499"/>
      <c r="BL60" s="499"/>
      <c r="BM60" s="499"/>
    </row>
    <row r="61" spans="2:71" ht="4.5" customHeight="1" x14ac:dyDescent="0.25">
      <c r="B61" s="139"/>
      <c r="N61" s="281"/>
      <c r="O61" s="281"/>
      <c r="P61" s="281"/>
      <c r="Q61" s="281"/>
      <c r="AC61" s="143"/>
      <c r="AE61" s="499"/>
      <c r="AF61" s="499"/>
      <c r="AG61" s="499"/>
      <c r="AH61" s="499"/>
      <c r="AI61" s="499"/>
      <c r="AJ61" s="499"/>
      <c r="AK61" s="499"/>
      <c r="AL61" s="499"/>
      <c r="AM61" s="499"/>
      <c r="AN61" s="499"/>
      <c r="AO61" s="499"/>
      <c r="AP61" s="499"/>
      <c r="AQ61" s="499"/>
      <c r="AR61" s="499"/>
      <c r="AS61" s="499"/>
      <c r="AT61" s="499"/>
      <c r="AU61" s="499"/>
      <c r="AV61" s="499"/>
      <c r="AW61" s="499"/>
      <c r="AX61" s="499"/>
      <c r="AY61" s="499"/>
      <c r="AZ61" s="499"/>
      <c r="BA61" s="499"/>
      <c r="BB61" s="499"/>
      <c r="BC61" s="499"/>
      <c r="BD61" s="499"/>
      <c r="BE61" s="499"/>
      <c r="BF61" s="499"/>
      <c r="BG61" s="499"/>
      <c r="BH61" s="499"/>
      <c r="BI61" s="499"/>
      <c r="BJ61" s="499"/>
      <c r="BK61" s="499"/>
      <c r="BL61" s="499"/>
      <c r="BM61" s="499"/>
    </row>
    <row r="62" spans="2:71" s="149" customFormat="1" ht="18" customHeight="1" x14ac:dyDescent="0.25">
      <c r="B62" s="150"/>
      <c r="D62" s="153" t="s">
        <v>233</v>
      </c>
      <c r="E62" s="154"/>
      <c r="F62" s="154"/>
      <c r="G62" s="154"/>
      <c r="H62" s="154"/>
      <c r="I62" s="154"/>
      <c r="J62" s="154"/>
      <c r="K62" s="154"/>
      <c r="L62" s="154"/>
      <c r="M62" s="154"/>
      <c r="N62" s="461">
        <f>IF(N58&gt;N60,N60,IF(K24="","",ROUND((N58*2),0)/2))</f>
        <v>6</v>
      </c>
      <c r="O62" s="461"/>
      <c r="P62" s="461"/>
      <c r="Q62" s="462"/>
      <c r="AC62" s="151"/>
      <c r="AE62" s="286"/>
      <c r="AF62" s="286"/>
      <c r="AG62" s="286"/>
      <c r="AH62" s="286"/>
      <c r="AI62" s="286"/>
      <c r="AJ62" s="286"/>
    </row>
    <row r="63" spans="2:71" x14ac:dyDescent="0.25">
      <c r="B63" s="139"/>
      <c r="AC63" s="143"/>
    </row>
    <row r="64" spans="2:71" x14ac:dyDescent="0.25">
      <c r="B64" s="155"/>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7"/>
    </row>
    <row r="65" spans="31:68" ht="32.25" customHeight="1" x14ac:dyDescent="0.25">
      <c r="AE65" s="500" t="s">
        <v>347</v>
      </c>
      <c r="AF65" s="501"/>
      <c r="AG65" s="501"/>
      <c r="AH65" s="501"/>
      <c r="AI65" s="501"/>
      <c r="AJ65" s="502"/>
      <c r="AK65" s="503" t="s">
        <v>348</v>
      </c>
      <c r="AL65" s="503"/>
      <c r="AM65" s="503"/>
      <c r="AN65" s="503"/>
      <c r="AO65" s="503"/>
      <c r="AP65" s="503"/>
      <c r="AQ65" s="503" t="s">
        <v>346</v>
      </c>
      <c r="AR65" s="503"/>
      <c r="AS65" s="503"/>
      <c r="AT65" s="503"/>
      <c r="AU65" s="503"/>
      <c r="AV65" s="503"/>
      <c r="AW65" s="503"/>
      <c r="AX65" s="503"/>
      <c r="AY65" s="503"/>
      <c r="AZ65" s="503"/>
      <c r="BA65" s="503" t="s">
        <v>349</v>
      </c>
      <c r="BB65" s="504"/>
      <c r="BC65" s="504"/>
      <c r="BD65" s="504"/>
      <c r="BE65" s="504"/>
      <c r="BF65" s="504"/>
      <c r="BG65" s="504"/>
      <c r="BH65" s="504"/>
      <c r="BI65" s="504"/>
      <c r="BJ65" s="504"/>
      <c r="BK65" s="504"/>
      <c r="BL65" s="504"/>
      <c r="BM65" s="504"/>
      <c r="BN65" s="504"/>
      <c r="BO65" s="504"/>
      <c r="BP65" s="504"/>
    </row>
    <row r="66" spans="31:68" x14ac:dyDescent="0.25">
      <c r="AE66" s="495">
        <v>1</v>
      </c>
      <c r="AF66" s="496"/>
      <c r="AG66" s="496"/>
      <c r="AH66" s="496"/>
      <c r="AI66" s="496"/>
      <c r="AJ66" s="496"/>
      <c r="AK66" s="497">
        <v>0.4</v>
      </c>
      <c r="AL66" s="498"/>
      <c r="AM66" s="498"/>
      <c r="AN66" s="498"/>
      <c r="AO66" s="498"/>
      <c r="AP66" s="498"/>
      <c r="AQ66" s="488">
        <v>0.6</v>
      </c>
      <c r="AR66" s="489"/>
      <c r="AS66" s="489"/>
      <c r="AT66" s="489"/>
      <c r="AU66" s="489"/>
      <c r="AV66" s="489"/>
      <c r="AW66" s="489"/>
      <c r="AX66" s="489"/>
      <c r="AY66" s="489"/>
      <c r="AZ66" s="489"/>
      <c r="BA66" s="489" t="s">
        <v>350</v>
      </c>
      <c r="BB66" s="489"/>
      <c r="BC66" s="489"/>
      <c r="BD66" s="489"/>
      <c r="BE66" s="489"/>
      <c r="BF66" s="489"/>
      <c r="BG66" s="489"/>
      <c r="BH66" s="489"/>
      <c r="BI66" s="489"/>
      <c r="BJ66" s="489"/>
      <c r="BK66" s="489"/>
      <c r="BL66" s="489"/>
      <c r="BM66" s="489"/>
      <c r="BN66" s="489"/>
      <c r="BO66" s="489"/>
      <c r="BP66" s="489"/>
    </row>
    <row r="67" spans="31:68" x14ac:dyDescent="0.25">
      <c r="AE67" s="495">
        <v>0.6</v>
      </c>
      <c r="AF67" s="496"/>
      <c r="AG67" s="496"/>
      <c r="AH67" s="496"/>
      <c r="AI67" s="496"/>
      <c r="AJ67" s="496"/>
      <c r="AK67" s="497">
        <v>0.4</v>
      </c>
      <c r="AL67" s="498"/>
      <c r="AM67" s="498"/>
      <c r="AN67" s="498"/>
      <c r="AO67" s="498"/>
      <c r="AP67" s="498"/>
      <c r="AQ67" s="488">
        <v>0.6</v>
      </c>
      <c r="AR67" s="489"/>
      <c r="AS67" s="489"/>
      <c r="AT67" s="489"/>
      <c r="AU67" s="489"/>
      <c r="AV67" s="489"/>
      <c r="AW67" s="489"/>
      <c r="AX67" s="489"/>
      <c r="AY67" s="489"/>
      <c r="AZ67" s="489"/>
      <c r="BA67" s="489" t="s">
        <v>353</v>
      </c>
      <c r="BB67" s="489"/>
      <c r="BC67" s="489"/>
      <c r="BD67" s="489"/>
      <c r="BE67" s="489"/>
      <c r="BF67" s="489"/>
      <c r="BG67" s="489"/>
      <c r="BH67" s="489"/>
      <c r="BI67" s="489"/>
      <c r="BJ67" s="489"/>
      <c r="BK67" s="489"/>
      <c r="BL67" s="489"/>
      <c r="BM67" s="489"/>
      <c r="BN67" s="489"/>
      <c r="BO67" s="489"/>
      <c r="BP67" s="489"/>
    </row>
    <row r="68" spans="31:68" x14ac:dyDescent="0.25">
      <c r="AE68" s="495">
        <v>0.6</v>
      </c>
      <c r="AF68" s="496"/>
      <c r="AG68" s="496"/>
      <c r="AH68" s="496"/>
      <c r="AI68" s="496"/>
      <c r="AJ68" s="496"/>
      <c r="AK68" s="497">
        <v>0.3</v>
      </c>
      <c r="AL68" s="498"/>
      <c r="AM68" s="498"/>
      <c r="AN68" s="498"/>
      <c r="AO68" s="498"/>
      <c r="AP68" s="498"/>
      <c r="AQ68" s="488">
        <v>0.7</v>
      </c>
      <c r="AR68" s="489"/>
      <c r="AS68" s="489"/>
      <c r="AT68" s="489"/>
      <c r="AU68" s="489"/>
      <c r="AV68" s="489"/>
      <c r="AW68" s="489"/>
      <c r="AX68" s="489"/>
      <c r="AY68" s="489"/>
      <c r="AZ68" s="489"/>
      <c r="BA68" s="489" t="s">
        <v>351</v>
      </c>
      <c r="BB68" s="489"/>
      <c r="BC68" s="489"/>
      <c r="BD68" s="489"/>
      <c r="BE68" s="489"/>
      <c r="BF68" s="489"/>
      <c r="BG68" s="489"/>
      <c r="BH68" s="489"/>
      <c r="BI68" s="489"/>
      <c r="BJ68" s="489"/>
      <c r="BK68" s="489"/>
      <c r="BL68" s="489"/>
      <c r="BM68" s="489"/>
      <c r="BN68" s="489"/>
      <c r="BO68" s="489"/>
      <c r="BP68" s="489"/>
    </row>
  </sheetData>
  <sheetProtection sheet="1" selectLockedCells="1"/>
  <mergeCells count="98">
    <mergeCell ref="AF32:AI32"/>
    <mergeCell ref="AF33:AI33"/>
    <mergeCell ref="AF34:AI34"/>
    <mergeCell ref="D26:Q26"/>
    <mergeCell ref="S26:T26"/>
    <mergeCell ref="U26:W26"/>
    <mergeCell ref="X26:AA26"/>
    <mergeCell ref="D28:Q28"/>
    <mergeCell ref="S28:T28"/>
    <mergeCell ref="U28:W28"/>
    <mergeCell ref="X28:AA28"/>
    <mergeCell ref="AF30:AJ30"/>
    <mergeCell ref="AF24:AI24"/>
    <mergeCell ref="AE68:AJ68"/>
    <mergeCell ref="AK68:AP68"/>
    <mergeCell ref="AQ68:AZ68"/>
    <mergeCell ref="BA68:BP68"/>
    <mergeCell ref="AE54:BM61"/>
    <mergeCell ref="AE65:AJ65"/>
    <mergeCell ref="AK65:AP65"/>
    <mergeCell ref="AQ65:AZ65"/>
    <mergeCell ref="BA65:BP65"/>
    <mergeCell ref="AE66:AJ66"/>
    <mergeCell ref="AK66:AP66"/>
    <mergeCell ref="AQ66:AZ66"/>
    <mergeCell ref="BA66:BP66"/>
    <mergeCell ref="AE67:AJ67"/>
    <mergeCell ref="AK67:AP67"/>
    <mergeCell ref="AQ67:AZ67"/>
    <mergeCell ref="BA67:BP67"/>
    <mergeCell ref="K24:O24"/>
    <mergeCell ref="D32:G32"/>
    <mergeCell ref="I32:L32"/>
    <mergeCell ref="I30:L30"/>
    <mergeCell ref="N32:Q32"/>
    <mergeCell ref="S32:V32"/>
    <mergeCell ref="D30:G30"/>
    <mergeCell ref="N30:Q30"/>
    <mergeCell ref="S30:V30"/>
    <mergeCell ref="BE32:BH32"/>
    <mergeCell ref="D34:G34"/>
    <mergeCell ref="I34:L34"/>
    <mergeCell ref="N34:Q34"/>
    <mergeCell ref="S34:V34"/>
    <mergeCell ref="I36:L36"/>
    <mergeCell ref="N36:Q36"/>
    <mergeCell ref="S36:V36"/>
    <mergeCell ref="D38:G38"/>
    <mergeCell ref="I38:L38"/>
    <mergeCell ref="N38:Q38"/>
    <mergeCell ref="S38:V38"/>
    <mergeCell ref="D36:G36"/>
    <mergeCell ref="N40:Q40"/>
    <mergeCell ref="S40:V40"/>
    <mergeCell ref="D42:G42"/>
    <mergeCell ref="I42:L42"/>
    <mergeCell ref="N42:Q42"/>
    <mergeCell ref="S42:V42"/>
    <mergeCell ref="D44:G44"/>
    <mergeCell ref="I44:L44"/>
    <mergeCell ref="N44:Q44"/>
    <mergeCell ref="S44:V44"/>
    <mergeCell ref="D46:G46"/>
    <mergeCell ref="I46:L46"/>
    <mergeCell ref="N46:Q46"/>
    <mergeCell ref="N50:Q50"/>
    <mergeCell ref="S50:V50"/>
    <mergeCell ref="D48:G48"/>
    <mergeCell ref="I48:L48"/>
    <mergeCell ref="N48:Q48"/>
    <mergeCell ref="S48:V48"/>
    <mergeCell ref="BE34:BH34"/>
    <mergeCell ref="BE36:BH36"/>
    <mergeCell ref="BE38:BH38"/>
    <mergeCell ref="BE40:BH40"/>
    <mergeCell ref="BE44:BH44"/>
    <mergeCell ref="BE42:BH42"/>
    <mergeCell ref="BE46:BH46"/>
    <mergeCell ref="BE48:BH48"/>
    <mergeCell ref="BE50:BH50"/>
    <mergeCell ref="S52:AA52"/>
    <mergeCell ref="S46:V46"/>
    <mergeCell ref="N56:Q56"/>
    <mergeCell ref="N58:Q58"/>
    <mergeCell ref="N60:Q60"/>
    <mergeCell ref="N62:Q62"/>
    <mergeCell ref="D8:AA16"/>
    <mergeCell ref="K20:AA20"/>
    <mergeCell ref="N54:Q54"/>
    <mergeCell ref="R54:V54"/>
    <mergeCell ref="K22:AA22"/>
    <mergeCell ref="X24:AA24"/>
    <mergeCell ref="N52:Q52"/>
    <mergeCell ref="D52:L52"/>
    <mergeCell ref="D40:G40"/>
    <mergeCell ref="I40:L40"/>
    <mergeCell ref="D50:G50"/>
    <mergeCell ref="I50:L50"/>
  </mergeCells>
  <conditionalFormatting sqref="U26:AA26">
    <cfRule type="expression" dxfId="3" priority="2">
      <formula>$S$26="nein"</formula>
    </cfRule>
  </conditionalFormatting>
  <conditionalFormatting sqref="U28:AA28">
    <cfRule type="expression" dxfId="2" priority="4">
      <formula>$S$28="nein"</formula>
    </cfRule>
  </conditionalFormatting>
  <conditionalFormatting sqref="X26:AA26">
    <cfRule type="expression" dxfId="1" priority="1">
      <formula>$S$26="nein"</formula>
    </cfRule>
  </conditionalFormatting>
  <conditionalFormatting sqref="X28:AA28">
    <cfRule type="expression" dxfId="0" priority="3">
      <formula>$S$28="nein"</formula>
    </cfRule>
  </conditionalFormatting>
  <dataValidations count="3">
    <dataValidation type="list" allowBlank="1" showInputMessage="1" showErrorMessage="1" sqref="T26" xr:uid="{00000000-0002-0000-1E00-000000000000}">
      <formula1>BI26:BI27</formula1>
    </dataValidation>
    <dataValidation type="list" allowBlank="1" showInputMessage="1" showErrorMessage="1" sqref="S26" xr:uid="{00000000-0002-0000-1E00-000001000000}">
      <formula1>BP20:BP21</formula1>
    </dataValidation>
    <dataValidation type="list" allowBlank="1" showInputMessage="1" showErrorMessage="1" sqref="S28:T28" xr:uid="{00000000-0002-0000-1E00-000002000000}">
      <formula1>$BP$20:$BP$21</formula1>
    </dataValidation>
  </dataValidation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G56"/>
  <sheetViews>
    <sheetView showGridLines="0" showRowColHeaders="0" zoomScaleNormal="100" workbookViewId="0">
      <pane ySplit="5" topLeftCell="A6" activePane="bottomLeft" state="frozen"/>
      <selection activeCell="AC24" sqref="AC24:AI24"/>
      <selection pane="bottomLeft" activeCell="H26" sqref="H26:P26"/>
    </sheetView>
  </sheetViews>
  <sheetFormatPr baseColWidth="10" defaultColWidth="4" defaultRowHeight="15" x14ac:dyDescent="0.25"/>
  <cols>
    <col min="1" max="1" width="3.125" customWidth="1"/>
    <col min="2" max="2" width="2.875" customWidth="1"/>
    <col min="3" max="3" width="2.625" customWidth="1"/>
    <col min="7" max="7" width="21.125" customWidth="1"/>
    <col min="17" max="17" width="2.625" customWidth="1"/>
    <col min="18" max="18" width="2.875" customWidth="1"/>
  </cols>
  <sheetData>
    <row r="1" spans="2:33" s="91" customFormat="1" ht="12.75" x14ac:dyDescent="0.2"/>
    <row r="2" spans="2:33" s="91" customFormat="1" ht="12.75" x14ac:dyDescent="0.2"/>
    <row r="3" spans="2:33" s="91" customFormat="1" ht="21.95" customHeight="1" x14ac:dyDescent="0.2"/>
    <row r="4" spans="2:33" s="91" customFormat="1" ht="21.95" customHeight="1" x14ac:dyDescent="0.3">
      <c r="B4" s="95" t="s">
        <v>237</v>
      </c>
    </row>
    <row r="5" spans="2:33" s="91" customFormat="1" ht="10.5" customHeight="1" x14ac:dyDescent="0.3">
      <c r="D5" s="96"/>
      <c r="F5" s="96"/>
    </row>
    <row r="6" spans="2:33" s="91" customFormat="1" ht="15" customHeight="1" x14ac:dyDescent="0.3">
      <c r="B6" s="158"/>
      <c r="C6" s="159"/>
      <c r="D6" s="160"/>
      <c r="E6" s="159"/>
      <c r="F6" s="160"/>
      <c r="G6" s="159"/>
      <c r="H6" s="159"/>
      <c r="I6" s="159"/>
      <c r="J6" s="159"/>
      <c r="K6" s="159"/>
      <c r="L6" s="159"/>
      <c r="M6" s="159"/>
      <c r="N6" s="159"/>
      <c r="O6" s="159"/>
      <c r="P6" s="159"/>
      <c r="Q6" s="159"/>
      <c r="R6" s="161"/>
    </row>
    <row r="7" spans="2:33" x14ac:dyDescent="0.25">
      <c r="B7" s="139"/>
      <c r="C7" s="162"/>
      <c r="D7" s="532" t="s">
        <v>238</v>
      </c>
      <c r="E7" s="532"/>
      <c r="F7" s="532"/>
      <c r="G7" s="532"/>
      <c r="H7" s="532"/>
      <c r="I7" s="532"/>
      <c r="J7" s="532"/>
      <c r="K7" s="532"/>
      <c r="L7" s="532"/>
      <c r="M7" s="532"/>
      <c r="N7" s="532"/>
      <c r="O7" s="532"/>
      <c r="P7" s="532"/>
      <c r="Q7" s="163"/>
      <c r="R7" s="143"/>
    </row>
    <row r="8" spans="2:33" x14ac:dyDescent="0.25">
      <c r="B8" s="139"/>
      <c r="C8" s="164"/>
      <c r="D8" s="533"/>
      <c r="E8" s="533"/>
      <c r="F8" s="533"/>
      <c r="G8" s="533"/>
      <c r="H8" s="533"/>
      <c r="I8" s="533"/>
      <c r="J8" s="533"/>
      <c r="K8" s="533"/>
      <c r="L8" s="533"/>
      <c r="M8" s="533"/>
      <c r="N8" s="533"/>
      <c r="O8" s="533"/>
      <c r="P8" s="533"/>
      <c r="Q8" s="165"/>
      <c r="R8" s="143"/>
    </row>
    <row r="9" spans="2:33" x14ac:dyDescent="0.25">
      <c r="B9" s="139"/>
      <c r="C9" s="164"/>
      <c r="D9" s="533"/>
      <c r="E9" s="533"/>
      <c r="F9" s="533"/>
      <c r="G9" s="533"/>
      <c r="H9" s="533"/>
      <c r="I9" s="533"/>
      <c r="J9" s="533"/>
      <c r="K9" s="533"/>
      <c r="L9" s="533"/>
      <c r="M9" s="533"/>
      <c r="N9" s="533"/>
      <c r="O9" s="533"/>
      <c r="P9" s="533"/>
      <c r="Q9" s="165"/>
      <c r="R9" s="143"/>
    </row>
    <row r="10" spans="2:33" x14ac:dyDescent="0.25">
      <c r="B10" s="139"/>
      <c r="C10" s="164"/>
      <c r="D10" s="533"/>
      <c r="E10" s="533"/>
      <c r="F10" s="533"/>
      <c r="G10" s="533"/>
      <c r="H10" s="533"/>
      <c r="I10" s="533"/>
      <c r="J10" s="533"/>
      <c r="K10" s="533"/>
      <c r="L10" s="533"/>
      <c r="M10" s="533"/>
      <c r="N10" s="533"/>
      <c r="O10" s="533"/>
      <c r="P10" s="533"/>
      <c r="Q10" s="165"/>
      <c r="R10" s="143"/>
    </row>
    <row r="11" spans="2:33" x14ac:dyDescent="0.25">
      <c r="B11" s="139"/>
      <c r="C11" s="164"/>
      <c r="D11" s="533"/>
      <c r="E11" s="533"/>
      <c r="F11" s="533"/>
      <c r="G11" s="533"/>
      <c r="H11" s="533"/>
      <c r="I11" s="533"/>
      <c r="J11" s="533"/>
      <c r="K11" s="533"/>
      <c r="L11" s="533"/>
      <c r="M11" s="533"/>
      <c r="N11" s="533"/>
      <c r="O11" s="533"/>
      <c r="P11" s="533"/>
      <c r="Q11" s="165"/>
      <c r="R11" s="143"/>
    </row>
    <row r="12" spans="2:33" x14ac:dyDescent="0.25">
      <c r="B12" s="139"/>
      <c r="C12" s="164"/>
      <c r="D12" s="533"/>
      <c r="E12" s="533"/>
      <c r="F12" s="533"/>
      <c r="G12" s="533"/>
      <c r="H12" s="533"/>
      <c r="I12" s="533"/>
      <c r="J12" s="533"/>
      <c r="K12" s="533"/>
      <c r="L12" s="533"/>
      <c r="M12" s="533"/>
      <c r="N12" s="533"/>
      <c r="O12" s="533"/>
      <c r="P12" s="533"/>
      <c r="Q12" s="165"/>
      <c r="R12" s="143"/>
    </row>
    <row r="13" spans="2:33" x14ac:dyDescent="0.25">
      <c r="B13" s="139"/>
      <c r="C13" s="164"/>
      <c r="D13" s="533"/>
      <c r="E13" s="533"/>
      <c r="F13" s="533"/>
      <c r="G13" s="533"/>
      <c r="H13" s="533"/>
      <c r="I13" s="533"/>
      <c r="J13" s="533"/>
      <c r="K13" s="533"/>
      <c r="L13" s="533"/>
      <c r="M13" s="533"/>
      <c r="N13" s="533"/>
      <c r="O13" s="533"/>
      <c r="P13" s="533"/>
      <c r="Q13" s="165"/>
      <c r="R13" s="143"/>
    </row>
    <row r="14" spans="2:33" x14ac:dyDescent="0.25">
      <c r="B14" s="139"/>
      <c r="C14" s="164"/>
      <c r="D14" s="533"/>
      <c r="E14" s="533"/>
      <c r="F14" s="533"/>
      <c r="G14" s="533"/>
      <c r="H14" s="533"/>
      <c r="I14" s="533"/>
      <c r="J14" s="533"/>
      <c r="K14" s="533"/>
      <c r="L14" s="533"/>
      <c r="M14" s="533"/>
      <c r="N14" s="533"/>
      <c r="O14" s="533"/>
      <c r="P14" s="533"/>
      <c r="Q14" s="165"/>
      <c r="R14" s="143"/>
    </row>
    <row r="15" spans="2:33" x14ac:dyDescent="0.25">
      <c r="B15" s="139"/>
      <c r="C15" s="164"/>
      <c r="D15" s="533"/>
      <c r="E15" s="533"/>
      <c r="F15" s="533"/>
      <c r="G15" s="533"/>
      <c r="H15" s="533"/>
      <c r="I15" s="533"/>
      <c r="J15" s="533"/>
      <c r="K15" s="533"/>
      <c r="L15" s="533"/>
      <c r="M15" s="533"/>
      <c r="N15" s="533"/>
      <c r="O15" s="533"/>
      <c r="P15" s="533"/>
      <c r="Q15" s="165"/>
      <c r="R15" s="143"/>
    </row>
    <row r="16" spans="2:33" x14ac:dyDescent="0.25">
      <c r="B16" s="139"/>
      <c r="C16" s="164"/>
      <c r="D16" s="533"/>
      <c r="E16" s="533"/>
      <c r="F16" s="533"/>
      <c r="G16" s="533"/>
      <c r="H16" s="533"/>
      <c r="I16" s="533"/>
      <c r="J16" s="533"/>
      <c r="K16" s="533"/>
      <c r="L16" s="533"/>
      <c r="M16" s="533"/>
      <c r="N16" s="533"/>
      <c r="O16" s="533"/>
      <c r="P16" s="533"/>
      <c r="Q16" s="165"/>
      <c r="R16" s="143"/>
      <c r="T16" s="513" t="s">
        <v>313</v>
      </c>
      <c r="U16" s="514"/>
      <c r="V16" s="514"/>
      <c r="W16" s="514"/>
      <c r="X16" s="514"/>
      <c r="Y16" s="514"/>
      <c r="Z16" s="514"/>
      <c r="AA16" s="514"/>
      <c r="AB16" s="514"/>
      <c r="AC16" s="514"/>
      <c r="AD16" s="514"/>
      <c r="AE16" s="514"/>
      <c r="AF16" s="514"/>
      <c r="AG16" s="515"/>
    </row>
    <row r="17" spans="2:33" x14ac:dyDescent="0.25">
      <c r="B17" s="139"/>
      <c r="C17" s="164"/>
      <c r="D17" s="533"/>
      <c r="E17" s="533"/>
      <c r="F17" s="533"/>
      <c r="G17" s="533"/>
      <c r="H17" s="533"/>
      <c r="I17" s="533"/>
      <c r="J17" s="533"/>
      <c r="K17" s="533"/>
      <c r="L17" s="533"/>
      <c r="M17" s="533"/>
      <c r="N17" s="533"/>
      <c r="O17" s="533"/>
      <c r="P17" s="533"/>
      <c r="Q17" s="165"/>
      <c r="R17" s="143"/>
      <c r="T17" s="516"/>
      <c r="U17" s="418"/>
      <c r="V17" s="418"/>
      <c r="W17" s="418"/>
      <c r="X17" s="418"/>
      <c r="Y17" s="418"/>
      <c r="Z17" s="418"/>
      <c r="AA17" s="418"/>
      <c r="AB17" s="418"/>
      <c r="AC17" s="418"/>
      <c r="AD17" s="418"/>
      <c r="AE17" s="418"/>
      <c r="AF17" s="418"/>
      <c r="AG17" s="517"/>
    </row>
    <row r="18" spans="2:33" x14ac:dyDescent="0.25">
      <c r="B18" s="139"/>
      <c r="C18" s="164"/>
      <c r="D18" s="533"/>
      <c r="E18" s="533"/>
      <c r="F18" s="533"/>
      <c r="G18" s="533"/>
      <c r="H18" s="533"/>
      <c r="I18" s="533"/>
      <c r="J18" s="533"/>
      <c r="K18" s="533"/>
      <c r="L18" s="533"/>
      <c r="M18" s="533"/>
      <c r="N18" s="533"/>
      <c r="O18" s="533"/>
      <c r="P18" s="533"/>
      <c r="Q18" s="165"/>
      <c r="R18" s="143"/>
      <c r="T18" s="516"/>
      <c r="U18" s="418"/>
      <c r="V18" s="418"/>
      <c r="W18" s="418"/>
      <c r="X18" s="418"/>
      <c r="Y18" s="418"/>
      <c r="Z18" s="418"/>
      <c r="AA18" s="418"/>
      <c r="AB18" s="418"/>
      <c r="AC18" s="418"/>
      <c r="AD18" s="418"/>
      <c r="AE18" s="418"/>
      <c r="AF18" s="418"/>
      <c r="AG18" s="517"/>
    </row>
    <row r="19" spans="2:33" x14ac:dyDescent="0.25">
      <c r="B19" s="139"/>
      <c r="C19" s="164"/>
      <c r="D19" s="533"/>
      <c r="E19" s="533"/>
      <c r="F19" s="533"/>
      <c r="G19" s="533"/>
      <c r="H19" s="533"/>
      <c r="I19" s="533"/>
      <c r="J19" s="533"/>
      <c r="K19" s="533"/>
      <c r="L19" s="533"/>
      <c r="M19" s="533"/>
      <c r="N19" s="533"/>
      <c r="O19" s="533"/>
      <c r="P19" s="533"/>
      <c r="Q19" s="165"/>
      <c r="R19" s="143"/>
      <c r="T19" s="516"/>
      <c r="U19" s="418"/>
      <c r="V19" s="418"/>
      <c r="W19" s="418"/>
      <c r="X19" s="418"/>
      <c r="Y19" s="418"/>
      <c r="Z19" s="418"/>
      <c r="AA19" s="418"/>
      <c r="AB19" s="418"/>
      <c r="AC19" s="418"/>
      <c r="AD19" s="418"/>
      <c r="AE19" s="418"/>
      <c r="AF19" s="418"/>
      <c r="AG19" s="517"/>
    </row>
    <row r="20" spans="2:33" x14ac:dyDescent="0.25">
      <c r="B20" s="139"/>
      <c r="C20" s="164"/>
      <c r="D20" s="533"/>
      <c r="E20" s="533"/>
      <c r="F20" s="533"/>
      <c r="G20" s="533"/>
      <c r="H20" s="533"/>
      <c r="I20" s="533"/>
      <c r="J20" s="533"/>
      <c r="K20" s="533"/>
      <c r="L20" s="533"/>
      <c r="M20" s="533"/>
      <c r="N20" s="533"/>
      <c r="O20" s="533"/>
      <c r="P20" s="533"/>
      <c r="Q20" s="165"/>
      <c r="R20" s="143"/>
      <c r="T20" s="516"/>
      <c r="U20" s="418"/>
      <c r="V20" s="418"/>
      <c r="W20" s="418"/>
      <c r="X20" s="418"/>
      <c r="Y20" s="418"/>
      <c r="Z20" s="418"/>
      <c r="AA20" s="418"/>
      <c r="AB20" s="418"/>
      <c r="AC20" s="418"/>
      <c r="AD20" s="418"/>
      <c r="AE20" s="418"/>
      <c r="AF20" s="418"/>
      <c r="AG20" s="517"/>
    </row>
    <row r="21" spans="2:33" x14ac:dyDescent="0.25">
      <c r="B21" s="139"/>
      <c r="C21" s="164"/>
      <c r="D21" s="533"/>
      <c r="E21" s="533"/>
      <c r="F21" s="533"/>
      <c r="G21" s="533"/>
      <c r="H21" s="533"/>
      <c r="I21" s="533"/>
      <c r="J21" s="533"/>
      <c r="K21" s="533"/>
      <c r="L21" s="533"/>
      <c r="M21" s="533"/>
      <c r="N21" s="533"/>
      <c r="O21" s="533"/>
      <c r="P21" s="533"/>
      <c r="Q21" s="165"/>
      <c r="R21" s="143"/>
      <c r="T21" s="516"/>
      <c r="U21" s="418"/>
      <c r="V21" s="418"/>
      <c r="W21" s="418"/>
      <c r="X21" s="418"/>
      <c r="Y21" s="418"/>
      <c r="Z21" s="418"/>
      <c r="AA21" s="418"/>
      <c r="AB21" s="418"/>
      <c r="AC21" s="418"/>
      <c r="AD21" s="418"/>
      <c r="AE21" s="418"/>
      <c r="AF21" s="418"/>
      <c r="AG21" s="517"/>
    </row>
    <row r="22" spans="2:33" x14ac:dyDescent="0.25">
      <c r="B22" s="139"/>
      <c r="C22" s="164"/>
      <c r="D22" s="533"/>
      <c r="E22" s="533"/>
      <c r="F22" s="533"/>
      <c r="G22" s="533"/>
      <c r="H22" s="533"/>
      <c r="I22" s="533"/>
      <c r="J22" s="533"/>
      <c r="K22" s="533"/>
      <c r="L22" s="533"/>
      <c r="M22" s="533"/>
      <c r="N22" s="533"/>
      <c r="O22" s="533"/>
      <c r="P22" s="533"/>
      <c r="Q22" s="165"/>
      <c r="R22" s="143"/>
      <c r="T22" s="516"/>
      <c r="U22" s="418"/>
      <c r="V22" s="418"/>
      <c r="W22" s="418"/>
      <c r="X22" s="418"/>
      <c r="Y22" s="418"/>
      <c r="Z22" s="418"/>
      <c r="AA22" s="418"/>
      <c r="AB22" s="418"/>
      <c r="AC22" s="418"/>
      <c r="AD22" s="418"/>
      <c r="AE22" s="418"/>
      <c r="AF22" s="418"/>
      <c r="AG22" s="517"/>
    </row>
    <row r="23" spans="2:33" x14ac:dyDescent="0.25">
      <c r="B23" s="139"/>
      <c r="C23" s="166"/>
      <c r="D23" s="534"/>
      <c r="E23" s="534"/>
      <c r="F23" s="534"/>
      <c r="G23" s="534"/>
      <c r="H23" s="534"/>
      <c r="I23" s="534"/>
      <c r="J23" s="534"/>
      <c r="K23" s="534"/>
      <c r="L23" s="534"/>
      <c r="M23" s="534"/>
      <c r="N23" s="534"/>
      <c r="O23" s="534"/>
      <c r="P23" s="534"/>
      <c r="Q23" s="167"/>
      <c r="R23" s="143"/>
      <c r="T23" s="518"/>
      <c r="U23" s="519"/>
      <c r="V23" s="519"/>
      <c r="W23" s="519"/>
      <c r="X23" s="519"/>
      <c r="Y23" s="519"/>
      <c r="Z23" s="519"/>
      <c r="AA23" s="519"/>
      <c r="AB23" s="519"/>
      <c r="AC23" s="519"/>
      <c r="AD23" s="519"/>
      <c r="AE23" s="519"/>
      <c r="AF23" s="519"/>
      <c r="AG23" s="520"/>
    </row>
    <row r="24" spans="2:33" ht="23.25" customHeight="1" x14ac:dyDescent="0.25">
      <c r="B24" s="139"/>
      <c r="R24" s="143"/>
    </row>
    <row r="25" spans="2:33" x14ac:dyDescent="0.25">
      <c r="B25" s="139"/>
      <c r="R25" s="143"/>
    </row>
    <row r="26" spans="2:33" x14ac:dyDescent="0.25">
      <c r="B26" s="139"/>
      <c r="D26" t="s">
        <v>230</v>
      </c>
      <c r="H26" s="525"/>
      <c r="I26" s="526"/>
      <c r="J26" s="526"/>
      <c r="K26" s="526"/>
      <c r="L26" s="526"/>
      <c r="M26" s="526"/>
      <c r="N26" s="526"/>
      <c r="O26" s="526"/>
      <c r="P26" s="527"/>
      <c r="R26" s="143"/>
    </row>
    <row r="27" spans="2:33" ht="7.5" customHeight="1" x14ac:dyDescent="0.25">
      <c r="B27" s="139"/>
      <c r="R27" s="143"/>
    </row>
    <row r="28" spans="2:33" x14ac:dyDescent="0.25">
      <c r="B28" s="139"/>
      <c r="D28" t="s">
        <v>239</v>
      </c>
      <c r="H28" s="525"/>
      <c r="I28" s="526"/>
      <c r="J28" s="526"/>
      <c r="K28" s="526"/>
      <c r="L28" s="526"/>
      <c r="M28" s="526"/>
      <c r="N28" s="526"/>
      <c r="O28" s="526"/>
      <c r="P28" s="527"/>
      <c r="R28" s="143"/>
    </row>
    <row r="29" spans="2:33" ht="7.5" customHeight="1" x14ac:dyDescent="0.25">
      <c r="B29" s="139"/>
      <c r="R29" s="143"/>
    </row>
    <row r="30" spans="2:33" x14ac:dyDescent="0.25">
      <c r="B30" s="139"/>
      <c r="D30" t="s">
        <v>45</v>
      </c>
      <c r="H30" s="528"/>
      <c r="I30" s="526"/>
      <c r="J30" s="526"/>
      <c r="K30" s="526"/>
      <c r="L30" s="526"/>
      <c r="M30" s="526"/>
      <c r="N30" s="526"/>
      <c r="O30" s="526"/>
      <c r="P30" s="527"/>
      <c r="R30" s="143"/>
    </row>
    <row r="31" spans="2:33" ht="7.5" customHeight="1" x14ac:dyDescent="0.25">
      <c r="B31" s="139"/>
      <c r="R31" s="143"/>
    </row>
    <row r="32" spans="2:33" x14ac:dyDescent="0.25">
      <c r="B32" s="139"/>
      <c r="D32" t="s">
        <v>46</v>
      </c>
      <c r="H32" s="535" t="str">
        <f ca="1">IF(H30="","",YEAR(TODAY())-YEAR(H30))</f>
        <v/>
      </c>
      <c r="I32" s="536"/>
      <c r="J32" s="536"/>
      <c r="K32" s="536"/>
      <c r="L32" s="536"/>
      <c r="M32" s="536"/>
      <c r="N32" s="536"/>
      <c r="O32" s="536"/>
      <c r="P32" s="537"/>
      <c r="R32" s="143"/>
    </row>
    <row r="33" spans="2:18" ht="7.5" customHeight="1" x14ac:dyDescent="0.25">
      <c r="B33" s="139"/>
      <c r="R33" s="143"/>
    </row>
    <row r="34" spans="2:18" x14ac:dyDescent="0.25">
      <c r="B34" s="139"/>
      <c r="D34" t="s">
        <v>234</v>
      </c>
      <c r="H34" s="529" t="str">
        <f>IF(H30="","",(IF(H32&gt;59,30,IF(H32&gt;49,25,IF(H32&lt;21,25,23)))))</f>
        <v/>
      </c>
      <c r="I34" s="530"/>
      <c r="J34" s="530"/>
      <c r="K34" s="530"/>
      <c r="L34" s="530"/>
      <c r="M34" s="530"/>
      <c r="N34" s="530"/>
      <c r="O34" s="530"/>
      <c r="P34" s="531"/>
      <c r="R34" s="143"/>
    </row>
    <row r="35" spans="2:18" x14ac:dyDescent="0.25">
      <c r="B35" s="139"/>
      <c r="R35" s="143"/>
    </row>
    <row r="36" spans="2:18" x14ac:dyDescent="0.25">
      <c r="B36" s="139"/>
      <c r="R36" s="143"/>
    </row>
    <row r="37" spans="2:18" x14ac:dyDescent="0.25">
      <c r="B37" s="139"/>
      <c r="H37" s="524" t="s">
        <v>47</v>
      </c>
      <c r="I37" s="524"/>
      <c r="J37" s="524"/>
      <c r="K37" s="524"/>
      <c r="M37" s="524" t="s">
        <v>48</v>
      </c>
      <c r="N37" s="524"/>
      <c r="O37" s="524"/>
      <c r="P37" s="524"/>
      <c r="R37" s="143"/>
    </row>
    <row r="38" spans="2:18" x14ac:dyDescent="0.25">
      <c r="B38" s="139"/>
      <c r="D38" t="s">
        <v>236</v>
      </c>
      <c r="H38" s="510"/>
      <c r="I38" s="511"/>
      <c r="J38" s="511"/>
      <c r="K38" s="508"/>
      <c r="M38" s="510"/>
      <c r="N38" s="511"/>
      <c r="O38" s="511"/>
      <c r="P38" s="508"/>
      <c r="R38" s="143"/>
    </row>
    <row r="39" spans="2:18" ht="7.5" customHeight="1" x14ac:dyDescent="0.25">
      <c r="B39" s="139"/>
      <c r="R39" s="143"/>
    </row>
    <row r="40" spans="2:18" x14ac:dyDescent="0.25">
      <c r="B40" s="139"/>
      <c r="D40" t="s">
        <v>231</v>
      </c>
      <c r="M40" s="538" t="str">
        <f>IF(M38="","",IF(H38&gt;M38,"Datum prüfen",(M38-H38)+1))</f>
        <v/>
      </c>
      <c r="N40" s="539"/>
      <c r="O40" s="539"/>
      <c r="P40" s="540"/>
      <c r="R40" s="143"/>
    </row>
    <row r="41" spans="2:18" ht="7.5" customHeight="1" x14ac:dyDescent="0.25">
      <c r="B41" s="139"/>
      <c r="R41" s="143"/>
    </row>
    <row r="42" spans="2:18" hidden="1" x14ac:dyDescent="0.25">
      <c r="B42" s="139"/>
      <c r="D42" t="s">
        <v>232</v>
      </c>
      <c r="M42" s="541" t="e">
        <f>H34/365</f>
        <v>#VALUE!</v>
      </c>
      <c r="N42" s="542"/>
      <c r="O42" s="542"/>
      <c r="P42" s="543"/>
      <c r="R42" s="143"/>
    </row>
    <row r="43" spans="2:18" ht="7.5" hidden="1" customHeight="1" x14ac:dyDescent="0.25">
      <c r="B43" s="139"/>
      <c r="R43" s="143"/>
    </row>
    <row r="44" spans="2:18" hidden="1" x14ac:dyDescent="0.25">
      <c r="B44" s="139"/>
      <c r="D44" t="s">
        <v>235</v>
      </c>
      <c r="M44" s="541" t="str">
        <f>IF(M40="","",M42*M40)</f>
        <v/>
      </c>
      <c r="N44" s="542"/>
      <c r="O44" s="542"/>
      <c r="P44" s="543"/>
      <c r="R44" s="143"/>
    </row>
    <row r="45" spans="2:18" ht="7.5" hidden="1" customHeight="1" x14ac:dyDescent="0.25">
      <c r="B45" s="139"/>
      <c r="R45" s="143"/>
    </row>
    <row r="46" spans="2:18" x14ac:dyDescent="0.25">
      <c r="B46" s="139"/>
      <c r="D46" s="168" t="s">
        <v>233</v>
      </c>
      <c r="M46" s="521" t="str">
        <f>IF(M44="","",ROUND((M44*2),0)/2)</f>
        <v/>
      </c>
      <c r="N46" s="522"/>
      <c r="O46" s="522"/>
      <c r="P46" s="523"/>
      <c r="R46" s="143"/>
    </row>
    <row r="47" spans="2:18" x14ac:dyDescent="0.25">
      <c r="B47" s="139"/>
      <c r="D47" s="168"/>
      <c r="M47" s="169"/>
      <c r="N47" s="169"/>
      <c r="O47" s="169"/>
      <c r="P47" s="169"/>
      <c r="R47" s="143"/>
    </row>
    <row r="48" spans="2:18" x14ac:dyDescent="0.25">
      <c r="B48" s="139"/>
      <c r="R48" s="143"/>
    </row>
    <row r="49" spans="2:18" x14ac:dyDescent="0.25">
      <c r="B49" s="139"/>
      <c r="R49" s="143"/>
    </row>
    <row r="50" spans="2:18" x14ac:dyDescent="0.25">
      <c r="B50" s="139"/>
      <c r="R50" s="143"/>
    </row>
    <row r="51" spans="2:18" x14ac:dyDescent="0.25">
      <c r="B51" s="139"/>
      <c r="R51" s="143"/>
    </row>
    <row r="52" spans="2:18" x14ac:dyDescent="0.25">
      <c r="B52" s="139"/>
      <c r="R52" s="143"/>
    </row>
    <row r="53" spans="2:18" x14ac:dyDescent="0.25">
      <c r="B53" s="139"/>
      <c r="R53" s="143"/>
    </row>
    <row r="54" spans="2:18" x14ac:dyDescent="0.25">
      <c r="B54" s="139"/>
      <c r="R54" s="143"/>
    </row>
    <row r="55" spans="2:18" x14ac:dyDescent="0.25">
      <c r="B55" s="139"/>
      <c r="R55" s="143"/>
    </row>
    <row r="56" spans="2:18" x14ac:dyDescent="0.25">
      <c r="B56" s="155"/>
      <c r="C56" s="156"/>
      <c r="D56" s="156"/>
      <c r="E56" s="156"/>
      <c r="F56" s="156"/>
      <c r="G56" s="156"/>
      <c r="H56" s="156"/>
      <c r="I56" s="156"/>
      <c r="J56" s="156"/>
      <c r="K56" s="156"/>
      <c r="L56" s="156"/>
      <c r="M56" s="156"/>
      <c r="N56" s="156"/>
      <c r="O56" s="156"/>
      <c r="P56" s="156"/>
      <c r="Q56" s="156"/>
      <c r="R56" s="157"/>
    </row>
  </sheetData>
  <sheetProtection sheet="1" objects="1" scenarios="1" selectLockedCells="1"/>
  <mergeCells count="15">
    <mergeCell ref="T16:AG23"/>
    <mergeCell ref="M46:P46"/>
    <mergeCell ref="H37:K37"/>
    <mergeCell ref="M37:P37"/>
    <mergeCell ref="H26:P26"/>
    <mergeCell ref="H28:P28"/>
    <mergeCell ref="H30:P30"/>
    <mergeCell ref="H34:P34"/>
    <mergeCell ref="H38:K38"/>
    <mergeCell ref="M38:P38"/>
    <mergeCell ref="D7:P23"/>
    <mergeCell ref="H32:P32"/>
    <mergeCell ref="M40:P40"/>
    <mergeCell ref="M42:P42"/>
    <mergeCell ref="M44:P44"/>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W42"/>
  <sheetViews>
    <sheetView showGridLines="0" showRowColHeaders="0" topLeftCell="A3" zoomScaleNormal="100" workbookViewId="0">
      <selection activeCell="T10" sqref="T10:AH10"/>
    </sheetView>
  </sheetViews>
  <sheetFormatPr baseColWidth="10" defaultColWidth="11" defaultRowHeight="12.75" x14ac:dyDescent="0.2"/>
  <cols>
    <col min="1" max="1" width="3.5" style="91" customWidth="1"/>
    <col min="2" max="2" width="2.375" style="91" customWidth="1"/>
    <col min="3" max="35" width="2.625" style="91" customWidth="1"/>
    <col min="36" max="38" width="2.375" style="91" customWidth="1"/>
    <col min="39" max="72" width="2.625" style="91" customWidth="1"/>
    <col min="73" max="73" width="2.375" style="91" customWidth="1"/>
    <col min="74" max="74" width="1.625" style="91" customWidth="1"/>
    <col min="75" max="16384" width="11" style="91"/>
  </cols>
  <sheetData>
    <row r="1" spans="2:73" ht="12.75" customHeight="1" x14ac:dyDescent="0.2"/>
    <row r="2" spans="2:73" ht="12.75" customHeight="1" x14ac:dyDescent="0.3">
      <c r="R2" s="95"/>
      <c r="BC2" s="95"/>
    </row>
    <row r="3" spans="2:73" ht="21.95" customHeight="1" x14ac:dyDescent="0.3">
      <c r="R3" s="96"/>
      <c r="BC3" s="96"/>
    </row>
    <row r="4" spans="2:73" ht="21.95" customHeight="1" x14ac:dyDescent="0.3">
      <c r="B4" s="95" t="s">
        <v>31</v>
      </c>
      <c r="AL4" s="95"/>
    </row>
    <row r="5" spans="2:73" ht="10.5" customHeight="1" x14ac:dyDescent="0.3">
      <c r="B5" s="95"/>
      <c r="AL5" s="95"/>
    </row>
    <row r="6" spans="2:73" ht="15" customHeight="1" x14ac:dyDescent="0.2">
      <c r="B6" s="173"/>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5"/>
      <c r="AL6" s="173"/>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5"/>
    </row>
    <row r="7" spans="2:73" ht="20.25" customHeight="1" x14ac:dyDescent="0.25">
      <c r="B7" s="176"/>
      <c r="C7" s="134"/>
      <c r="D7" s="135" t="s">
        <v>250</v>
      </c>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77"/>
      <c r="AL7" s="176"/>
      <c r="AM7" s="134"/>
      <c r="AN7" s="135" t="s">
        <v>251</v>
      </c>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77"/>
    </row>
    <row r="8" spans="2:73" ht="7.5" customHeight="1" x14ac:dyDescent="0.2">
      <c r="B8" s="176"/>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77"/>
      <c r="AL8" s="176"/>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77"/>
    </row>
    <row r="9" spans="2:73" ht="20.25" customHeight="1" x14ac:dyDescent="0.2">
      <c r="B9" s="176"/>
      <c r="C9" s="133"/>
      <c r="D9" s="403" t="s">
        <v>24</v>
      </c>
      <c r="E9" s="404"/>
      <c r="F9" s="404"/>
      <c r="G9" s="404"/>
      <c r="H9" s="404"/>
      <c r="I9" s="404"/>
      <c r="J9" s="404"/>
      <c r="K9" s="404"/>
      <c r="L9" s="404"/>
      <c r="M9" s="404"/>
      <c r="N9" s="404"/>
      <c r="O9" s="404"/>
      <c r="P9" s="404"/>
      <c r="Q9" s="404"/>
      <c r="R9" s="405"/>
      <c r="S9" s="133"/>
      <c r="T9" s="406">
        <v>0.35555555555555557</v>
      </c>
      <c r="U9" s="406"/>
      <c r="V9" s="406"/>
      <c r="W9" s="406"/>
      <c r="X9" s="406"/>
      <c r="Y9" s="406"/>
      <c r="Z9" s="406"/>
      <c r="AA9" s="406"/>
      <c r="AB9" s="406"/>
      <c r="AC9" s="406"/>
      <c r="AD9" s="406"/>
      <c r="AE9" s="406"/>
      <c r="AF9" s="406"/>
      <c r="AG9" s="406"/>
      <c r="AH9" s="406"/>
      <c r="AI9" s="133"/>
      <c r="AJ9" s="177"/>
      <c r="AL9" s="176"/>
      <c r="AM9" s="134"/>
      <c r="AN9" s="134"/>
      <c r="AO9" s="178" t="s">
        <v>47</v>
      </c>
      <c r="AP9" s="134"/>
      <c r="AQ9" s="352">
        <v>0.3125</v>
      </c>
      <c r="AR9" s="353"/>
      <c r="AS9" s="353"/>
      <c r="AT9" s="354"/>
      <c r="AU9" s="380" t="s">
        <v>48</v>
      </c>
      <c r="AV9" s="381"/>
      <c r="AW9" s="381"/>
      <c r="AX9" s="381"/>
      <c r="AY9" s="381"/>
      <c r="AZ9" s="381"/>
      <c r="BA9" s="381"/>
      <c r="BB9" s="381"/>
      <c r="BC9" s="382"/>
      <c r="BD9" s="352">
        <v>0.49027777777777781</v>
      </c>
      <c r="BE9" s="353"/>
      <c r="BF9" s="353"/>
      <c r="BG9" s="354"/>
      <c r="BH9" s="134"/>
      <c r="BI9" s="134"/>
      <c r="BJ9" s="134"/>
      <c r="BK9" s="134"/>
      <c r="BL9" s="134" t="s">
        <v>53</v>
      </c>
      <c r="BM9" s="134"/>
      <c r="BN9" s="134"/>
      <c r="BO9" s="134"/>
      <c r="BP9" s="377">
        <f>BD9-AQ9</f>
        <v>0.17777777777777781</v>
      </c>
      <c r="BQ9" s="378"/>
      <c r="BR9" s="378"/>
      <c r="BS9" s="379"/>
      <c r="BT9" s="134"/>
      <c r="BU9" s="177"/>
    </row>
    <row r="10" spans="2:73" ht="20.25" customHeight="1" x14ac:dyDescent="0.2">
      <c r="B10" s="176"/>
      <c r="C10" s="133"/>
      <c r="D10" s="403" t="s">
        <v>0</v>
      </c>
      <c r="E10" s="404"/>
      <c r="F10" s="404"/>
      <c r="G10" s="404"/>
      <c r="H10" s="404"/>
      <c r="I10" s="404"/>
      <c r="J10" s="404"/>
      <c r="K10" s="404"/>
      <c r="L10" s="404"/>
      <c r="M10" s="404"/>
      <c r="N10" s="404"/>
      <c r="O10" s="404"/>
      <c r="P10" s="404"/>
      <c r="Q10" s="404"/>
      <c r="R10" s="405"/>
      <c r="S10" s="133"/>
      <c r="T10" s="407" t="s">
        <v>7</v>
      </c>
      <c r="U10" s="407">
        <v>1</v>
      </c>
      <c r="V10" s="407">
        <v>1</v>
      </c>
      <c r="W10" s="407">
        <v>1</v>
      </c>
      <c r="X10" s="407">
        <v>1</v>
      </c>
      <c r="Y10" s="407">
        <v>1</v>
      </c>
      <c r="Z10" s="407">
        <v>1</v>
      </c>
      <c r="AA10" s="407">
        <v>1</v>
      </c>
      <c r="AB10" s="407">
        <v>1</v>
      </c>
      <c r="AC10" s="407">
        <v>1</v>
      </c>
      <c r="AD10" s="407">
        <v>1</v>
      </c>
      <c r="AE10" s="407">
        <v>1</v>
      </c>
      <c r="AF10" s="407">
        <v>1</v>
      </c>
      <c r="AG10" s="407">
        <v>1</v>
      </c>
      <c r="AH10" s="407">
        <v>1</v>
      </c>
      <c r="AI10" s="133"/>
      <c r="AJ10" s="177"/>
      <c r="AL10" s="176"/>
      <c r="AM10" s="134"/>
      <c r="AN10" s="134"/>
      <c r="AO10" s="179"/>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80"/>
      <c r="BR10" s="134"/>
      <c r="BS10" s="134"/>
      <c r="BT10" s="134"/>
      <c r="BU10" s="177"/>
    </row>
    <row r="11" spans="2:73" ht="20.25" customHeight="1" x14ac:dyDescent="0.2">
      <c r="B11" s="176"/>
      <c r="C11" s="133"/>
      <c r="D11" s="403" t="s">
        <v>152</v>
      </c>
      <c r="E11" s="404"/>
      <c r="F11" s="404"/>
      <c r="G11" s="404"/>
      <c r="H11" s="404"/>
      <c r="I11" s="404"/>
      <c r="J11" s="404"/>
      <c r="K11" s="404"/>
      <c r="L11" s="404"/>
      <c r="M11" s="404"/>
      <c r="N11" s="404"/>
      <c r="O11" s="404"/>
      <c r="P11" s="404"/>
      <c r="Q11" s="404"/>
      <c r="R11" s="405"/>
      <c r="S11" s="133"/>
      <c r="T11" s="408" t="str">
        <f>IF(T10="bitte auswählen","---",T10*T9)</f>
        <v>---</v>
      </c>
      <c r="U11" s="408"/>
      <c r="V11" s="408"/>
      <c r="W11" s="408"/>
      <c r="X11" s="408"/>
      <c r="Y11" s="408"/>
      <c r="Z11" s="408"/>
      <c r="AA11" s="408"/>
      <c r="AB11" s="408"/>
      <c r="AC11" s="408"/>
      <c r="AD11" s="408"/>
      <c r="AE11" s="408"/>
      <c r="AF11" s="408"/>
      <c r="AG11" s="408"/>
      <c r="AH11" s="408"/>
      <c r="AI11" s="133"/>
      <c r="AJ11" s="177"/>
      <c r="AL11" s="176"/>
      <c r="AM11" s="134"/>
      <c r="AN11" s="134"/>
      <c r="AO11" s="178" t="s">
        <v>47</v>
      </c>
      <c r="AP11" s="134"/>
      <c r="AQ11" s="352">
        <v>0.55208333333333337</v>
      </c>
      <c r="AR11" s="353"/>
      <c r="AS11" s="353"/>
      <c r="AT11" s="354"/>
      <c r="AU11" s="380" t="s">
        <v>48</v>
      </c>
      <c r="AV11" s="381"/>
      <c r="AW11" s="381"/>
      <c r="AX11" s="381"/>
      <c r="AY11" s="381"/>
      <c r="AZ11" s="381"/>
      <c r="BA11" s="381"/>
      <c r="BB11" s="381"/>
      <c r="BC11" s="382"/>
      <c r="BD11" s="352">
        <v>0.72986111111111107</v>
      </c>
      <c r="BE11" s="353"/>
      <c r="BF11" s="353"/>
      <c r="BG11" s="354"/>
      <c r="BH11" s="134"/>
      <c r="BI11" s="134"/>
      <c r="BJ11" s="134"/>
      <c r="BK11" s="134"/>
      <c r="BL11" s="134" t="s">
        <v>53</v>
      </c>
      <c r="BM11" s="134"/>
      <c r="BN11" s="134"/>
      <c r="BO11" s="134"/>
      <c r="BP11" s="377">
        <f>BD11-AQ11</f>
        <v>0.1777777777777777</v>
      </c>
      <c r="BQ11" s="378"/>
      <c r="BR11" s="378"/>
      <c r="BS11" s="379"/>
      <c r="BT11" s="134"/>
      <c r="BU11" s="177"/>
    </row>
    <row r="12" spans="2:73" ht="20.25" customHeight="1" x14ac:dyDescent="0.2">
      <c r="B12" s="176"/>
      <c r="C12" s="133"/>
      <c r="D12" s="403" t="s">
        <v>3</v>
      </c>
      <c r="E12" s="404"/>
      <c r="F12" s="404"/>
      <c r="G12" s="404"/>
      <c r="H12" s="404"/>
      <c r="I12" s="404"/>
      <c r="J12" s="404"/>
      <c r="K12" s="404"/>
      <c r="L12" s="404"/>
      <c r="M12" s="404"/>
      <c r="N12" s="404"/>
      <c r="O12" s="404"/>
      <c r="P12" s="404"/>
      <c r="Q12" s="404"/>
      <c r="R12" s="405"/>
      <c r="S12" s="133"/>
      <c r="T12" s="409" t="str">
        <f>IF(T10="bitte auswählen","---",T11*24)</f>
        <v>---</v>
      </c>
      <c r="U12" s="409"/>
      <c r="V12" s="409"/>
      <c r="W12" s="409"/>
      <c r="X12" s="409"/>
      <c r="Y12" s="409"/>
      <c r="Z12" s="409"/>
      <c r="AA12" s="409"/>
      <c r="AB12" s="409"/>
      <c r="AC12" s="409"/>
      <c r="AD12" s="409"/>
      <c r="AE12" s="409"/>
      <c r="AF12" s="409"/>
      <c r="AG12" s="409"/>
      <c r="AH12" s="409"/>
      <c r="AI12" s="133"/>
      <c r="AJ12" s="177"/>
      <c r="AL12" s="176"/>
      <c r="AM12" s="134"/>
      <c r="AN12" s="134"/>
      <c r="AO12" s="179"/>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80"/>
      <c r="BR12" s="134"/>
      <c r="BS12" s="134"/>
      <c r="BT12" s="134"/>
      <c r="BU12" s="177"/>
    </row>
    <row r="13" spans="2:73" ht="20.25" customHeight="1" x14ac:dyDescent="0.2">
      <c r="B13" s="176"/>
      <c r="C13" s="133"/>
      <c r="D13" s="403" t="s">
        <v>4</v>
      </c>
      <c r="E13" s="404"/>
      <c r="F13" s="404"/>
      <c r="G13" s="404"/>
      <c r="H13" s="404"/>
      <c r="I13" s="404"/>
      <c r="J13" s="404"/>
      <c r="K13" s="404"/>
      <c r="L13" s="404"/>
      <c r="M13" s="404"/>
      <c r="N13" s="404"/>
      <c r="O13" s="404"/>
      <c r="P13" s="404"/>
      <c r="Q13" s="404"/>
      <c r="R13" s="405"/>
      <c r="S13" s="133"/>
      <c r="T13" s="408" t="str">
        <f>IF(T10="bitte auswählen","---",T10*T9*5)</f>
        <v>---</v>
      </c>
      <c r="U13" s="408"/>
      <c r="V13" s="408"/>
      <c r="W13" s="408"/>
      <c r="X13" s="408"/>
      <c r="Y13" s="408"/>
      <c r="Z13" s="408"/>
      <c r="AA13" s="408"/>
      <c r="AB13" s="408"/>
      <c r="AC13" s="408"/>
      <c r="AD13" s="408"/>
      <c r="AE13" s="408"/>
      <c r="AF13" s="408"/>
      <c r="AG13" s="408"/>
      <c r="AH13" s="408"/>
      <c r="AI13" s="133"/>
      <c r="AJ13" s="177"/>
      <c r="AL13" s="176"/>
      <c r="AM13" s="134"/>
      <c r="AN13" s="134"/>
      <c r="AO13" s="178" t="s">
        <v>47</v>
      </c>
      <c r="AP13" s="134"/>
      <c r="AQ13" s="352"/>
      <c r="AR13" s="353"/>
      <c r="AS13" s="353"/>
      <c r="AT13" s="354"/>
      <c r="AU13" s="380" t="s">
        <v>48</v>
      </c>
      <c r="AV13" s="381"/>
      <c r="AW13" s="381"/>
      <c r="AX13" s="381"/>
      <c r="AY13" s="381"/>
      <c r="AZ13" s="381"/>
      <c r="BA13" s="381"/>
      <c r="BB13" s="381"/>
      <c r="BC13" s="382"/>
      <c r="BD13" s="352"/>
      <c r="BE13" s="353"/>
      <c r="BF13" s="353"/>
      <c r="BG13" s="354"/>
      <c r="BH13" s="134"/>
      <c r="BI13" s="134"/>
      <c r="BJ13" s="134"/>
      <c r="BK13" s="134"/>
      <c r="BL13" s="134" t="s">
        <v>53</v>
      </c>
      <c r="BM13" s="134"/>
      <c r="BN13" s="134"/>
      <c r="BO13" s="134"/>
      <c r="BP13" s="377">
        <f>BD13-AQ13</f>
        <v>0</v>
      </c>
      <c r="BQ13" s="378"/>
      <c r="BR13" s="378"/>
      <c r="BS13" s="379"/>
      <c r="BT13" s="134"/>
      <c r="BU13" s="177"/>
    </row>
    <row r="14" spans="2:73" ht="20.25" customHeight="1" x14ac:dyDescent="0.2">
      <c r="B14" s="176"/>
      <c r="C14" s="133"/>
      <c r="D14" s="403" t="s">
        <v>5</v>
      </c>
      <c r="E14" s="404"/>
      <c r="F14" s="404"/>
      <c r="G14" s="404"/>
      <c r="H14" s="404"/>
      <c r="I14" s="404"/>
      <c r="J14" s="404"/>
      <c r="K14" s="404"/>
      <c r="L14" s="404"/>
      <c r="M14" s="404"/>
      <c r="N14" s="404"/>
      <c r="O14" s="404"/>
      <c r="P14" s="404"/>
      <c r="Q14" s="404"/>
      <c r="R14" s="405"/>
      <c r="S14" s="133"/>
      <c r="T14" s="409" t="str">
        <f>IF(T10="bitte auswählen","---",T12*5)</f>
        <v>---</v>
      </c>
      <c r="U14" s="409"/>
      <c r="V14" s="409"/>
      <c r="W14" s="409"/>
      <c r="X14" s="409"/>
      <c r="Y14" s="409"/>
      <c r="Z14" s="409"/>
      <c r="AA14" s="409"/>
      <c r="AB14" s="409"/>
      <c r="AC14" s="409"/>
      <c r="AD14" s="409"/>
      <c r="AE14" s="409"/>
      <c r="AF14" s="409"/>
      <c r="AG14" s="409"/>
      <c r="AH14" s="409"/>
      <c r="AI14" s="133"/>
      <c r="AJ14" s="177"/>
      <c r="AL14" s="176"/>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79"/>
      <c r="BR14" s="134"/>
      <c r="BS14" s="134"/>
      <c r="BT14" s="134"/>
      <c r="BU14" s="177"/>
    </row>
    <row r="15" spans="2:73" ht="20.25" customHeight="1" x14ac:dyDescent="0.2">
      <c r="B15" s="176"/>
      <c r="C15" s="133"/>
      <c r="D15" s="133"/>
      <c r="E15" s="133"/>
      <c r="F15" s="133"/>
      <c r="G15" s="133"/>
      <c r="H15" s="133"/>
      <c r="I15" s="133"/>
      <c r="J15" s="133"/>
      <c r="K15" s="133"/>
      <c r="L15" s="133"/>
      <c r="M15" s="133"/>
      <c r="N15" s="133"/>
      <c r="O15" s="133"/>
      <c r="P15" s="133"/>
      <c r="Q15" s="133"/>
      <c r="R15" s="133"/>
      <c r="S15" s="133"/>
      <c r="T15" s="410"/>
      <c r="U15" s="410"/>
      <c r="V15" s="410"/>
      <c r="W15" s="410"/>
      <c r="X15" s="133"/>
      <c r="Y15" s="133"/>
      <c r="Z15" s="133"/>
      <c r="AA15" s="133"/>
      <c r="AB15" s="133" t="s">
        <v>129</v>
      </c>
      <c r="AC15" s="133"/>
      <c r="AD15" s="133"/>
      <c r="AE15" s="133"/>
      <c r="AF15" s="133"/>
      <c r="AG15" s="133"/>
      <c r="AH15" s="133"/>
      <c r="AI15" s="133"/>
      <c r="AJ15" s="177"/>
      <c r="AL15" s="176"/>
      <c r="AM15" s="134"/>
      <c r="AN15" s="134"/>
      <c r="AO15" s="178" t="s">
        <v>47</v>
      </c>
      <c r="AP15" s="134"/>
      <c r="AQ15" s="352"/>
      <c r="AR15" s="353"/>
      <c r="AS15" s="353"/>
      <c r="AT15" s="354"/>
      <c r="AU15" s="380" t="s">
        <v>48</v>
      </c>
      <c r="AV15" s="381"/>
      <c r="AW15" s="381"/>
      <c r="AX15" s="381"/>
      <c r="AY15" s="381"/>
      <c r="AZ15" s="381"/>
      <c r="BA15" s="381"/>
      <c r="BB15" s="381"/>
      <c r="BC15" s="382"/>
      <c r="BD15" s="352"/>
      <c r="BE15" s="353"/>
      <c r="BF15" s="353"/>
      <c r="BG15" s="354"/>
      <c r="BH15" s="134"/>
      <c r="BI15" s="134"/>
      <c r="BJ15" s="134"/>
      <c r="BK15" s="134"/>
      <c r="BL15" s="134" t="s">
        <v>53</v>
      </c>
      <c r="BM15" s="134"/>
      <c r="BN15" s="134"/>
      <c r="BO15" s="134"/>
      <c r="BP15" s="377">
        <f>BD15-AQ15</f>
        <v>0</v>
      </c>
      <c r="BQ15" s="378"/>
      <c r="BR15" s="378"/>
      <c r="BS15" s="379"/>
      <c r="BT15" s="134"/>
      <c r="BU15" s="177"/>
    </row>
    <row r="16" spans="2:73" ht="7.5" customHeight="1" x14ac:dyDescent="0.2">
      <c r="B16" s="176"/>
      <c r="C16" s="133"/>
      <c r="D16" s="133"/>
      <c r="E16" s="133"/>
      <c r="F16" s="133"/>
      <c r="G16" s="133"/>
      <c r="H16" s="133"/>
      <c r="I16" s="133"/>
      <c r="J16" s="133"/>
      <c r="K16" s="133"/>
      <c r="L16" s="133"/>
      <c r="M16" s="133"/>
      <c r="N16" s="133"/>
      <c r="O16" s="133"/>
      <c r="P16" s="133"/>
      <c r="Q16" s="133"/>
      <c r="R16" s="133"/>
      <c r="S16" s="133"/>
      <c r="T16" s="348"/>
      <c r="U16" s="348"/>
      <c r="V16" s="348"/>
      <c r="W16" s="348"/>
      <c r="X16" s="133"/>
      <c r="Y16" s="133"/>
      <c r="Z16" s="133"/>
      <c r="AA16" s="133"/>
      <c r="AB16" s="133" t="s">
        <v>129</v>
      </c>
      <c r="AC16" s="133"/>
      <c r="AD16" s="133"/>
      <c r="AE16" s="133"/>
      <c r="AF16" s="133"/>
      <c r="AG16" s="133"/>
      <c r="AH16" s="133"/>
      <c r="AI16" s="133"/>
      <c r="AJ16" s="177"/>
      <c r="AL16" s="176"/>
      <c r="AM16" s="134"/>
      <c r="AN16" s="134"/>
      <c r="AO16" s="178"/>
      <c r="AP16" s="134"/>
      <c r="AQ16" s="181"/>
      <c r="AR16" s="181"/>
      <c r="AS16" s="181"/>
      <c r="AT16" s="181"/>
      <c r="AU16" s="134"/>
      <c r="AV16" s="134"/>
      <c r="AW16" s="134"/>
      <c r="AX16" s="134"/>
      <c r="AY16" s="181"/>
      <c r="AZ16" s="181"/>
      <c r="BA16" s="181"/>
      <c r="BB16" s="181"/>
      <c r="BC16" s="134"/>
      <c r="BD16" s="134"/>
      <c r="BE16" s="134"/>
      <c r="BF16" s="134"/>
      <c r="BG16" s="134"/>
      <c r="BH16" s="134"/>
      <c r="BI16" s="134"/>
      <c r="BJ16" s="134"/>
      <c r="BK16" s="134"/>
      <c r="BL16" s="134"/>
      <c r="BM16" s="134"/>
      <c r="BN16" s="134"/>
      <c r="BO16" s="134"/>
      <c r="BP16" s="182"/>
      <c r="BQ16" s="182"/>
      <c r="BR16" s="182"/>
      <c r="BS16" s="182"/>
      <c r="BT16" s="134"/>
      <c r="BU16" s="177"/>
    </row>
    <row r="17" spans="2:75" ht="20.25" customHeight="1" x14ac:dyDescent="0.25">
      <c r="B17" s="176"/>
      <c r="C17" s="134"/>
      <c r="D17" s="135"/>
      <c r="E17" s="134"/>
      <c r="F17" s="134"/>
      <c r="G17" s="134"/>
      <c r="H17" s="134"/>
      <c r="I17" s="134"/>
      <c r="J17" s="134"/>
      <c r="K17" s="134"/>
      <c r="L17" s="134"/>
      <c r="M17" s="134"/>
      <c r="N17" s="134"/>
      <c r="O17" s="134"/>
      <c r="P17" s="134"/>
      <c r="Q17" s="134"/>
      <c r="R17" s="134"/>
      <c r="S17" s="134"/>
      <c r="T17" s="348"/>
      <c r="U17" s="348"/>
      <c r="V17" s="348"/>
      <c r="W17" s="348"/>
      <c r="X17" s="134"/>
      <c r="Y17" s="134"/>
      <c r="Z17" s="134"/>
      <c r="AA17" s="134"/>
      <c r="AB17" s="134"/>
      <c r="AC17" s="134"/>
      <c r="AD17" s="134"/>
      <c r="AE17" s="134"/>
      <c r="AF17" s="134"/>
      <c r="AG17" s="134"/>
      <c r="AH17" s="134"/>
      <c r="AI17" s="134"/>
      <c r="AJ17" s="177"/>
      <c r="AL17" s="176"/>
      <c r="AM17" s="134"/>
      <c r="AN17" s="134"/>
      <c r="AO17" s="178"/>
      <c r="AP17" s="134"/>
      <c r="AQ17" s="181"/>
      <c r="AR17" s="181"/>
      <c r="AS17" s="181"/>
      <c r="AT17" s="181"/>
      <c r="AU17" s="134"/>
      <c r="AV17" s="134"/>
      <c r="AW17" s="134"/>
      <c r="AX17" s="134"/>
      <c r="AY17" s="181"/>
      <c r="AZ17" s="181"/>
      <c r="BA17" s="181"/>
      <c r="BB17" s="181"/>
      <c r="BC17" s="134"/>
      <c r="BD17" s="134"/>
      <c r="BE17" s="134"/>
      <c r="BF17" s="134"/>
      <c r="BG17" s="134"/>
      <c r="BH17" s="134"/>
      <c r="BI17" s="134"/>
      <c r="BJ17" s="134"/>
      <c r="BK17" s="134"/>
      <c r="BL17" s="183" t="s">
        <v>53</v>
      </c>
      <c r="BM17" s="134"/>
      <c r="BN17" s="134"/>
      <c r="BO17" s="134"/>
      <c r="BP17" s="389">
        <f>BP15+BP13+BP11+BP9</f>
        <v>0.35555555555555551</v>
      </c>
      <c r="BQ17" s="390"/>
      <c r="BR17" s="390"/>
      <c r="BS17" s="391"/>
      <c r="BT17" s="134"/>
      <c r="BU17" s="177"/>
    </row>
    <row r="18" spans="2:75" ht="7.5" customHeight="1" x14ac:dyDescent="0.2">
      <c r="B18" s="176"/>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t="s">
        <v>129</v>
      </c>
      <c r="AC18" s="133"/>
      <c r="AD18" s="133"/>
      <c r="AE18" s="133"/>
      <c r="AF18" s="133"/>
      <c r="AG18" s="133"/>
      <c r="AH18" s="133"/>
      <c r="AI18" s="133"/>
      <c r="AJ18" s="177"/>
      <c r="AL18" s="176"/>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77"/>
    </row>
    <row r="19" spans="2:75" ht="15" customHeight="1" x14ac:dyDescent="0.2">
      <c r="B19" s="184"/>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6"/>
      <c r="AL19" s="184"/>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6"/>
    </row>
    <row r="20" spans="2:75" ht="9.75" customHeight="1" x14ac:dyDescent="0.2">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row>
    <row r="21" spans="2:75" ht="15" customHeight="1" x14ac:dyDescent="0.2">
      <c r="B21" s="173"/>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5"/>
      <c r="AL21" s="173"/>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74"/>
      <c r="BP21" s="174"/>
      <c r="BQ21" s="174"/>
      <c r="BR21" s="174"/>
      <c r="BS21" s="174"/>
      <c r="BT21" s="174"/>
      <c r="BU21" s="175"/>
    </row>
    <row r="22" spans="2:75" ht="23.25" customHeight="1" x14ac:dyDescent="0.25">
      <c r="B22" s="176"/>
      <c r="C22" s="300"/>
      <c r="D22" s="189" t="s">
        <v>44</v>
      </c>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177"/>
      <c r="AL22" s="176"/>
      <c r="AM22" s="134"/>
      <c r="AN22" s="189" t="s">
        <v>30</v>
      </c>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77"/>
    </row>
    <row r="23" spans="2:75" ht="23.25" customHeight="1" x14ac:dyDescent="0.2">
      <c r="B23" s="176"/>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400">
        <f>DATE(YEAR(AE24),1,1)</f>
        <v>45658</v>
      </c>
      <c r="AF23" s="401"/>
      <c r="AG23" s="401"/>
      <c r="AH23" s="401"/>
      <c r="AI23" s="300"/>
      <c r="AJ23" s="177"/>
      <c r="AL23" s="176"/>
      <c r="AM23" s="134"/>
      <c r="AN23" s="134"/>
      <c r="AO23" s="134"/>
      <c r="AP23" s="134"/>
      <c r="AQ23" s="134"/>
      <c r="AR23" s="134"/>
      <c r="AS23" s="134"/>
      <c r="AT23" s="134"/>
      <c r="AU23" s="134"/>
      <c r="AV23" s="134"/>
      <c r="AW23" s="134"/>
      <c r="AX23" s="134"/>
      <c r="AY23" s="373" t="s">
        <v>26</v>
      </c>
      <c r="AZ23" s="373"/>
      <c r="BA23" s="373"/>
      <c r="BB23" s="373"/>
      <c r="BC23" s="134"/>
      <c r="BD23" s="373" t="s">
        <v>28</v>
      </c>
      <c r="BE23" s="373"/>
      <c r="BF23" s="373"/>
      <c r="BG23" s="373"/>
      <c r="BH23" s="134"/>
      <c r="BI23" s="134"/>
      <c r="BJ23" s="134"/>
      <c r="BK23" s="373" t="s">
        <v>56</v>
      </c>
      <c r="BL23" s="373"/>
      <c r="BM23" s="373"/>
      <c r="BN23" s="373"/>
      <c r="BO23" s="134"/>
      <c r="BP23" s="373" t="s">
        <v>55</v>
      </c>
      <c r="BQ23" s="373"/>
      <c r="BR23" s="373"/>
      <c r="BS23" s="373"/>
      <c r="BT23" s="190"/>
      <c r="BU23" s="177"/>
    </row>
    <row r="24" spans="2:75" ht="23.25" customHeight="1" x14ac:dyDescent="0.2">
      <c r="B24" s="176"/>
      <c r="C24" s="300"/>
      <c r="D24" s="300"/>
      <c r="E24" s="305" t="s">
        <v>45</v>
      </c>
      <c r="F24" s="305"/>
      <c r="G24" s="305"/>
      <c r="H24" s="305"/>
      <c r="I24" s="305"/>
      <c r="J24" s="305"/>
      <c r="K24" s="305"/>
      <c r="L24" s="305"/>
      <c r="M24" s="305"/>
      <c r="N24" s="386">
        <v>34246</v>
      </c>
      <c r="O24" s="387"/>
      <c r="P24" s="387"/>
      <c r="Q24" s="388"/>
      <c r="R24" s="300"/>
      <c r="S24" s="300"/>
      <c r="T24" s="301"/>
      <c r="U24" s="300"/>
      <c r="V24" s="178" t="s">
        <v>51</v>
      </c>
      <c r="W24" s="305"/>
      <c r="X24" s="305"/>
      <c r="Y24" s="305"/>
      <c r="Z24" s="305"/>
      <c r="AA24" s="305"/>
      <c r="AB24" s="305"/>
      <c r="AC24" s="305"/>
      <c r="AD24" s="305"/>
      <c r="AE24" s="386">
        <v>45658</v>
      </c>
      <c r="AF24" s="387"/>
      <c r="AG24" s="387"/>
      <c r="AH24" s="388"/>
      <c r="AI24" s="300"/>
      <c r="AJ24" s="177"/>
      <c r="AL24" s="176"/>
      <c r="AM24" s="134"/>
      <c r="AN24" s="180" t="s">
        <v>27</v>
      </c>
      <c r="AO24" s="134"/>
      <c r="AP24" s="134"/>
      <c r="AQ24" s="134"/>
      <c r="AR24" s="134"/>
      <c r="AS24" s="134"/>
      <c r="AT24" s="134"/>
      <c r="AU24" s="134"/>
      <c r="AV24" s="134"/>
      <c r="AW24" s="134"/>
      <c r="AX24" s="134"/>
      <c r="AY24" s="374">
        <v>0.2</v>
      </c>
      <c r="AZ24" s="375"/>
      <c r="BA24" s="375"/>
      <c r="BB24" s="376"/>
      <c r="BC24" s="191" t="s">
        <v>54</v>
      </c>
      <c r="BD24" s="377">
        <f>+AY24/24</f>
        <v>8.3333333333333332E-3</v>
      </c>
      <c r="BE24" s="378"/>
      <c r="BF24" s="378"/>
      <c r="BG24" s="379"/>
      <c r="BH24" s="134"/>
      <c r="BI24" s="134"/>
      <c r="BJ24" s="134"/>
      <c r="BK24" s="352">
        <v>4.1666666666666664E-2</v>
      </c>
      <c r="BL24" s="353"/>
      <c r="BM24" s="353"/>
      <c r="BN24" s="354"/>
      <c r="BO24" s="134"/>
      <c r="BP24" s="352">
        <v>0.35555555555555557</v>
      </c>
      <c r="BQ24" s="353"/>
      <c r="BR24" s="353"/>
      <c r="BS24" s="354"/>
      <c r="BT24" s="224">
        <f>BP24*24</f>
        <v>8.5333333333333332</v>
      </c>
      <c r="BU24" s="177"/>
      <c r="BW24" s="97" t="s">
        <v>57</v>
      </c>
    </row>
    <row r="25" spans="2:75" ht="23.25" customHeight="1" x14ac:dyDescent="0.2">
      <c r="B25" s="307"/>
      <c r="C25" s="305"/>
      <c r="D25" s="305"/>
      <c r="E25" s="402" t="s">
        <v>298</v>
      </c>
      <c r="F25" s="402"/>
      <c r="G25" s="402"/>
      <c r="H25" s="402"/>
      <c r="I25" s="402"/>
      <c r="J25" s="402"/>
      <c r="K25" s="402"/>
      <c r="L25" s="402"/>
      <c r="M25" s="402"/>
      <c r="N25" s="305"/>
      <c r="O25" s="305"/>
      <c r="P25" s="305"/>
      <c r="Q25" s="305"/>
      <c r="R25" s="305"/>
      <c r="S25" s="305"/>
      <c r="T25" s="308"/>
      <c r="U25" s="305"/>
      <c r="V25" s="305"/>
      <c r="W25" s="305"/>
      <c r="X25" s="305"/>
      <c r="Y25" s="305"/>
      <c r="Z25" s="305"/>
      <c r="AA25" s="305"/>
      <c r="AB25" s="305"/>
      <c r="AC25" s="305"/>
      <c r="AD25" s="305"/>
      <c r="AE25" s="400">
        <f>DATE(YEAR(AE26),12,31)</f>
        <v>46022</v>
      </c>
      <c r="AF25" s="401"/>
      <c r="AG25" s="401"/>
      <c r="AH25" s="401"/>
      <c r="AI25" s="305"/>
      <c r="AJ25" s="309"/>
      <c r="AL25" s="176"/>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352">
        <v>4.1666666666666664E-2</v>
      </c>
      <c r="BL25" s="353"/>
      <c r="BM25" s="353"/>
      <c r="BN25" s="354"/>
      <c r="BO25" s="134"/>
      <c r="BP25" s="352">
        <v>4.1666666666666664E-2</v>
      </c>
      <c r="BQ25" s="353"/>
      <c r="BR25" s="353"/>
      <c r="BS25" s="354"/>
      <c r="BT25" s="224">
        <f>BP25*24</f>
        <v>1</v>
      </c>
      <c r="BU25" s="177"/>
      <c r="BW25" s="97" t="s">
        <v>58</v>
      </c>
    </row>
    <row r="26" spans="2:75" ht="20.25" customHeight="1" x14ac:dyDescent="0.2">
      <c r="B26" s="307"/>
      <c r="C26" s="305"/>
      <c r="D26" s="305"/>
      <c r="E26" s="402"/>
      <c r="F26" s="402"/>
      <c r="G26" s="402"/>
      <c r="H26" s="402"/>
      <c r="I26" s="402"/>
      <c r="J26" s="402"/>
      <c r="K26" s="402"/>
      <c r="L26" s="402"/>
      <c r="M26" s="402"/>
      <c r="N26" s="383">
        <f>(YEAR(AE24))-(YEAR(N24))</f>
        <v>32</v>
      </c>
      <c r="O26" s="384"/>
      <c r="P26" s="384"/>
      <c r="Q26" s="385"/>
      <c r="R26" s="305"/>
      <c r="S26" s="305"/>
      <c r="T26" s="308"/>
      <c r="U26" s="305"/>
      <c r="V26" s="305" t="s">
        <v>52</v>
      </c>
      <c r="W26" s="305"/>
      <c r="X26" s="305"/>
      <c r="Y26" s="305"/>
      <c r="Z26" s="305"/>
      <c r="AA26" s="305"/>
      <c r="AB26" s="305"/>
      <c r="AC26" s="305"/>
      <c r="AD26" s="305"/>
      <c r="AE26" s="386">
        <v>45808</v>
      </c>
      <c r="AF26" s="387"/>
      <c r="AG26" s="387"/>
      <c r="AH26" s="388"/>
      <c r="AI26" s="305"/>
      <c r="AJ26" s="309"/>
      <c r="AL26" s="176"/>
      <c r="AM26" s="134"/>
      <c r="AN26" s="134"/>
      <c r="AO26" s="134"/>
      <c r="AP26" s="134"/>
      <c r="AQ26" s="134"/>
      <c r="AR26" s="134"/>
      <c r="AS26" s="134"/>
      <c r="AT26" s="134"/>
      <c r="AU26" s="134"/>
      <c r="AV26" s="134"/>
      <c r="AW26" s="134"/>
      <c r="AX26" s="134"/>
      <c r="AY26" s="373" t="s">
        <v>28</v>
      </c>
      <c r="AZ26" s="373"/>
      <c r="BA26" s="373"/>
      <c r="BB26" s="373"/>
      <c r="BC26" s="134"/>
      <c r="BD26" s="373" t="s">
        <v>26</v>
      </c>
      <c r="BE26" s="373"/>
      <c r="BF26" s="373"/>
      <c r="BG26" s="373"/>
      <c r="BH26" s="134"/>
      <c r="BI26" s="134"/>
      <c r="BJ26" s="134"/>
      <c r="BK26" s="352">
        <v>4.1666666666666664E-2</v>
      </c>
      <c r="BL26" s="353"/>
      <c r="BM26" s="353"/>
      <c r="BN26" s="354"/>
      <c r="BO26" s="134"/>
      <c r="BP26" s="352">
        <v>6.25E-2</v>
      </c>
      <c r="BQ26" s="353"/>
      <c r="BR26" s="353"/>
      <c r="BS26" s="354"/>
      <c r="BT26" s="224">
        <f>BP26*24</f>
        <v>1.5</v>
      </c>
      <c r="BU26" s="177"/>
      <c r="BW26" s="97" t="s">
        <v>58</v>
      </c>
    </row>
    <row r="27" spans="2:75" ht="20.25" customHeight="1" x14ac:dyDescent="0.2">
      <c r="B27" s="307"/>
      <c r="C27" s="305"/>
      <c r="D27" s="305"/>
      <c r="E27" s="402"/>
      <c r="F27" s="402"/>
      <c r="G27" s="402"/>
      <c r="H27" s="402"/>
      <c r="I27" s="402"/>
      <c r="J27" s="402"/>
      <c r="K27" s="402"/>
      <c r="L27" s="402"/>
      <c r="M27" s="402"/>
      <c r="N27" s="305"/>
      <c r="O27" s="305"/>
      <c r="P27" s="305"/>
      <c r="Q27" s="305"/>
      <c r="R27" s="305"/>
      <c r="S27" s="305"/>
      <c r="T27" s="308"/>
      <c r="U27" s="305"/>
      <c r="V27" s="305"/>
      <c r="W27" s="305"/>
      <c r="X27" s="305"/>
      <c r="Y27" s="305"/>
      <c r="Z27" s="305"/>
      <c r="AA27" s="305"/>
      <c r="AB27" s="305"/>
      <c r="AC27" s="305"/>
      <c r="AD27" s="305"/>
      <c r="AE27" s="305"/>
      <c r="AF27" s="305"/>
      <c r="AG27" s="305"/>
      <c r="AH27" s="305"/>
      <c r="AI27" s="305"/>
      <c r="AJ27" s="309"/>
      <c r="AL27" s="176"/>
      <c r="AM27" s="134"/>
      <c r="AN27" s="192" t="s">
        <v>29</v>
      </c>
      <c r="AO27" s="134"/>
      <c r="AP27" s="134"/>
      <c r="AQ27" s="134"/>
      <c r="AR27" s="134"/>
      <c r="AS27" s="134"/>
      <c r="AT27" s="134"/>
      <c r="AU27" s="134"/>
      <c r="AV27" s="134"/>
      <c r="AW27" s="134"/>
      <c r="AX27" s="134"/>
      <c r="AY27" s="352">
        <v>8.3333333333333332E-3</v>
      </c>
      <c r="AZ27" s="353"/>
      <c r="BA27" s="353"/>
      <c r="BB27" s="354"/>
      <c r="BC27" s="191" t="s">
        <v>54</v>
      </c>
      <c r="BD27" s="355">
        <f>+AY27*24</f>
        <v>0.2</v>
      </c>
      <c r="BE27" s="356"/>
      <c r="BF27" s="356"/>
      <c r="BG27" s="357"/>
      <c r="BH27" s="134"/>
      <c r="BI27" s="134"/>
      <c r="BJ27" s="134"/>
      <c r="BK27" s="358">
        <f>BK24+BK25+BK26</f>
        <v>0.125</v>
      </c>
      <c r="BL27" s="359"/>
      <c r="BM27" s="359"/>
      <c r="BN27" s="360"/>
      <c r="BO27" s="134"/>
      <c r="BP27" s="358">
        <f>IF(BT27&lt;0,"---",BT27/24)</f>
        <v>0.25138888888888888</v>
      </c>
      <c r="BQ27" s="359"/>
      <c r="BR27" s="359"/>
      <c r="BS27" s="360"/>
      <c r="BT27" s="224">
        <f>BT24-BT25-BT26</f>
        <v>6.0333333333333332</v>
      </c>
      <c r="BU27" s="177"/>
      <c r="BW27" s="97" t="s">
        <v>59</v>
      </c>
    </row>
    <row r="28" spans="2:75" ht="20.25" customHeight="1" x14ac:dyDescent="0.2">
      <c r="B28" s="307"/>
      <c r="C28" s="305"/>
      <c r="D28" s="305"/>
      <c r="E28" s="305" t="s">
        <v>50</v>
      </c>
      <c r="F28" s="305"/>
      <c r="G28" s="305"/>
      <c r="H28" s="305"/>
      <c r="I28" s="305"/>
      <c r="J28" s="305"/>
      <c r="K28" s="305"/>
      <c r="L28" s="305"/>
      <c r="M28" s="305"/>
      <c r="N28" s="392">
        <f>IF(N26&lt;21,25,IF(N26&gt;59,30,IF(N26&gt;49,25,23)))</f>
        <v>23</v>
      </c>
      <c r="O28" s="393"/>
      <c r="P28" s="393"/>
      <c r="Q28" s="394"/>
      <c r="R28" s="305"/>
      <c r="S28" s="305"/>
      <c r="T28" s="308"/>
      <c r="U28" s="305"/>
      <c r="V28" s="305" t="s">
        <v>49</v>
      </c>
      <c r="W28" s="305"/>
      <c r="X28" s="305"/>
      <c r="Y28" s="305"/>
      <c r="Z28" s="305"/>
      <c r="AA28" s="305"/>
      <c r="AB28" s="305"/>
      <c r="AC28" s="305"/>
      <c r="AD28" s="305"/>
      <c r="AE28" s="395">
        <f>IF(YEAR(AE26)&lt;YEAR(AE24),"Eingabe!",IF(YEAR(AE24)&lt;YEAR(AE26),"Eingabe!",INT(V29)+AE29))</f>
        <v>9.5</v>
      </c>
      <c r="AF28" s="396"/>
      <c r="AG28" s="396"/>
      <c r="AH28" s="397"/>
      <c r="AI28" s="305"/>
      <c r="AJ28" s="309"/>
      <c r="AL28" s="176"/>
      <c r="AM28" s="134"/>
      <c r="AN28" s="192"/>
      <c r="AO28" s="134"/>
      <c r="AP28" s="134"/>
      <c r="AQ28" s="134"/>
      <c r="AR28" s="134"/>
      <c r="AS28" s="134"/>
      <c r="AT28" s="134"/>
      <c r="AU28" s="134"/>
      <c r="AV28" s="134"/>
      <c r="AW28" s="134"/>
      <c r="AX28" s="134"/>
      <c r="AY28" s="181"/>
      <c r="AZ28" s="181"/>
      <c r="BA28" s="181"/>
      <c r="BB28" s="181"/>
      <c r="BC28" s="191"/>
      <c r="BD28" s="191"/>
      <c r="BE28" s="191"/>
      <c r="BF28" s="191"/>
      <c r="BG28" s="191"/>
      <c r="BH28" s="134"/>
      <c r="BI28" s="134"/>
      <c r="BJ28" s="134"/>
      <c r="BK28" s="193"/>
      <c r="BL28" s="193"/>
      <c r="BM28" s="193"/>
      <c r="BN28" s="193"/>
      <c r="BO28" s="134"/>
      <c r="BP28" s="367" t="str">
        <f>IF(BT28&gt;0,BT28/24,"---")</f>
        <v>---</v>
      </c>
      <c r="BQ28" s="368"/>
      <c r="BR28" s="368"/>
      <c r="BS28" s="369"/>
      <c r="BT28" s="225">
        <f>BT27+(2*(-BT27))</f>
        <v>-6.0333333333333332</v>
      </c>
      <c r="BU28" s="177"/>
      <c r="BW28" s="97" t="s">
        <v>60</v>
      </c>
    </row>
    <row r="29" spans="2:75" ht="9" customHeight="1" x14ac:dyDescent="0.2">
      <c r="B29" s="307"/>
      <c r="C29" s="305"/>
      <c r="D29" s="305"/>
      <c r="E29" s="305"/>
      <c r="F29" s="305"/>
      <c r="G29" s="305"/>
      <c r="H29" s="305"/>
      <c r="I29" s="305"/>
      <c r="J29" s="305"/>
      <c r="K29" s="398">
        <f>(AE26-AE24)+1</f>
        <v>151</v>
      </c>
      <c r="L29" s="398"/>
      <c r="M29" s="398"/>
      <c r="N29" s="398"/>
      <c r="O29" s="398"/>
      <c r="P29" s="398"/>
      <c r="Q29" s="398"/>
      <c r="R29" s="225"/>
      <c r="S29" s="225"/>
      <c r="T29" s="225"/>
      <c r="U29" s="225"/>
      <c r="V29" s="398">
        <f>N28/((AE25-AE23)+1)*K29</f>
        <v>9.5150684931506859</v>
      </c>
      <c r="W29" s="398"/>
      <c r="X29" s="398"/>
      <c r="Y29" s="398"/>
      <c r="Z29" s="398"/>
      <c r="AA29" s="398">
        <f>V29-INT(V29)</f>
        <v>0.51506849315068592</v>
      </c>
      <c r="AB29" s="398"/>
      <c r="AC29" s="398"/>
      <c r="AD29" s="398"/>
      <c r="AE29" s="399">
        <f>IF(AA29&gt;0.749,1,IF(AA29&lt;0.25,0,0.5))</f>
        <v>0.5</v>
      </c>
      <c r="AF29" s="399"/>
      <c r="AG29" s="399"/>
      <c r="AH29" s="399"/>
      <c r="AI29" s="305"/>
      <c r="AJ29" s="309"/>
      <c r="AL29" s="176"/>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90"/>
      <c r="BT29" s="225"/>
      <c r="BU29" s="177"/>
    </row>
    <row r="30" spans="2:75" ht="15" customHeight="1" x14ac:dyDescent="0.2">
      <c r="B30" s="307"/>
      <c r="C30" s="310"/>
      <c r="D30" s="310"/>
      <c r="E30" s="310"/>
      <c r="F30" s="310"/>
      <c r="G30" s="310"/>
      <c r="H30" s="310"/>
      <c r="I30" s="310"/>
      <c r="J30" s="310"/>
      <c r="K30" s="310"/>
      <c r="L30" s="310"/>
      <c r="M30" s="310"/>
      <c r="N30" s="310"/>
      <c r="O30" s="310"/>
      <c r="P30" s="310"/>
      <c r="Q30" s="310"/>
      <c r="R30" s="310"/>
      <c r="S30" s="310"/>
      <c r="T30" s="310"/>
      <c r="U30" s="310"/>
      <c r="V30" s="350"/>
      <c r="W30" s="350"/>
      <c r="X30" s="350"/>
      <c r="Y30" s="350"/>
      <c r="Z30" s="350"/>
      <c r="AA30" s="310"/>
      <c r="AB30" s="310"/>
      <c r="AC30" s="310"/>
      <c r="AD30" s="310"/>
      <c r="AE30" s="310"/>
      <c r="AF30" s="310"/>
      <c r="AG30" s="310"/>
      <c r="AH30" s="310"/>
      <c r="AI30" s="310"/>
      <c r="AJ30" s="309"/>
      <c r="AL30" s="176"/>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77"/>
    </row>
    <row r="31" spans="2:75" ht="9.75" customHeight="1" x14ac:dyDescent="0.2">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row>
    <row r="32" spans="2:75" ht="15" customHeight="1" x14ac:dyDescent="0.2">
      <c r="B32" s="176"/>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77"/>
      <c r="AL32" s="173"/>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5"/>
    </row>
    <row r="33" spans="2:73" ht="21" customHeight="1" x14ac:dyDescent="0.25">
      <c r="B33" s="176"/>
      <c r="C33" s="134"/>
      <c r="D33" s="135" t="s">
        <v>252</v>
      </c>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77"/>
      <c r="AL33" s="176"/>
      <c r="AM33" s="134"/>
      <c r="AN33" s="135" t="s">
        <v>271</v>
      </c>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77"/>
    </row>
    <row r="34" spans="2:73" ht="7.5" customHeight="1" x14ac:dyDescent="0.2">
      <c r="B34" s="176"/>
      <c r="C34" s="134"/>
      <c r="D34" s="134"/>
      <c r="E34" s="134"/>
      <c r="F34" s="134"/>
      <c r="G34" s="134"/>
      <c r="H34" s="134"/>
      <c r="I34" s="134"/>
      <c r="J34" s="134"/>
      <c r="K34" s="134"/>
      <c r="L34" s="134"/>
      <c r="M34" s="134"/>
      <c r="N34" s="134"/>
      <c r="O34" s="134"/>
      <c r="P34" s="134"/>
      <c r="Q34" s="134"/>
      <c r="R34" s="134"/>
      <c r="S34" s="134"/>
      <c r="T34" s="134"/>
      <c r="U34" s="134"/>
      <c r="V34" s="349"/>
      <c r="W34" s="349"/>
      <c r="X34" s="349"/>
      <c r="Y34" s="349"/>
      <c r="Z34" s="349"/>
      <c r="AA34" s="349"/>
      <c r="AB34" s="349"/>
      <c r="AC34" s="349"/>
      <c r="AD34" s="349"/>
      <c r="AE34" s="349"/>
      <c r="AF34" s="349"/>
      <c r="AG34" s="349"/>
      <c r="AH34" s="349"/>
      <c r="AI34" s="134"/>
      <c r="AJ34" s="177"/>
      <c r="AL34" s="176"/>
      <c r="AM34" s="134"/>
      <c r="AN34" s="134"/>
      <c r="AO34" s="134"/>
      <c r="AP34" s="134"/>
      <c r="AQ34" s="134"/>
      <c r="AR34" s="134"/>
      <c r="AS34" s="134"/>
      <c r="AT34" s="134"/>
      <c r="AU34" s="134"/>
      <c r="AV34" s="134"/>
      <c r="AW34" s="134"/>
      <c r="AX34" s="134"/>
      <c r="AY34" s="134"/>
      <c r="AZ34" s="134"/>
      <c r="BA34" s="134"/>
      <c r="BB34" s="134"/>
      <c r="BC34" s="134"/>
      <c r="BD34" s="134"/>
      <c r="BE34" s="134"/>
      <c r="BF34" s="134"/>
      <c r="BG34" s="349"/>
      <c r="BH34" s="349"/>
      <c r="BI34" s="349"/>
      <c r="BJ34" s="349"/>
      <c r="BK34" s="349"/>
      <c r="BL34" s="349"/>
      <c r="BM34" s="349"/>
      <c r="BN34" s="349"/>
      <c r="BO34" s="349"/>
      <c r="BP34" s="349"/>
      <c r="BQ34" s="349"/>
      <c r="BR34" s="349"/>
      <c r="BS34" s="349"/>
      <c r="BT34" s="134"/>
      <c r="BU34" s="177"/>
    </row>
    <row r="35" spans="2:73" ht="7.5" customHeight="1" x14ac:dyDescent="0.2">
      <c r="B35" s="176"/>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77"/>
      <c r="AL35" s="176"/>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77"/>
    </row>
    <row r="36" spans="2:73" ht="20.25" customHeight="1" x14ac:dyDescent="0.2">
      <c r="B36" s="176"/>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77"/>
      <c r="AL36" s="176"/>
      <c r="AM36" s="180"/>
      <c r="AN36" s="180" t="s">
        <v>272</v>
      </c>
      <c r="AO36" s="192"/>
      <c r="AP36" s="192"/>
      <c r="AQ36" s="192"/>
      <c r="AR36" s="364">
        <v>42948</v>
      </c>
      <c r="AS36" s="365"/>
      <c r="AT36" s="365"/>
      <c r="AU36" s="365"/>
      <c r="AV36" s="365"/>
      <c r="AW36" s="365"/>
      <c r="AX36" s="365"/>
      <c r="AY36" s="366"/>
      <c r="AZ36" s="192"/>
      <c r="BA36" s="192"/>
      <c r="BB36" s="227" t="s">
        <v>273</v>
      </c>
      <c r="BC36" s="370">
        <v>16</v>
      </c>
      <c r="BD36" s="371"/>
      <c r="BE36" s="371"/>
      <c r="BF36" s="371"/>
      <c r="BG36" s="372"/>
      <c r="BH36" s="192"/>
      <c r="BI36" s="192"/>
      <c r="BJ36" s="192"/>
      <c r="BK36" s="134"/>
      <c r="BL36" s="227" t="s">
        <v>274</v>
      </c>
      <c r="BM36" s="361">
        <f>IF(BC36=16,AR36+(16*7),AR36+(14*7))-1</f>
        <v>43059</v>
      </c>
      <c r="BN36" s="362"/>
      <c r="BO36" s="362"/>
      <c r="BP36" s="362"/>
      <c r="BQ36" s="362"/>
      <c r="BR36" s="362"/>
      <c r="BS36" s="363"/>
      <c r="BT36" s="134"/>
      <c r="BU36" s="177"/>
    </row>
    <row r="37" spans="2:73" ht="7.5" customHeight="1" x14ac:dyDescent="0.2">
      <c r="B37" s="176"/>
      <c r="C37" s="134"/>
      <c r="D37" s="134"/>
      <c r="E37" s="134"/>
      <c r="F37" s="134"/>
      <c r="G37" s="134"/>
      <c r="H37" s="134"/>
      <c r="I37" s="134"/>
      <c r="J37" s="134"/>
      <c r="K37" s="134"/>
      <c r="L37" s="134"/>
      <c r="M37" s="134"/>
      <c r="N37" s="134"/>
      <c r="O37" s="134"/>
      <c r="P37" s="134"/>
      <c r="Q37" s="134"/>
      <c r="R37" s="134"/>
      <c r="S37" s="134"/>
      <c r="T37" s="134"/>
      <c r="U37" s="134"/>
      <c r="V37" s="349"/>
      <c r="W37" s="349"/>
      <c r="X37" s="349"/>
      <c r="Y37" s="349"/>
      <c r="Z37" s="349"/>
      <c r="AA37" s="349"/>
      <c r="AB37" s="349" t="s">
        <v>129</v>
      </c>
      <c r="AC37" s="349"/>
      <c r="AD37" s="349"/>
      <c r="AE37" s="349"/>
      <c r="AF37" s="349"/>
      <c r="AG37" s="349"/>
      <c r="AH37" s="349"/>
      <c r="AI37" s="134"/>
      <c r="AJ37" s="177"/>
      <c r="AL37" s="176"/>
      <c r="AM37" s="134"/>
      <c r="AN37" s="134"/>
      <c r="AO37" s="134"/>
      <c r="AP37" s="134"/>
      <c r="AQ37" s="134"/>
      <c r="AR37" s="134"/>
      <c r="AS37" s="134"/>
      <c r="AT37" s="134"/>
      <c r="AU37" s="134"/>
      <c r="AV37" s="134"/>
      <c r="AW37" s="134"/>
      <c r="AX37" s="134"/>
      <c r="AY37" s="134"/>
      <c r="AZ37" s="134"/>
      <c r="BA37" s="134"/>
      <c r="BB37" s="134"/>
      <c r="BC37" s="134"/>
      <c r="BD37" s="134"/>
      <c r="BE37" s="134"/>
      <c r="BF37" s="134"/>
      <c r="BG37" s="349"/>
      <c r="BH37" s="349"/>
      <c r="BI37" s="349"/>
      <c r="BJ37" s="349"/>
      <c r="BK37" s="349"/>
      <c r="BL37" s="349"/>
      <c r="BM37" s="349" t="s">
        <v>129</v>
      </c>
      <c r="BN37" s="349"/>
      <c r="BO37" s="349"/>
      <c r="BP37" s="349"/>
      <c r="BQ37" s="349"/>
      <c r="BR37" s="349"/>
      <c r="BS37" s="349"/>
      <c r="BT37" s="134"/>
      <c r="BU37" s="177"/>
    </row>
    <row r="38" spans="2:73" ht="15" customHeight="1" x14ac:dyDescent="0.2">
      <c r="B38" s="184"/>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6"/>
      <c r="AL38" s="184"/>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6"/>
    </row>
    <row r="39" spans="2:73" ht="15.75" customHeight="1" x14ac:dyDescent="0.2"/>
    <row r="40" spans="2:73" ht="15.75" customHeight="1" x14ac:dyDescent="0.2"/>
    <row r="41" spans="2:73" ht="15.75" customHeight="1" x14ac:dyDescent="0.2">
      <c r="AO41" s="228"/>
      <c r="AP41" s="228"/>
      <c r="AQ41" s="228"/>
      <c r="AR41" s="228"/>
      <c r="BA41" s="228"/>
      <c r="BB41" s="228"/>
      <c r="BH41" s="228"/>
      <c r="BI41" s="228"/>
      <c r="BJ41" s="228"/>
      <c r="BK41" s="228"/>
      <c r="BL41" s="228"/>
      <c r="BM41" s="351"/>
      <c r="BN41" s="351"/>
      <c r="BO41" s="351"/>
      <c r="BP41" s="351"/>
      <c r="BQ41" s="351"/>
    </row>
    <row r="42" spans="2:73" ht="15.75" customHeight="1" x14ac:dyDescent="0.2"/>
  </sheetData>
  <sheetProtection sheet="1" selectLockedCells="1"/>
  <mergeCells count="81">
    <mergeCell ref="AE23:AH23"/>
    <mergeCell ref="AE25:AH25"/>
    <mergeCell ref="E25:M27"/>
    <mergeCell ref="D9:R9"/>
    <mergeCell ref="T9:AH9"/>
    <mergeCell ref="D10:R10"/>
    <mergeCell ref="T10:AH10"/>
    <mergeCell ref="D11:R11"/>
    <mergeCell ref="T11:AH11"/>
    <mergeCell ref="D12:R12"/>
    <mergeCell ref="T12:AH12"/>
    <mergeCell ref="D13:R13"/>
    <mergeCell ref="T13:AH13"/>
    <mergeCell ref="D14:R14"/>
    <mergeCell ref="T14:AH14"/>
    <mergeCell ref="T15:W15"/>
    <mergeCell ref="N28:Q28"/>
    <mergeCell ref="AE28:AH28"/>
    <mergeCell ref="V29:Z29"/>
    <mergeCell ref="AA29:AD29"/>
    <mergeCell ref="AE29:AH29"/>
    <mergeCell ref="K29:Q29"/>
    <mergeCell ref="AQ13:AT13"/>
    <mergeCell ref="AU13:BC13"/>
    <mergeCell ref="BD13:BG13"/>
    <mergeCell ref="BP13:BS13"/>
    <mergeCell ref="N26:Q26"/>
    <mergeCell ref="AE26:AH26"/>
    <mergeCell ref="N24:Q24"/>
    <mergeCell ref="AE24:AH24"/>
    <mergeCell ref="AQ15:AT15"/>
    <mergeCell ref="AU15:BC15"/>
    <mergeCell ref="BD15:BG15"/>
    <mergeCell ref="BP15:BS15"/>
    <mergeCell ref="BP23:BS23"/>
    <mergeCell ref="BP17:BS17"/>
    <mergeCell ref="AY23:BB23"/>
    <mergeCell ref="BD23:BG23"/>
    <mergeCell ref="AQ9:AT9"/>
    <mergeCell ref="AU9:BC9"/>
    <mergeCell ref="BD9:BG9"/>
    <mergeCell ref="BP9:BS9"/>
    <mergeCell ref="AQ11:AT11"/>
    <mergeCell ref="AU11:BC11"/>
    <mergeCell ref="BD11:BG11"/>
    <mergeCell ref="BP11:BS11"/>
    <mergeCell ref="BK23:BN23"/>
    <mergeCell ref="AY24:BB24"/>
    <mergeCell ref="BD24:BG24"/>
    <mergeCell ref="BK24:BN24"/>
    <mergeCell ref="BP24:BS24"/>
    <mergeCell ref="BK25:BN25"/>
    <mergeCell ref="BP25:BS25"/>
    <mergeCell ref="AY26:BB26"/>
    <mergeCell ref="BD26:BG26"/>
    <mergeCell ref="BK26:BN26"/>
    <mergeCell ref="BP26:BS26"/>
    <mergeCell ref="AY27:BB27"/>
    <mergeCell ref="BD27:BG27"/>
    <mergeCell ref="BK27:BN27"/>
    <mergeCell ref="BP27:BS27"/>
    <mergeCell ref="BM36:BS36"/>
    <mergeCell ref="AR36:AY36"/>
    <mergeCell ref="BP28:BS28"/>
    <mergeCell ref="BG34:BK34"/>
    <mergeCell ref="BL34:BO34"/>
    <mergeCell ref="BP34:BS34"/>
    <mergeCell ref="BC36:BG36"/>
    <mergeCell ref="AE37:AH37"/>
    <mergeCell ref="V34:Z34"/>
    <mergeCell ref="AA34:AD34"/>
    <mergeCell ref="AE34:AH34"/>
    <mergeCell ref="BM41:BQ41"/>
    <mergeCell ref="BG37:BK37"/>
    <mergeCell ref="BL37:BO37"/>
    <mergeCell ref="BP37:BS37"/>
    <mergeCell ref="T16:W16"/>
    <mergeCell ref="T17:W17"/>
    <mergeCell ref="V37:Z37"/>
    <mergeCell ref="AA37:AD37"/>
    <mergeCell ref="V30:Z30"/>
  </mergeCells>
  <pageMargins left="1.1811023622047245" right="0.78740157480314965" top="0.78740157480314965" bottom="0.78740157480314965" header="0.51181102362204722" footer="0.51181102362204722"/>
  <pageSetup paperSize="9" scale="61" orientation="landscape" r:id="rId1"/>
  <headerFooter scaleWithDoc="0"/>
  <ignoredErrors>
    <ignoredError sqref="T12:AH12 T14:AH14 U13:AH13"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Grundlagen!$B$35:$B$55</xm:f>
          </x14:formula1>
          <xm:sqref>T10</xm:sqref>
        </x14:dataValidation>
        <x14:dataValidation type="list" allowBlank="1" showInputMessage="1" showErrorMessage="1" xr:uid="{00000000-0002-0000-0200-000001000000}">
          <x14:formula1>
            <xm:f>Grundlagen!$D$36:$D$37</xm:f>
          </x14:formula1>
          <xm:sqref>T9</xm:sqref>
        </x14:dataValidation>
        <x14:dataValidation type="list" allowBlank="1" showInputMessage="1" showErrorMessage="1" xr:uid="{00000000-0002-0000-0200-000002000000}">
          <x14:formula1>
            <xm:f>Grundlagen!C36:C37</xm:f>
          </x14:formula1>
          <xm:sqref>BC36:BG36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AV119"/>
  <sheetViews>
    <sheetView showGridLines="0" showRowColHeaders="0" zoomScaleNormal="100" workbookViewId="0">
      <pane ySplit="3" topLeftCell="A4" activePane="bottomLeft" state="frozen"/>
      <selection activeCell="AC24" sqref="AC24:AI24"/>
      <selection pane="bottomLeft" activeCell="AU17" sqref="AU17"/>
    </sheetView>
  </sheetViews>
  <sheetFormatPr baseColWidth="10" defaultColWidth="11" defaultRowHeight="12.75" x14ac:dyDescent="0.2"/>
  <cols>
    <col min="1" max="1" width="3.125" style="92" customWidth="1"/>
    <col min="2" max="2" width="2.375" style="92" customWidth="1"/>
    <col min="3" max="41" width="2.625" style="92" customWidth="1"/>
    <col min="42" max="44" width="2.375" style="92" customWidth="1"/>
    <col min="45" max="16384" width="11" style="92"/>
  </cols>
  <sheetData>
    <row r="2" spans="2:42" ht="12.75" customHeight="1" x14ac:dyDescent="0.3">
      <c r="B2" s="236"/>
    </row>
    <row r="3" spans="2:42" ht="21.75" customHeight="1" x14ac:dyDescent="0.3">
      <c r="B3" s="237"/>
    </row>
    <row r="4" spans="2:42" ht="20.25" customHeight="1" x14ac:dyDescent="0.2">
      <c r="B4" s="238"/>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40"/>
    </row>
    <row r="5" spans="2:42" ht="20.25" customHeight="1" x14ac:dyDescent="0.3">
      <c r="B5" s="52"/>
      <c r="C5" s="241" t="str">
        <f>Startseite!E10</f>
        <v>Arzt- und Zahnarztbesuche</v>
      </c>
      <c r="D5" s="57"/>
      <c r="E5" s="57"/>
      <c r="F5" s="57"/>
      <c r="G5" s="57"/>
      <c r="H5" s="57"/>
      <c r="I5" s="57"/>
      <c r="J5" s="57"/>
      <c r="K5" s="57"/>
      <c r="L5" s="57"/>
      <c r="M5" s="57"/>
      <c r="N5" s="57"/>
      <c r="O5" s="57"/>
      <c r="P5" s="57"/>
      <c r="Q5" s="57"/>
      <c r="R5" s="57"/>
      <c r="S5" s="57"/>
      <c r="T5" s="57"/>
      <c r="U5" s="57"/>
      <c r="V5" s="57"/>
      <c r="W5" s="57"/>
      <c r="X5" s="57"/>
      <c r="Y5" s="57"/>
      <c r="Z5" s="57"/>
      <c r="AA5" s="57"/>
      <c r="AB5" s="242" t="s">
        <v>253</v>
      </c>
      <c r="AC5" s="57"/>
      <c r="AD5" s="57"/>
      <c r="AE5" s="57"/>
      <c r="AF5" s="57"/>
      <c r="AG5" s="57"/>
      <c r="AH5" s="414" t="str">
        <f>VLOOKUP(C5,Grundlagen!B:E,3,FALSE)</f>
        <v>90 Abs. 3</v>
      </c>
      <c r="AI5" s="414"/>
      <c r="AJ5" s="414"/>
      <c r="AK5" s="414"/>
      <c r="AL5" s="414"/>
      <c r="AM5" s="414"/>
      <c r="AN5" s="414"/>
      <c r="AO5" s="414"/>
      <c r="AP5" s="54"/>
    </row>
    <row r="6" spans="2:42" ht="20.25" customHeight="1" x14ac:dyDescent="0.25">
      <c r="B6" s="52"/>
      <c r="C6" s="57"/>
      <c r="D6" s="57"/>
      <c r="E6" s="57"/>
      <c r="F6" s="57"/>
      <c r="G6" s="57"/>
      <c r="H6" s="57"/>
      <c r="I6" s="57"/>
      <c r="J6" s="57"/>
      <c r="K6" s="57"/>
      <c r="L6" s="57"/>
      <c r="M6" s="57"/>
      <c r="N6" s="57"/>
      <c r="O6" s="57"/>
      <c r="P6" s="57"/>
      <c r="Q6" s="57"/>
      <c r="R6" s="57"/>
      <c r="S6" s="57"/>
      <c r="T6" s="57"/>
      <c r="U6" s="57"/>
      <c r="V6" s="243"/>
      <c r="W6" s="243"/>
      <c r="X6" s="243"/>
      <c r="Y6" s="243"/>
      <c r="Z6" s="243"/>
      <c r="AA6" s="244"/>
      <c r="AB6" s="242" t="s">
        <v>123</v>
      </c>
      <c r="AC6" s="244"/>
      <c r="AD6" s="243"/>
      <c r="AE6" s="243"/>
      <c r="AF6" s="243"/>
      <c r="AG6" s="243"/>
      <c r="AH6" s="414" t="str">
        <f>VLOOKUP(C5,Grundlagen!B:E,4,FALSE)</f>
        <v>Effektiv</v>
      </c>
      <c r="AI6" s="414"/>
      <c r="AJ6" s="414"/>
      <c r="AK6" s="414"/>
      <c r="AL6" s="414"/>
      <c r="AM6" s="414"/>
      <c r="AN6" s="414"/>
      <c r="AO6" s="414"/>
      <c r="AP6" s="54"/>
    </row>
    <row r="7" spans="2:42" ht="20.25" customHeight="1" x14ac:dyDescent="0.25">
      <c r="B7" s="52"/>
      <c r="C7" s="245" t="s">
        <v>23</v>
      </c>
      <c r="D7" s="246"/>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54"/>
    </row>
    <row r="8" spans="2:42" ht="20.25" customHeight="1" x14ac:dyDescent="0.2">
      <c r="B8" s="52"/>
      <c r="C8" s="417" t="str">
        <f>VLOOKUP(C5,Grundlagen!B4:D31,2,FALSE)</f>
        <v>Die Anrechnung an die Arbeitszeit ist ab einem Arbeitspensum von mindestens 70% erlaubt. Pro Arbeitstag mit Arzt-, Zahnarztbesuch oder ärztlich verordneter Therapie darf kein positiver Saldo erwirtschaftet werden. Die maximale Zeitgutschrift richtet sich nach der geplanten bzw. vereinbarten Arbeitsdauer jedoch max. 1:30 h pro Besuch (Ausnahmen regelt der Amtschef/die Amtschefin).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54"/>
    </row>
    <row r="9" spans="2:42" ht="20.25" customHeight="1" x14ac:dyDescent="0.2">
      <c r="B9" s="52"/>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54"/>
    </row>
    <row r="10" spans="2:42" ht="20.25" customHeight="1" x14ac:dyDescent="0.2">
      <c r="B10" s="52"/>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54"/>
    </row>
    <row r="11" spans="2:42" ht="20.25" customHeight="1" x14ac:dyDescent="0.2">
      <c r="B11" s="52"/>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54"/>
    </row>
    <row r="12" spans="2:42" ht="20.25" customHeight="1" x14ac:dyDescent="0.2">
      <c r="B12" s="52"/>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54"/>
    </row>
    <row r="13" spans="2:42" ht="20.25" customHeight="1" x14ac:dyDescent="0.2">
      <c r="B13" s="52"/>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54"/>
    </row>
    <row r="14" spans="2:42" ht="20.25" customHeight="1" x14ac:dyDescent="0.2">
      <c r="B14" s="52"/>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54"/>
    </row>
    <row r="15" spans="2:42" ht="20.25" customHeight="1" x14ac:dyDescent="0.2">
      <c r="B15" s="52"/>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54"/>
    </row>
    <row r="16" spans="2:42" ht="20.25" customHeight="1" x14ac:dyDescent="0.2">
      <c r="B16" s="52"/>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54"/>
    </row>
    <row r="17" spans="2:48" ht="20.25" customHeight="1" x14ac:dyDescent="0.2">
      <c r="B17" s="52"/>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4"/>
    </row>
    <row r="18" spans="2:48" ht="20.25" customHeight="1" x14ac:dyDescent="0.25">
      <c r="B18" s="52"/>
      <c r="C18" s="53" t="s">
        <v>32</v>
      </c>
      <c r="D18" s="3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4"/>
    </row>
    <row r="19" spans="2:48" ht="20.25" customHeight="1" x14ac:dyDescent="0.2">
      <c r="B19" s="52"/>
      <c r="C19" s="55"/>
      <c r="D19" s="55"/>
      <c r="E19" s="18"/>
      <c r="F19" s="18"/>
      <c r="G19" s="18"/>
      <c r="H19" s="18"/>
      <c r="I19" s="18" t="s">
        <v>37</v>
      </c>
      <c r="J19" s="18"/>
      <c r="K19" s="18"/>
      <c r="L19" s="18"/>
      <c r="M19" s="18"/>
      <c r="N19" s="18"/>
      <c r="O19" s="18"/>
      <c r="P19" s="18"/>
      <c r="Q19" s="18"/>
      <c r="R19" s="18"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54"/>
    </row>
    <row r="20" spans="2:48" ht="20.25" customHeight="1" x14ac:dyDescent="0.2">
      <c r="B20" s="52"/>
      <c r="C20" s="55" t="s">
        <v>33</v>
      </c>
      <c r="D20" s="56"/>
      <c r="E20" s="18"/>
      <c r="F20" s="18"/>
      <c r="G20" s="18"/>
      <c r="H20" s="413">
        <v>1</v>
      </c>
      <c r="I20" s="413"/>
      <c r="J20" s="413"/>
      <c r="K20" s="413"/>
      <c r="L20" s="413"/>
      <c r="M20" s="18"/>
      <c r="N20" s="18"/>
      <c r="O20" s="18"/>
      <c r="P20" s="18"/>
      <c r="Q20" s="18"/>
      <c r="R20" s="18" t="s">
        <v>290</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54"/>
      <c r="AR20" s="93"/>
    </row>
    <row r="21" spans="2:48" ht="20.25" customHeight="1" x14ac:dyDescent="0.2">
      <c r="B21" s="52"/>
      <c r="C21" s="55" t="s">
        <v>34</v>
      </c>
      <c r="D21" s="55"/>
      <c r="E21" s="18"/>
      <c r="F21" s="18"/>
      <c r="G21" s="18"/>
      <c r="H21" s="413">
        <v>0.8</v>
      </c>
      <c r="I21" s="413"/>
      <c r="J21" s="413"/>
      <c r="K21" s="413"/>
      <c r="L21" s="413"/>
      <c r="M21" s="18"/>
      <c r="N21" s="18"/>
      <c r="O21" s="18"/>
      <c r="P21" s="18"/>
      <c r="Q21" s="18"/>
      <c r="R21" s="18" t="s">
        <v>290</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54"/>
      <c r="AR21" s="93"/>
    </row>
    <row r="22" spans="2:48" ht="20.25" customHeight="1" x14ac:dyDescent="0.2">
      <c r="B22" s="52"/>
      <c r="C22" s="55" t="s">
        <v>35</v>
      </c>
      <c r="D22" s="55"/>
      <c r="E22" s="18"/>
      <c r="F22" s="18"/>
      <c r="G22" s="18"/>
      <c r="H22" s="413" t="s">
        <v>61</v>
      </c>
      <c r="I22" s="413"/>
      <c r="J22" s="413"/>
      <c r="K22" s="413"/>
      <c r="L22" s="413"/>
      <c r="M22" s="18"/>
      <c r="N22" s="18"/>
      <c r="O22" s="18"/>
      <c r="P22" s="18"/>
      <c r="Q22" s="18"/>
      <c r="R22" s="18" t="s">
        <v>290</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54"/>
      <c r="AR22" s="93"/>
    </row>
    <row r="23" spans="2:48" ht="20.25" customHeight="1" x14ac:dyDescent="0.2">
      <c r="B23" s="52"/>
      <c r="C23" s="55" t="s">
        <v>36</v>
      </c>
      <c r="D23" s="56"/>
      <c r="E23" s="18"/>
      <c r="F23" s="18"/>
      <c r="G23" s="18"/>
      <c r="H23" s="413" t="s">
        <v>62</v>
      </c>
      <c r="I23" s="413"/>
      <c r="J23" s="413"/>
      <c r="K23" s="413"/>
      <c r="L23" s="413"/>
      <c r="M23" s="18"/>
      <c r="N23" s="18"/>
      <c r="O23" s="18"/>
      <c r="P23" s="18"/>
      <c r="Q23" s="18"/>
      <c r="R23" s="18" t="s">
        <v>158</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54"/>
      <c r="AR23" s="93"/>
    </row>
    <row r="24" spans="2:48" ht="20.25" customHeight="1" x14ac:dyDescent="0.2">
      <c r="B24" s="52"/>
      <c r="C24" s="55"/>
      <c r="D24" s="55"/>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54"/>
    </row>
    <row r="25" spans="2:48" ht="20.25" customHeight="1" x14ac:dyDescent="0.2">
      <c r="B25" s="52"/>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4"/>
    </row>
    <row r="26" spans="2:48" ht="20.25" customHeight="1" x14ac:dyDescent="0.25">
      <c r="B26" s="52"/>
      <c r="C26" s="53" t="s">
        <v>63</v>
      </c>
      <c r="D26" s="17"/>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54"/>
      <c r="AS26" s="312" t="s">
        <v>408</v>
      </c>
    </row>
    <row r="27" spans="2:48" ht="20.25" customHeight="1" x14ac:dyDescent="0.2">
      <c r="B27" s="52"/>
      <c r="C27" s="18">
        <v>1</v>
      </c>
      <c r="D27" s="231"/>
      <c r="E27" s="231"/>
      <c r="F27" s="231"/>
      <c r="G27" s="231"/>
      <c r="H27" s="231"/>
      <c r="I27" s="231"/>
      <c r="J27" s="231"/>
      <c r="K27" s="231"/>
      <c r="L27" s="231"/>
      <c r="M27" s="231"/>
      <c r="N27" s="231"/>
      <c r="O27" s="231"/>
      <c r="P27" s="231"/>
      <c r="Q27" s="231"/>
      <c r="R27" s="231"/>
      <c r="S27" s="231"/>
      <c r="T27" s="231"/>
      <c r="U27" s="231"/>
      <c r="V27" s="248"/>
      <c r="W27" s="248"/>
      <c r="X27" s="248"/>
      <c r="Y27" s="248"/>
      <c r="Z27" s="248"/>
      <c r="AA27" s="248"/>
      <c r="AB27" s="248"/>
      <c r="AC27" s="248"/>
      <c r="AD27" s="248"/>
      <c r="AE27" s="248"/>
      <c r="AF27" s="248"/>
      <c r="AG27" s="248"/>
      <c r="AH27" s="248"/>
      <c r="AI27" s="248"/>
      <c r="AJ27" s="248"/>
      <c r="AK27" s="248"/>
      <c r="AL27" s="248"/>
      <c r="AM27" s="248"/>
      <c r="AN27" s="248"/>
      <c r="AO27" s="249"/>
      <c r="AP27" s="54"/>
      <c r="AS27" s="92" t="s">
        <v>419</v>
      </c>
      <c r="AV27" s="92" t="s">
        <v>420</v>
      </c>
    </row>
    <row r="28" spans="2:48" ht="20.25" customHeight="1" x14ac:dyDescent="0.2">
      <c r="B28" s="52"/>
      <c r="C28" s="412" t="s">
        <v>291</v>
      </c>
      <c r="D28" s="412"/>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54"/>
    </row>
    <row r="29" spans="2:48" ht="20.25" customHeight="1" x14ac:dyDescent="0.2">
      <c r="B29" s="5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54"/>
    </row>
    <row r="30" spans="2:48" ht="15.75" customHeight="1" x14ac:dyDescent="0.2">
      <c r="B30" s="52"/>
      <c r="C30" s="18"/>
      <c r="D30" s="250"/>
      <c r="E30" s="18" t="s">
        <v>39</v>
      </c>
      <c r="F30" s="18"/>
      <c r="G30" s="18"/>
      <c r="H30" s="18"/>
      <c r="I30" s="18"/>
      <c r="J30" s="18"/>
      <c r="K30" s="18"/>
      <c r="L30" s="18"/>
      <c r="M30" s="18"/>
      <c r="N30" s="25"/>
      <c r="O30" s="25"/>
      <c r="P30" s="25"/>
      <c r="Q30" s="25"/>
      <c r="R30" s="415">
        <v>0.20833333333333334</v>
      </c>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54"/>
    </row>
    <row r="31" spans="2:48" ht="15.75" customHeight="1" x14ac:dyDescent="0.2">
      <c r="B31" s="52"/>
      <c r="C31" s="18"/>
      <c r="D31" s="18"/>
      <c r="E31" s="18" t="s">
        <v>40</v>
      </c>
      <c r="F31" s="18"/>
      <c r="G31" s="18"/>
      <c r="H31" s="18"/>
      <c r="I31" s="18"/>
      <c r="J31" s="18"/>
      <c r="K31" s="18"/>
      <c r="L31" s="18"/>
      <c r="M31" s="18"/>
      <c r="N31" s="25"/>
      <c r="O31" s="25"/>
      <c r="P31" s="35"/>
      <c r="Q31" s="35"/>
      <c r="R31" s="415">
        <v>0.125</v>
      </c>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54"/>
    </row>
    <row r="32" spans="2:48" ht="15.75" customHeight="1" x14ac:dyDescent="0.2">
      <c r="B32" s="52"/>
      <c r="C32" s="18"/>
      <c r="D32" s="18"/>
      <c r="E32" s="18" t="s">
        <v>41</v>
      </c>
      <c r="F32" s="18"/>
      <c r="G32" s="18"/>
      <c r="H32" s="18"/>
      <c r="I32" s="18"/>
      <c r="J32" s="18"/>
      <c r="K32" s="18"/>
      <c r="L32" s="18"/>
      <c r="M32" s="18"/>
      <c r="N32" s="25"/>
      <c r="O32" s="25"/>
      <c r="P32" s="25"/>
      <c r="Q32" s="25"/>
      <c r="R32" s="415">
        <v>0.33333333333333337</v>
      </c>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54"/>
    </row>
    <row r="33" spans="2:42" ht="15.75" customHeight="1" x14ac:dyDescent="0.2">
      <c r="B33" s="52"/>
      <c r="C33" s="18"/>
      <c r="D33" s="25"/>
      <c r="E33" s="251" t="s">
        <v>155</v>
      </c>
      <c r="F33" s="18"/>
      <c r="G33" s="18"/>
      <c r="H33" s="18"/>
      <c r="I33" s="18"/>
      <c r="J33" s="18"/>
      <c r="K33" s="18"/>
      <c r="L33" s="18"/>
      <c r="M33" s="18"/>
      <c r="N33" s="26"/>
      <c r="O33" s="26"/>
      <c r="P33" s="26"/>
      <c r="Q33" s="26"/>
      <c r="R33" s="416">
        <v>2.2222222222222223E-2</v>
      </c>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54"/>
    </row>
    <row r="34" spans="2:42" ht="15.75" customHeight="1" x14ac:dyDescent="0.2">
      <c r="B34" s="52"/>
      <c r="C34" s="18"/>
      <c r="D34" s="25"/>
      <c r="E34" s="18" t="s">
        <v>160</v>
      </c>
      <c r="F34" s="18"/>
      <c r="G34" s="18"/>
      <c r="H34" s="18"/>
      <c r="I34" s="18"/>
      <c r="J34" s="18"/>
      <c r="K34" s="18"/>
      <c r="L34" s="18"/>
      <c r="M34" s="18"/>
      <c r="N34" s="21"/>
      <c r="O34" s="21"/>
      <c r="P34" s="21"/>
      <c r="Q34" s="21"/>
      <c r="R34" s="415">
        <v>0.35555555555555557</v>
      </c>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54"/>
    </row>
    <row r="35" spans="2:42" ht="15.75" customHeight="1" x14ac:dyDescent="0.2">
      <c r="B35" s="52"/>
      <c r="C35" s="18"/>
      <c r="D35" s="18"/>
      <c r="E35" s="18" t="s">
        <v>42</v>
      </c>
      <c r="F35" s="18"/>
      <c r="G35" s="18"/>
      <c r="H35" s="18"/>
      <c r="I35" s="18"/>
      <c r="J35" s="18"/>
      <c r="K35" s="18"/>
      <c r="L35" s="18"/>
      <c r="M35" s="18"/>
      <c r="N35" s="18"/>
      <c r="O35" s="18"/>
      <c r="P35" s="18"/>
      <c r="Q35" s="18"/>
      <c r="R35" s="18" t="s">
        <v>43</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54"/>
    </row>
    <row r="36" spans="2:42" ht="20.25" customHeight="1" x14ac:dyDescent="0.2">
      <c r="B36" s="52"/>
      <c r="C36" s="18">
        <v>2</v>
      </c>
      <c r="D36" s="231"/>
      <c r="E36" s="231"/>
      <c r="F36" s="231"/>
      <c r="G36" s="231"/>
      <c r="H36" s="231"/>
      <c r="I36" s="231"/>
      <c r="J36" s="231"/>
      <c r="K36" s="231"/>
      <c r="L36" s="231"/>
      <c r="M36" s="231"/>
      <c r="N36" s="231"/>
      <c r="O36" s="231"/>
      <c r="P36" s="231"/>
      <c r="Q36" s="231"/>
      <c r="R36" s="231"/>
      <c r="S36" s="231"/>
      <c r="T36" s="231"/>
      <c r="U36" s="231"/>
      <c r="V36" s="248"/>
      <c r="W36" s="248"/>
      <c r="X36" s="248"/>
      <c r="Y36" s="248"/>
      <c r="Z36" s="248"/>
      <c r="AA36" s="248"/>
      <c r="AB36" s="248"/>
      <c r="AC36" s="248"/>
      <c r="AD36" s="248"/>
      <c r="AE36" s="248"/>
      <c r="AF36" s="248"/>
      <c r="AG36" s="248"/>
      <c r="AH36" s="248"/>
      <c r="AI36" s="248"/>
      <c r="AJ36" s="248"/>
      <c r="AK36" s="248"/>
      <c r="AL36" s="248"/>
      <c r="AM36" s="248"/>
      <c r="AN36" s="248"/>
      <c r="AO36" s="249"/>
      <c r="AP36" s="54"/>
    </row>
    <row r="37" spans="2:42" ht="20.25" customHeight="1" x14ac:dyDescent="0.2">
      <c r="B37" s="52"/>
      <c r="C37" s="412" t="s">
        <v>323</v>
      </c>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54"/>
    </row>
    <row r="38" spans="2:42" ht="20.25" customHeight="1" x14ac:dyDescent="0.2">
      <c r="B38" s="52"/>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54"/>
    </row>
    <row r="39" spans="2:42" ht="20.25" customHeight="1" x14ac:dyDescent="0.2">
      <c r="B39" s="52"/>
      <c r="C39" s="18"/>
      <c r="D39" s="250"/>
      <c r="E39" s="251" t="s">
        <v>155</v>
      </c>
      <c r="F39" s="18"/>
      <c r="G39" s="18"/>
      <c r="H39" s="18"/>
      <c r="I39" s="18"/>
      <c r="J39" s="18"/>
      <c r="K39" s="18"/>
      <c r="L39" s="18"/>
      <c r="M39" s="18"/>
      <c r="N39" s="25"/>
      <c r="O39" s="25"/>
      <c r="P39" s="25"/>
      <c r="Q39" s="25"/>
      <c r="R39" s="18" t="s">
        <v>159</v>
      </c>
      <c r="S39" s="18"/>
      <c r="T39" s="18"/>
      <c r="U39" s="18"/>
      <c r="V39" s="25"/>
      <c r="W39" s="18"/>
      <c r="X39" s="18"/>
      <c r="Y39" s="18"/>
      <c r="Z39" s="25"/>
      <c r="AA39" s="25"/>
      <c r="AB39" s="25"/>
      <c r="AC39" s="25"/>
      <c r="AD39" s="18"/>
      <c r="AE39" s="25"/>
      <c r="AF39" s="25"/>
      <c r="AG39" s="25"/>
      <c r="AH39" s="25"/>
      <c r="AI39" s="25"/>
      <c r="AJ39" s="25"/>
      <c r="AK39" s="25"/>
      <c r="AL39" s="25"/>
      <c r="AM39" s="25"/>
      <c r="AN39" s="25"/>
      <c r="AO39" s="25"/>
      <c r="AP39" s="54"/>
    </row>
    <row r="40" spans="2:42" ht="20.25" customHeight="1" x14ac:dyDescent="0.2">
      <c r="B40" s="52"/>
      <c r="C40" s="18">
        <v>3</v>
      </c>
      <c r="D40" s="231"/>
      <c r="E40" s="231"/>
      <c r="F40" s="231"/>
      <c r="G40" s="231"/>
      <c r="H40" s="231"/>
      <c r="I40" s="231"/>
      <c r="J40" s="231"/>
      <c r="K40" s="231"/>
      <c r="L40" s="231"/>
      <c r="M40" s="231"/>
      <c r="N40" s="231"/>
      <c r="O40" s="231"/>
      <c r="P40" s="231"/>
      <c r="Q40" s="231"/>
      <c r="R40" s="231"/>
      <c r="S40" s="231"/>
      <c r="T40" s="231"/>
      <c r="U40" s="231"/>
      <c r="V40" s="248"/>
      <c r="W40" s="248"/>
      <c r="X40" s="248"/>
      <c r="Y40" s="248"/>
      <c r="Z40" s="248"/>
      <c r="AA40" s="248"/>
      <c r="AB40" s="248"/>
      <c r="AC40" s="248"/>
      <c r="AD40" s="248"/>
      <c r="AE40" s="248"/>
      <c r="AF40" s="248"/>
      <c r="AG40" s="248"/>
      <c r="AH40" s="248"/>
      <c r="AI40" s="248"/>
      <c r="AJ40" s="248"/>
      <c r="AK40" s="248"/>
      <c r="AL40" s="248"/>
      <c r="AM40" s="248"/>
      <c r="AN40" s="248"/>
      <c r="AO40" s="249"/>
      <c r="AP40" s="54"/>
    </row>
    <row r="41" spans="2:42" ht="20.25" customHeight="1" x14ac:dyDescent="0.2">
      <c r="B41" s="52"/>
      <c r="C41" s="412" t="s">
        <v>161</v>
      </c>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54"/>
    </row>
    <row r="42" spans="2:42" ht="20.25" customHeight="1" x14ac:dyDescent="0.2">
      <c r="B42" s="5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54"/>
    </row>
    <row r="43" spans="2:42" ht="15.75" customHeight="1" x14ac:dyDescent="0.2">
      <c r="B43" s="52"/>
      <c r="C43" s="18"/>
      <c r="D43" s="18"/>
      <c r="E43" s="18" t="s">
        <v>39</v>
      </c>
      <c r="F43" s="18"/>
      <c r="G43" s="18"/>
      <c r="H43" s="18"/>
      <c r="I43" s="18"/>
      <c r="J43" s="18"/>
      <c r="K43" s="18"/>
      <c r="L43" s="18"/>
      <c r="M43" s="18"/>
      <c r="N43" s="18"/>
      <c r="O43" s="18"/>
      <c r="P43" s="18"/>
      <c r="Q43" s="18"/>
      <c r="R43" s="415">
        <v>0.125</v>
      </c>
      <c r="S43" s="415"/>
      <c r="T43" s="415"/>
      <c r="U43" s="415"/>
      <c r="V43" s="18"/>
      <c r="W43" s="18"/>
      <c r="X43" s="18"/>
      <c r="Y43" s="18"/>
      <c r="Z43" s="18"/>
      <c r="AA43" s="18"/>
      <c r="AB43" s="18"/>
      <c r="AC43" s="18"/>
      <c r="AD43" s="18"/>
      <c r="AE43" s="18"/>
      <c r="AF43" s="18"/>
      <c r="AG43" s="18"/>
      <c r="AH43" s="18"/>
      <c r="AI43" s="18"/>
      <c r="AJ43" s="18"/>
      <c r="AK43" s="18"/>
      <c r="AL43" s="18"/>
      <c r="AM43" s="18"/>
      <c r="AN43" s="18"/>
      <c r="AO43" s="18"/>
      <c r="AP43" s="54"/>
    </row>
    <row r="44" spans="2:42" ht="15.75" customHeight="1" x14ac:dyDescent="0.2">
      <c r="B44" s="52"/>
      <c r="C44" s="18"/>
      <c r="D44" s="18"/>
      <c r="E44" s="18" t="s">
        <v>40</v>
      </c>
      <c r="F44" s="18"/>
      <c r="G44" s="18"/>
      <c r="H44" s="18"/>
      <c r="I44" s="18"/>
      <c r="J44" s="18"/>
      <c r="K44" s="18"/>
      <c r="L44" s="18"/>
      <c r="M44" s="18"/>
      <c r="N44" s="18"/>
      <c r="O44" s="18"/>
      <c r="P44" s="18"/>
      <c r="Q44" s="18"/>
      <c r="R44" s="415">
        <v>8.3333333333333329E-2</v>
      </c>
      <c r="S44" s="415"/>
      <c r="T44" s="415"/>
      <c r="U44" s="415"/>
      <c r="V44" s="249"/>
      <c r="W44" s="249"/>
      <c r="X44" s="249"/>
      <c r="Y44" s="249"/>
      <c r="Z44" s="249"/>
      <c r="AA44" s="249"/>
      <c r="AB44" s="249"/>
      <c r="AC44" s="249"/>
      <c r="AD44" s="249"/>
      <c r="AE44" s="249"/>
      <c r="AF44" s="249"/>
      <c r="AG44" s="249"/>
      <c r="AH44" s="249"/>
      <c r="AI44" s="249"/>
      <c r="AJ44" s="249"/>
      <c r="AK44" s="249"/>
      <c r="AL44" s="249"/>
      <c r="AM44" s="249"/>
      <c r="AN44" s="249"/>
      <c r="AO44" s="249"/>
      <c r="AP44" s="54"/>
    </row>
    <row r="45" spans="2:42" ht="15.75" customHeight="1" x14ac:dyDescent="0.2">
      <c r="B45" s="52"/>
      <c r="C45" s="18"/>
      <c r="D45" s="18"/>
      <c r="E45" s="18" t="s">
        <v>41</v>
      </c>
      <c r="F45" s="18"/>
      <c r="G45" s="18"/>
      <c r="H45" s="18"/>
      <c r="I45" s="18"/>
      <c r="J45" s="18"/>
      <c r="K45" s="18"/>
      <c r="L45" s="18"/>
      <c r="M45" s="18"/>
      <c r="N45" s="18"/>
      <c r="O45" s="18"/>
      <c r="P45" s="18"/>
      <c r="Q45" s="18"/>
      <c r="R45" s="415">
        <v>0.20833333333333331</v>
      </c>
      <c r="S45" s="415"/>
      <c r="T45" s="415"/>
      <c r="U45" s="415"/>
      <c r="V45" s="249"/>
      <c r="W45" s="249"/>
      <c r="X45" s="249"/>
      <c r="Y45" s="249"/>
      <c r="Z45" s="249"/>
      <c r="AA45" s="249"/>
      <c r="AB45" s="249"/>
      <c r="AC45" s="249"/>
      <c r="AD45" s="249"/>
      <c r="AE45" s="249"/>
      <c r="AF45" s="249"/>
      <c r="AG45" s="249"/>
      <c r="AH45" s="249"/>
      <c r="AI45" s="249"/>
      <c r="AJ45" s="249"/>
      <c r="AK45" s="249"/>
      <c r="AL45" s="249"/>
      <c r="AM45" s="249"/>
      <c r="AN45" s="249"/>
      <c r="AO45" s="249"/>
      <c r="AP45" s="54"/>
    </row>
    <row r="46" spans="2:42" ht="15.75" customHeight="1" x14ac:dyDescent="0.2">
      <c r="B46" s="52"/>
      <c r="C46" s="18"/>
      <c r="D46" s="18"/>
      <c r="E46" s="251" t="s">
        <v>155</v>
      </c>
      <c r="F46" s="18"/>
      <c r="G46" s="18"/>
      <c r="H46" s="18"/>
      <c r="I46" s="18"/>
      <c r="J46" s="18"/>
      <c r="K46" s="18"/>
      <c r="L46" s="18"/>
      <c r="M46" s="18"/>
      <c r="N46" s="18"/>
      <c r="O46" s="18"/>
      <c r="P46" s="18"/>
      <c r="Q46" s="18"/>
      <c r="R46" s="416">
        <v>6.25E-2</v>
      </c>
      <c r="S46" s="416"/>
      <c r="T46" s="416"/>
      <c r="U46" s="416"/>
      <c r="V46" s="249"/>
      <c r="W46" s="249"/>
      <c r="X46" s="249"/>
      <c r="Y46" s="249"/>
      <c r="Z46" s="249"/>
      <c r="AA46" s="249"/>
      <c r="AB46" s="249"/>
      <c r="AC46" s="249"/>
      <c r="AD46" s="249"/>
      <c r="AE46" s="249"/>
      <c r="AF46" s="249"/>
      <c r="AG46" s="249"/>
      <c r="AH46" s="249"/>
      <c r="AI46" s="249"/>
      <c r="AJ46" s="249"/>
      <c r="AK46" s="249"/>
      <c r="AL46" s="249"/>
      <c r="AM46" s="249"/>
      <c r="AN46" s="249"/>
      <c r="AO46" s="249"/>
      <c r="AP46" s="54"/>
    </row>
    <row r="47" spans="2:42" ht="15.75" customHeight="1" x14ac:dyDescent="0.2">
      <c r="B47" s="52"/>
      <c r="C47" s="18"/>
      <c r="D47" s="18"/>
      <c r="E47" s="18" t="s">
        <v>160</v>
      </c>
      <c r="F47" s="18"/>
      <c r="G47" s="18"/>
      <c r="H47" s="18"/>
      <c r="I47" s="18"/>
      <c r="J47" s="18"/>
      <c r="K47" s="18"/>
      <c r="L47" s="18"/>
      <c r="M47" s="18"/>
      <c r="N47" s="18"/>
      <c r="O47" s="18"/>
      <c r="P47" s="18"/>
      <c r="Q47" s="18"/>
      <c r="R47" s="415">
        <v>0.27083333333333331</v>
      </c>
      <c r="S47" s="415"/>
      <c r="T47" s="415"/>
      <c r="U47" s="415"/>
      <c r="V47" s="249"/>
      <c r="W47" s="249"/>
      <c r="X47" s="249"/>
      <c r="Y47" s="249"/>
      <c r="Z47" s="249"/>
      <c r="AA47" s="249"/>
      <c r="AB47" s="249"/>
      <c r="AC47" s="249"/>
      <c r="AD47" s="249"/>
      <c r="AE47" s="249"/>
      <c r="AF47" s="249"/>
      <c r="AG47" s="249"/>
      <c r="AH47" s="249"/>
      <c r="AI47" s="249"/>
      <c r="AJ47" s="249"/>
      <c r="AK47" s="249"/>
      <c r="AL47" s="249"/>
      <c r="AM47" s="249"/>
      <c r="AN47" s="249"/>
      <c r="AO47" s="249"/>
      <c r="AP47" s="54"/>
    </row>
    <row r="48" spans="2:42" ht="15.75" customHeight="1" x14ac:dyDescent="0.2">
      <c r="B48" s="52"/>
      <c r="C48" s="18"/>
      <c r="D48" s="18"/>
      <c r="E48" s="18" t="s">
        <v>42</v>
      </c>
      <c r="F48" s="18"/>
      <c r="G48" s="18"/>
      <c r="H48" s="18"/>
      <c r="I48" s="18"/>
      <c r="J48" s="18"/>
      <c r="K48" s="18"/>
      <c r="L48" s="18"/>
      <c r="M48" s="18"/>
      <c r="N48" s="18"/>
      <c r="O48" s="18"/>
      <c r="P48" s="18"/>
      <c r="Q48" s="18"/>
      <c r="R48" s="18" t="s">
        <v>292</v>
      </c>
      <c r="S48" s="18"/>
      <c r="T48" s="18"/>
      <c r="U48" s="18"/>
      <c r="V48" s="249"/>
      <c r="W48" s="249"/>
      <c r="X48" s="249"/>
      <c r="Y48" s="249"/>
      <c r="Z48" s="249"/>
      <c r="AA48" s="249"/>
      <c r="AB48" s="249"/>
      <c r="AC48" s="249"/>
      <c r="AD48" s="249"/>
      <c r="AE48" s="249"/>
      <c r="AF48" s="249"/>
      <c r="AG48" s="249"/>
      <c r="AH48" s="249"/>
      <c r="AI48" s="249"/>
      <c r="AJ48" s="249"/>
      <c r="AK48" s="249"/>
      <c r="AL48" s="249"/>
      <c r="AM48" s="249"/>
      <c r="AN48" s="249"/>
      <c r="AO48" s="249"/>
      <c r="AP48" s="54"/>
    </row>
    <row r="49" spans="2:42" ht="15.75" customHeight="1" x14ac:dyDescent="0.2">
      <c r="B49" s="52"/>
      <c r="C49" s="18">
        <v>4</v>
      </c>
      <c r="D49" s="231"/>
      <c r="E49" s="231"/>
      <c r="F49" s="231"/>
      <c r="G49" s="231"/>
      <c r="H49" s="231"/>
      <c r="I49" s="231"/>
      <c r="J49" s="231"/>
      <c r="K49" s="231"/>
      <c r="L49" s="231"/>
      <c r="M49" s="231"/>
      <c r="N49" s="231"/>
      <c r="O49" s="231"/>
      <c r="P49" s="231"/>
      <c r="Q49" s="231"/>
      <c r="R49" s="231"/>
      <c r="S49" s="231"/>
      <c r="T49" s="231"/>
      <c r="U49" s="231"/>
      <c r="V49" s="248"/>
      <c r="W49" s="248"/>
      <c r="X49" s="248"/>
      <c r="Y49" s="248"/>
      <c r="Z49" s="248"/>
      <c r="AA49" s="248"/>
      <c r="AB49" s="248"/>
      <c r="AC49" s="248"/>
      <c r="AD49" s="248"/>
      <c r="AE49" s="248"/>
      <c r="AF49" s="248"/>
      <c r="AG49" s="248"/>
      <c r="AH49" s="248"/>
      <c r="AI49" s="248"/>
      <c r="AJ49" s="248"/>
      <c r="AK49" s="248"/>
      <c r="AL49" s="248"/>
      <c r="AM49" s="248"/>
      <c r="AN49" s="248"/>
      <c r="AO49" s="249"/>
      <c r="AP49" s="54"/>
    </row>
    <row r="50" spans="2:42" ht="20.25" customHeight="1" x14ac:dyDescent="0.2">
      <c r="B50" s="52"/>
      <c r="C50" s="412" t="s">
        <v>324</v>
      </c>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54"/>
    </row>
    <row r="51" spans="2:42" ht="20.25" customHeight="1" x14ac:dyDescent="0.2">
      <c r="B51" s="5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54"/>
    </row>
    <row r="52" spans="2:42" ht="15.75" customHeight="1" x14ac:dyDescent="0.2">
      <c r="B52" s="52"/>
      <c r="C52" s="18"/>
      <c r="D52" s="250"/>
      <c r="E52" s="251" t="s">
        <v>155</v>
      </c>
      <c r="F52" s="18"/>
      <c r="G52" s="18"/>
      <c r="H52" s="18"/>
      <c r="I52" s="18"/>
      <c r="J52" s="18"/>
      <c r="K52" s="18"/>
      <c r="L52" s="18"/>
      <c r="M52" s="18"/>
      <c r="N52" s="25"/>
      <c r="O52" s="25"/>
      <c r="P52" s="25"/>
      <c r="Q52" s="25"/>
      <c r="R52" s="411" t="s">
        <v>162</v>
      </c>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90"/>
      <c r="AP52" s="54"/>
    </row>
    <row r="53" spans="2:42" ht="15.75" customHeight="1" x14ac:dyDescent="0.2">
      <c r="B53" s="52"/>
      <c r="C53" s="18"/>
      <c r="D53" s="18"/>
      <c r="E53" s="18"/>
      <c r="F53" s="18"/>
      <c r="G53" s="18"/>
      <c r="H53" s="18"/>
      <c r="I53" s="18"/>
      <c r="J53" s="18"/>
      <c r="K53" s="18"/>
      <c r="L53" s="18"/>
      <c r="M53" s="18"/>
      <c r="N53" s="18"/>
      <c r="O53" s="18"/>
      <c r="P53" s="18"/>
      <c r="Q53" s="18"/>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90"/>
      <c r="AP53" s="54"/>
    </row>
    <row r="54" spans="2:42" ht="15.75" customHeight="1" x14ac:dyDescent="0.2">
      <c r="B54" s="52"/>
      <c r="C54" s="18"/>
      <c r="D54" s="18"/>
      <c r="E54" s="18"/>
      <c r="F54" s="18"/>
      <c r="G54" s="18"/>
      <c r="H54" s="18"/>
      <c r="I54" s="18"/>
      <c r="J54" s="18"/>
      <c r="K54" s="18"/>
      <c r="L54" s="18"/>
      <c r="M54" s="18"/>
      <c r="N54" s="18"/>
      <c r="O54" s="18"/>
      <c r="P54" s="18"/>
      <c r="Q54" s="18"/>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90"/>
      <c r="AP54" s="54"/>
    </row>
    <row r="55" spans="2:42" ht="15.75" customHeight="1" x14ac:dyDescent="0.2">
      <c r="B55" s="52"/>
      <c r="C55" s="18">
        <v>5</v>
      </c>
      <c r="D55" s="231"/>
      <c r="E55" s="231"/>
      <c r="F55" s="231"/>
      <c r="G55" s="231"/>
      <c r="H55" s="231"/>
      <c r="I55" s="231"/>
      <c r="J55" s="231"/>
      <c r="K55" s="231"/>
      <c r="L55" s="231"/>
      <c r="M55" s="231"/>
      <c r="N55" s="231"/>
      <c r="O55" s="231"/>
      <c r="P55" s="231"/>
      <c r="Q55" s="231"/>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90"/>
      <c r="AP55" s="54"/>
    </row>
    <row r="56" spans="2:42" ht="20.25" customHeight="1" x14ac:dyDescent="0.2">
      <c r="B56" s="52"/>
      <c r="C56" s="412" t="s">
        <v>294</v>
      </c>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54"/>
    </row>
    <row r="57" spans="2:42" ht="20.25" customHeight="1" x14ac:dyDescent="0.2">
      <c r="B57" s="5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54"/>
    </row>
    <row r="58" spans="2:42" ht="15.75" customHeight="1" x14ac:dyDescent="0.2">
      <c r="B58" s="52"/>
      <c r="C58" s="18"/>
      <c r="D58" s="90"/>
      <c r="E58" s="251" t="s">
        <v>155</v>
      </c>
      <c r="F58" s="18"/>
      <c r="G58" s="18"/>
      <c r="H58" s="18"/>
      <c r="I58" s="18"/>
      <c r="J58" s="18"/>
      <c r="K58" s="18"/>
      <c r="L58" s="18"/>
      <c r="M58" s="18"/>
      <c r="N58" s="25"/>
      <c r="O58" s="25"/>
      <c r="P58" s="25"/>
      <c r="Q58" s="25"/>
      <c r="R58" s="411" t="s">
        <v>295</v>
      </c>
      <c r="S58" s="411"/>
      <c r="T58" s="411"/>
      <c r="U58" s="411"/>
      <c r="V58" s="411"/>
      <c r="W58" s="411"/>
      <c r="X58" s="411"/>
      <c r="Y58" s="411"/>
      <c r="Z58" s="411"/>
      <c r="AA58" s="411"/>
      <c r="AB58" s="411"/>
      <c r="AC58" s="411"/>
      <c r="AD58" s="411"/>
      <c r="AE58" s="411"/>
      <c r="AF58" s="411"/>
      <c r="AG58" s="411"/>
      <c r="AH58" s="411"/>
      <c r="AI58" s="411"/>
      <c r="AJ58" s="411"/>
      <c r="AK58" s="411"/>
      <c r="AL58" s="411"/>
      <c r="AM58" s="411"/>
      <c r="AN58" s="411"/>
      <c r="AO58" s="90"/>
      <c r="AP58" s="54"/>
    </row>
    <row r="59" spans="2:42" ht="15.75" customHeight="1" x14ac:dyDescent="0.2">
      <c r="B59" s="52"/>
      <c r="C59" s="18"/>
      <c r="D59" s="18"/>
      <c r="E59" s="18"/>
      <c r="F59" s="18"/>
      <c r="G59" s="18"/>
      <c r="H59" s="18"/>
      <c r="I59" s="18"/>
      <c r="J59" s="18"/>
      <c r="K59" s="18"/>
      <c r="L59" s="18"/>
      <c r="M59" s="18"/>
      <c r="N59" s="18"/>
      <c r="O59" s="18"/>
      <c r="P59" s="18"/>
      <c r="Q59" s="18"/>
      <c r="R59" s="411"/>
      <c r="S59" s="411"/>
      <c r="T59" s="411"/>
      <c r="U59" s="411"/>
      <c r="V59" s="411"/>
      <c r="W59" s="411"/>
      <c r="X59" s="411"/>
      <c r="Y59" s="411"/>
      <c r="Z59" s="411"/>
      <c r="AA59" s="411"/>
      <c r="AB59" s="411"/>
      <c r="AC59" s="411"/>
      <c r="AD59" s="411"/>
      <c r="AE59" s="411"/>
      <c r="AF59" s="411"/>
      <c r="AG59" s="411"/>
      <c r="AH59" s="411"/>
      <c r="AI59" s="411"/>
      <c r="AJ59" s="411"/>
      <c r="AK59" s="411"/>
      <c r="AL59" s="411"/>
      <c r="AM59" s="411"/>
      <c r="AN59" s="411"/>
      <c r="AO59" s="90"/>
      <c r="AP59" s="54"/>
    </row>
    <row r="60" spans="2:42" ht="15.75" customHeight="1" x14ac:dyDescent="0.2">
      <c r="B60" s="52"/>
      <c r="C60" s="18"/>
      <c r="D60" s="18"/>
      <c r="E60" s="18"/>
      <c r="F60" s="18"/>
      <c r="G60" s="18"/>
      <c r="H60" s="18"/>
      <c r="I60" s="18"/>
      <c r="J60" s="18"/>
      <c r="K60" s="18"/>
      <c r="L60" s="18"/>
      <c r="M60" s="18"/>
      <c r="N60" s="18"/>
      <c r="O60" s="18"/>
      <c r="P60" s="18"/>
      <c r="Q60" s="18"/>
      <c r="R60" s="411"/>
      <c r="S60" s="411"/>
      <c r="T60" s="411"/>
      <c r="U60" s="411"/>
      <c r="V60" s="411"/>
      <c r="W60" s="411"/>
      <c r="X60" s="411"/>
      <c r="Y60" s="411"/>
      <c r="Z60" s="411"/>
      <c r="AA60" s="411"/>
      <c r="AB60" s="411"/>
      <c r="AC60" s="411"/>
      <c r="AD60" s="411"/>
      <c r="AE60" s="411"/>
      <c r="AF60" s="411"/>
      <c r="AG60" s="411"/>
      <c r="AH60" s="411"/>
      <c r="AI60" s="411"/>
      <c r="AJ60" s="411"/>
      <c r="AK60" s="411"/>
      <c r="AL60" s="411"/>
      <c r="AM60" s="411"/>
      <c r="AN60" s="411"/>
      <c r="AO60" s="90"/>
      <c r="AP60" s="54"/>
    </row>
    <row r="61" spans="2:42" ht="15.75" customHeight="1" x14ac:dyDescent="0.2">
      <c r="B61" s="52"/>
      <c r="C61" s="18"/>
      <c r="D61" s="18"/>
      <c r="E61" s="18"/>
      <c r="F61" s="18"/>
      <c r="G61" s="18"/>
      <c r="H61" s="18"/>
      <c r="I61" s="18"/>
      <c r="J61" s="18"/>
      <c r="K61" s="18"/>
      <c r="L61" s="18"/>
      <c r="M61" s="18"/>
      <c r="N61" s="18"/>
      <c r="O61" s="18"/>
      <c r="P61" s="18"/>
      <c r="Q61" s="18"/>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c r="AO61" s="90"/>
      <c r="AP61" s="54"/>
    </row>
    <row r="62" spans="2:42" ht="15.75" customHeight="1" x14ac:dyDescent="0.2">
      <c r="B62" s="52"/>
      <c r="C62" s="18">
        <v>6</v>
      </c>
      <c r="D62" s="231"/>
      <c r="E62" s="231"/>
      <c r="F62" s="231"/>
      <c r="G62" s="231"/>
      <c r="H62" s="231"/>
      <c r="I62" s="231"/>
      <c r="J62" s="231"/>
      <c r="K62" s="231"/>
      <c r="L62" s="231"/>
      <c r="M62" s="231"/>
      <c r="N62" s="231"/>
      <c r="O62" s="231"/>
      <c r="P62" s="231"/>
      <c r="Q62" s="231"/>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90"/>
      <c r="AP62" s="54"/>
    </row>
    <row r="63" spans="2:42" ht="15.75" customHeight="1" x14ac:dyDescent="0.2">
      <c r="B63" s="52"/>
      <c r="C63" s="412" t="s">
        <v>326</v>
      </c>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54"/>
    </row>
    <row r="64" spans="2:42" ht="15.75" customHeight="1" x14ac:dyDescent="0.2">
      <c r="B64" s="5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54"/>
    </row>
    <row r="65" spans="2:42" ht="15.75" customHeight="1" x14ac:dyDescent="0.2">
      <c r="B65" s="52"/>
      <c r="C65" s="18"/>
      <c r="D65" s="90"/>
      <c r="E65" s="251" t="s">
        <v>155</v>
      </c>
      <c r="F65" s="18"/>
      <c r="G65" s="18"/>
      <c r="H65" s="18"/>
      <c r="I65" s="18"/>
      <c r="J65" s="18"/>
      <c r="K65" s="18"/>
      <c r="L65" s="18"/>
      <c r="M65" s="18"/>
      <c r="N65" s="25"/>
      <c r="O65" s="25"/>
      <c r="P65" s="25"/>
      <c r="Q65" s="25"/>
      <c r="R65" s="411" t="s">
        <v>327</v>
      </c>
      <c r="S65" s="411"/>
      <c r="T65" s="411"/>
      <c r="U65" s="411"/>
      <c r="V65" s="411"/>
      <c r="W65" s="411"/>
      <c r="X65" s="411"/>
      <c r="Y65" s="411"/>
      <c r="Z65" s="411"/>
      <c r="AA65" s="411"/>
      <c r="AB65" s="411"/>
      <c r="AC65" s="411"/>
      <c r="AD65" s="411"/>
      <c r="AE65" s="411"/>
      <c r="AF65" s="411"/>
      <c r="AG65" s="411"/>
      <c r="AH65" s="411"/>
      <c r="AI65" s="411"/>
      <c r="AJ65" s="411"/>
      <c r="AK65" s="411"/>
      <c r="AL65" s="411"/>
      <c r="AM65" s="411"/>
      <c r="AN65" s="411"/>
      <c r="AO65" s="90"/>
      <c r="AP65" s="54"/>
    </row>
    <row r="66" spans="2:42" ht="15.75" customHeight="1" x14ac:dyDescent="0.2">
      <c r="B66" s="52"/>
      <c r="C66" s="18"/>
      <c r="D66" s="18"/>
      <c r="E66" s="18"/>
      <c r="F66" s="18"/>
      <c r="G66" s="18"/>
      <c r="H66" s="18"/>
      <c r="I66" s="18"/>
      <c r="J66" s="18"/>
      <c r="K66" s="18"/>
      <c r="L66" s="18"/>
      <c r="M66" s="18"/>
      <c r="N66" s="18"/>
      <c r="O66" s="18"/>
      <c r="P66" s="18"/>
      <c r="Q66" s="18"/>
      <c r="R66" s="411"/>
      <c r="S66" s="411"/>
      <c r="T66" s="411"/>
      <c r="U66" s="411"/>
      <c r="V66" s="411"/>
      <c r="W66" s="411"/>
      <c r="X66" s="411"/>
      <c r="Y66" s="411"/>
      <c r="Z66" s="411"/>
      <c r="AA66" s="411"/>
      <c r="AB66" s="411"/>
      <c r="AC66" s="411"/>
      <c r="AD66" s="411"/>
      <c r="AE66" s="411"/>
      <c r="AF66" s="411"/>
      <c r="AG66" s="411"/>
      <c r="AH66" s="411"/>
      <c r="AI66" s="411"/>
      <c r="AJ66" s="411"/>
      <c r="AK66" s="411"/>
      <c r="AL66" s="411"/>
      <c r="AM66" s="411"/>
      <c r="AN66" s="411"/>
      <c r="AO66" s="90"/>
      <c r="AP66" s="54"/>
    </row>
    <row r="67" spans="2:42" ht="15.75" customHeight="1" x14ac:dyDescent="0.2">
      <c r="B67" s="52"/>
      <c r="C67" s="18"/>
      <c r="D67" s="18"/>
      <c r="E67" s="18"/>
      <c r="F67" s="18"/>
      <c r="G67" s="18"/>
      <c r="H67" s="18"/>
      <c r="I67" s="18"/>
      <c r="J67" s="18"/>
      <c r="K67" s="18"/>
      <c r="L67" s="18"/>
      <c r="M67" s="18"/>
      <c r="N67" s="18"/>
      <c r="O67" s="18"/>
      <c r="P67" s="18"/>
      <c r="Q67" s="18"/>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90"/>
      <c r="AP67" s="54"/>
    </row>
    <row r="68" spans="2:42" ht="15.75" customHeight="1" x14ac:dyDescent="0.2">
      <c r="B68" s="52"/>
      <c r="C68" s="18"/>
      <c r="D68" s="18"/>
      <c r="E68" s="18"/>
      <c r="F68" s="18"/>
      <c r="G68" s="18"/>
      <c r="H68" s="18"/>
      <c r="I68" s="18"/>
      <c r="J68" s="18"/>
      <c r="K68" s="18"/>
      <c r="L68" s="18"/>
      <c r="M68" s="18"/>
      <c r="N68" s="18"/>
      <c r="O68" s="18"/>
      <c r="P68" s="18"/>
      <c r="Q68" s="18"/>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90"/>
      <c r="AP68" s="54"/>
    </row>
    <row r="69" spans="2:42" ht="15.75" customHeight="1" x14ac:dyDescent="0.2">
      <c r="B69" s="52"/>
      <c r="C69" s="18">
        <v>7</v>
      </c>
      <c r="D69" s="231"/>
      <c r="E69" s="231"/>
      <c r="F69" s="231"/>
      <c r="G69" s="231"/>
      <c r="H69" s="231"/>
      <c r="I69" s="231"/>
      <c r="J69" s="231"/>
      <c r="K69" s="231"/>
      <c r="L69" s="231"/>
      <c r="M69" s="231"/>
      <c r="N69" s="231"/>
      <c r="O69" s="231"/>
      <c r="P69" s="231"/>
      <c r="Q69" s="231"/>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90"/>
      <c r="AP69" s="54"/>
    </row>
    <row r="70" spans="2:42" ht="15.75" customHeight="1" x14ac:dyDescent="0.2">
      <c r="B70" s="52"/>
      <c r="C70" s="412" t="s">
        <v>301</v>
      </c>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54"/>
    </row>
    <row r="71" spans="2:42" ht="15.75" customHeight="1" x14ac:dyDescent="0.2">
      <c r="B71" s="5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54"/>
    </row>
    <row r="72" spans="2:42" ht="15.75" customHeight="1" x14ac:dyDescent="0.2">
      <c r="B72" s="52"/>
      <c r="C72" s="18"/>
      <c r="D72" s="90"/>
      <c r="E72" s="251" t="s">
        <v>155</v>
      </c>
      <c r="F72" s="18"/>
      <c r="G72" s="18"/>
      <c r="H72" s="18"/>
      <c r="I72" s="18"/>
      <c r="J72" s="18"/>
      <c r="K72" s="18"/>
      <c r="L72" s="18"/>
      <c r="M72" s="18"/>
      <c r="N72" s="25"/>
      <c r="O72" s="25"/>
      <c r="P72" s="25"/>
      <c r="Q72" s="25"/>
      <c r="R72" s="411" t="s">
        <v>302</v>
      </c>
      <c r="S72" s="411"/>
      <c r="T72" s="411"/>
      <c r="U72" s="411"/>
      <c r="V72" s="411"/>
      <c r="W72" s="411"/>
      <c r="X72" s="411"/>
      <c r="Y72" s="411"/>
      <c r="Z72" s="411"/>
      <c r="AA72" s="411"/>
      <c r="AB72" s="411"/>
      <c r="AC72" s="411"/>
      <c r="AD72" s="411"/>
      <c r="AE72" s="411"/>
      <c r="AF72" s="411"/>
      <c r="AG72" s="411"/>
      <c r="AH72" s="411"/>
      <c r="AI72" s="411"/>
      <c r="AJ72" s="411"/>
      <c r="AK72" s="411"/>
      <c r="AL72" s="411"/>
      <c r="AM72" s="411"/>
      <c r="AN72" s="411"/>
      <c r="AO72" s="90"/>
      <c r="AP72" s="54"/>
    </row>
    <row r="73" spans="2:42" ht="15.75" customHeight="1" x14ac:dyDescent="0.2">
      <c r="B73" s="52"/>
      <c r="C73" s="18"/>
      <c r="D73" s="18"/>
      <c r="E73" s="18"/>
      <c r="F73" s="18"/>
      <c r="G73" s="18"/>
      <c r="H73" s="18"/>
      <c r="I73" s="18"/>
      <c r="J73" s="18"/>
      <c r="K73" s="18"/>
      <c r="L73" s="18"/>
      <c r="M73" s="18"/>
      <c r="N73" s="18"/>
      <c r="O73" s="18"/>
      <c r="P73" s="18"/>
      <c r="Q73" s="18"/>
      <c r="R73" s="411"/>
      <c r="S73" s="411"/>
      <c r="T73" s="411"/>
      <c r="U73" s="411"/>
      <c r="V73" s="411"/>
      <c r="W73" s="411"/>
      <c r="X73" s="411"/>
      <c r="Y73" s="411"/>
      <c r="Z73" s="411"/>
      <c r="AA73" s="411"/>
      <c r="AB73" s="411"/>
      <c r="AC73" s="411"/>
      <c r="AD73" s="411"/>
      <c r="AE73" s="411"/>
      <c r="AF73" s="411"/>
      <c r="AG73" s="411"/>
      <c r="AH73" s="411"/>
      <c r="AI73" s="411"/>
      <c r="AJ73" s="411"/>
      <c r="AK73" s="411"/>
      <c r="AL73" s="411"/>
      <c r="AM73" s="411"/>
      <c r="AN73" s="411"/>
      <c r="AO73" s="90"/>
      <c r="AP73" s="54"/>
    </row>
    <row r="74" spans="2:42" ht="15.75" customHeight="1" x14ac:dyDescent="0.2">
      <c r="B74" s="52"/>
      <c r="C74" s="18">
        <v>8</v>
      </c>
      <c r="D74" s="231"/>
      <c r="E74" s="231"/>
      <c r="F74" s="231"/>
      <c r="G74" s="231"/>
      <c r="H74" s="231"/>
      <c r="I74" s="231"/>
      <c r="J74" s="231"/>
      <c r="K74" s="231"/>
      <c r="L74" s="231"/>
      <c r="M74" s="231"/>
      <c r="N74" s="231"/>
      <c r="O74" s="231"/>
      <c r="P74" s="231"/>
      <c r="Q74" s="231"/>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90"/>
      <c r="AP74" s="54"/>
    </row>
    <row r="75" spans="2:42" ht="15.75" customHeight="1" x14ac:dyDescent="0.2">
      <c r="B75" s="52"/>
      <c r="C75" s="412" t="s">
        <v>299</v>
      </c>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54"/>
    </row>
    <row r="76" spans="2:42" ht="15.75" customHeight="1" x14ac:dyDescent="0.2">
      <c r="B76" s="5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54"/>
    </row>
    <row r="77" spans="2:42" ht="15.75" customHeight="1" x14ac:dyDescent="0.2">
      <c r="B77" s="52"/>
      <c r="C77" s="18"/>
      <c r="D77" s="90"/>
      <c r="E77" s="251" t="s">
        <v>155</v>
      </c>
      <c r="F77" s="18"/>
      <c r="G77" s="18"/>
      <c r="H77" s="18"/>
      <c r="I77" s="18"/>
      <c r="J77" s="18"/>
      <c r="K77" s="18"/>
      <c r="L77" s="18"/>
      <c r="M77" s="18"/>
      <c r="N77" s="25"/>
      <c r="O77" s="25"/>
      <c r="P77" s="25"/>
      <c r="Q77" s="25"/>
      <c r="R77" s="411" t="s">
        <v>300</v>
      </c>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90"/>
      <c r="AP77" s="54"/>
    </row>
    <row r="78" spans="2:42" ht="15.75" customHeight="1" x14ac:dyDescent="0.2">
      <c r="B78" s="52"/>
      <c r="C78" s="18"/>
      <c r="D78" s="18"/>
      <c r="E78" s="18"/>
      <c r="F78" s="18"/>
      <c r="G78" s="18"/>
      <c r="H78" s="18"/>
      <c r="I78" s="18"/>
      <c r="J78" s="18"/>
      <c r="K78" s="18"/>
      <c r="L78" s="18"/>
      <c r="M78" s="18"/>
      <c r="N78" s="18"/>
      <c r="O78" s="18"/>
      <c r="P78" s="18"/>
      <c r="Q78" s="18"/>
      <c r="R78" s="411"/>
      <c r="S78" s="411"/>
      <c r="T78" s="411"/>
      <c r="U78" s="411"/>
      <c r="V78" s="411"/>
      <c r="W78" s="411"/>
      <c r="X78" s="411"/>
      <c r="Y78" s="411"/>
      <c r="Z78" s="411"/>
      <c r="AA78" s="411"/>
      <c r="AB78" s="411"/>
      <c r="AC78" s="411"/>
      <c r="AD78" s="411"/>
      <c r="AE78" s="411"/>
      <c r="AF78" s="411"/>
      <c r="AG78" s="411"/>
      <c r="AH78" s="411"/>
      <c r="AI78" s="411"/>
      <c r="AJ78" s="411"/>
      <c r="AK78" s="411"/>
      <c r="AL78" s="411"/>
      <c r="AM78" s="411"/>
      <c r="AN78" s="411"/>
      <c r="AO78" s="90"/>
      <c r="AP78" s="54"/>
    </row>
    <row r="79" spans="2:42" ht="15.75" customHeight="1" x14ac:dyDescent="0.2">
      <c r="B79" s="52"/>
      <c r="C79" s="18">
        <v>9</v>
      </c>
      <c r="D79" s="231"/>
      <c r="E79" s="231"/>
      <c r="F79" s="231"/>
      <c r="G79" s="231"/>
      <c r="H79" s="231"/>
      <c r="I79" s="231"/>
      <c r="J79" s="231"/>
      <c r="K79" s="231"/>
      <c r="L79" s="231"/>
      <c r="M79" s="231"/>
      <c r="N79" s="231"/>
      <c r="O79" s="231"/>
      <c r="P79" s="231"/>
      <c r="Q79" s="231"/>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90"/>
      <c r="AP79" s="54"/>
    </row>
    <row r="80" spans="2:42" ht="15.75" customHeight="1" x14ac:dyDescent="0.2">
      <c r="B80" s="52"/>
      <c r="C80" s="412" t="s">
        <v>303</v>
      </c>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54"/>
    </row>
    <row r="81" spans="2:46" ht="15.75" customHeight="1" x14ac:dyDescent="0.2">
      <c r="B81" s="5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c r="AJ81" s="412"/>
      <c r="AK81" s="412"/>
      <c r="AL81" s="412"/>
      <c r="AM81" s="412"/>
      <c r="AN81" s="412"/>
      <c r="AO81" s="412"/>
      <c r="AP81" s="54"/>
    </row>
    <row r="82" spans="2:46" ht="15.75" customHeight="1" x14ac:dyDescent="0.2">
      <c r="B82" s="52"/>
      <c r="C82" s="18"/>
      <c r="D82" s="90"/>
      <c r="E82" s="251" t="s">
        <v>155</v>
      </c>
      <c r="F82" s="18"/>
      <c r="G82" s="18"/>
      <c r="H82" s="18"/>
      <c r="I82" s="18"/>
      <c r="J82" s="18"/>
      <c r="K82" s="18"/>
      <c r="L82" s="18"/>
      <c r="M82" s="18"/>
      <c r="N82" s="25"/>
      <c r="O82" s="25"/>
      <c r="P82" s="25"/>
      <c r="Q82" s="25"/>
      <c r="R82" s="411" t="s">
        <v>312</v>
      </c>
      <c r="S82" s="411"/>
      <c r="T82" s="411"/>
      <c r="U82" s="411"/>
      <c r="V82" s="411"/>
      <c r="W82" s="411"/>
      <c r="X82" s="411"/>
      <c r="Y82" s="411"/>
      <c r="Z82" s="411"/>
      <c r="AA82" s="411"/>
      <c r="AB82" s="411"/>
      <c r="AC82" s="411"/>
      <c r="AD82" s="411"/>
      <c r="AE82" s="411"/>
      <c r="AF82" s="411"/>
      <c r="AG82" s="411"/>
      <c r="AH82" s="411"/>
      <c r="AI82" s="411"/>
      <c r="AJ82" s="411"/>
      <c r="AK82" s="411"/>
      <c r="AL82" s="411"/>
      <c r="AM82" s="411"/>
      <c r="AN82" s="411"/>
      <c r="AO82" s="90"/>
      <c r="AP82" s="54"/>
      <c r="AT82" s="272"/>
    </row>
    <row r="83" spans="2:46" ht="15.75" customHeight="1" x14ac:dyDescent="0.2">
      <c r="B83" s="52"/>
      <c r="C83" s="18"/>
      <c r="D83" s="18"/>
      <c r="E83" s="18"/>
      <c r="F83" s="18"/>
      <c r="G83" s="18"/>
      <c r="H83" s="18"/>
      <c r="I83" s="18"/>
      <c r="J83" s="18"/>
      <c r="K83" s="18"/>
      <c r="L83" s="18"/>
      <c r="M83" s="18"/>
      <c r="N83" s="18"/>
      <c r="O83" s="18"/>
      <c r="P83" s="18"/>
      <c r="Q83" s="18"/>
      <c r="R83" s="411"/>
      <c r="S83" s="411"/>
      <c r="T83" s="411"/>
      <c r="U83" s="411"/>
      <c r="V83" s="411"/>
      <c r="W83" s="411"/>
      <c r="X83" s="411"/>
      <c r="Y83" s="411"/>
      <c r="Z83" s="411"/>
      <c r="AA83" s="411"/>
      <c r="AB83" s="411"/>
      <c r="AC83" s="411"/>
      <c r="AD83" s="411"/>
      <c r="AE83" s="411"/>
      <c r="AF83" s="411"/>
      <c r="AG83" s="411"/>
      <c r="AH83" s="411"/>
      <c r="AI83" s="411"/>
      <c r="AJ83" s="411"/>
      <c r="AK83" s="411"/>
      <c r="AL83" s="411"/>
      <c r="AM83" s="411"/>
      <c r="AN83" s="411"/>
      <c r="AO83" s="90"/>
      <c r="AP83" s="54"/>
    </row>
    <row r="84" spans="2:46" ht="15.75" customHeight="1" x14ac:dyDescent="0.2">
      <c r="B84" s="52"/>
      <c r="C84" s="18"/>
      <c r="D84" s="18"/>
      <c r="E84" s="18"/>
      <c r="F84" s="18"/>
      <c r="G84" s="18"/>
      <c r="H84" s="18"/>
      <c r="I84" s="18"/>
      <c r="J84" s="18"/>
      <c r="K84" s="18"/>
      <c r="L84" s="18"/>
      <c r="M84" s="18"/>
      <c r="N84" s="18"/>
      <c r="O84" s="18"/>
      <c r="P84" s="18"/>
      <c r="Q84" s="18"/>
      <c r="R84" s="411"/>
      <c r="S84" s="411"/>
      <c r="T84" s="411"/>
      <c r="U84" s="411"/>
      <c r="V84" s="411"/>
      <c r="W84" s="411"/>
      <c r="X84" s="411"/>
      <c r="Y84" s="411"/>
      <c r="Z84" s="411"/>
      <c r="AA84" s="411"/>
      <c r="AB84" s="411"/>
      <c r="AC84" s="411"/>
      <c r="AD84" s="411"/>
      <c r="AE84" s="411"/>
      <c r="AF84" s="411"/>
      <c r="AG84" s="411"/>
      <c r="AH84" s="411"/>
      <c r="AI84" s="411"/>
      <c r="AJ84" s="411"/>
      <c r="AK84" s="411"/>
      <c r="AL84" s="411"/>
      <c r="AM84" s="411"/>
      <c r="AN84" s="411"/>
      <c r="AO84" s="90"/>
      <c r="AP84" s="54"/>
    </row>
    <row r="85" spans="2:46" s="94" customFormat="1" ht="15.75" customHeight="1" x14ac:dyDescent="0.2">
      <c r="B85" s="58"/>
      <c r="C85" s="18">
        <v>10</v>
      </c>
      <c r="D85" s="231"/>
      <c r="E85" s="231"/>
      <c r="F85" s="231"/>
      <c r="G85" s="231"/>
      <c r="H85" s="231"/>
      <c r="I85" s="231"/>
      <c r="J85" s="231"/>
      <c r="K85" s="231"/>
      <c r="L85" s="231"/>
      <c r="M85" s="231"/>
      <c r="N85" s="231"/>
      <c r="O85" s="231"/>
      <c r="P85" s="231"/>
      <c r="Q85" s="231"/>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90"/>
      <c r="AP85" s="59"/>
    </row>
    <row r="86" spans="2:46" s="94" customFormat="1" ht="15.75" customHeight="1" x14ac:dyDescent="0.2">
      <c r="B86" s="58"/>
      <c r="C86" s="412" t="s">
        <v>343</v>
      </c>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412"/>
      <c r="AO86" s="412"/>
      <c r="AP86" s="59"/>
    </row>
    <row r="87" spans="2:46" s="94" customFormat="1" ht="15.75" customHeight="1" x14ac:dyDescent="0.2">
      <c r="B87" s="58"/>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59"/>
    </row>
    <row r="88" spans="2:46" s="94" customFormat="1" ht="15.75" customHeight="1" x14ac:dyDescent="0.2">
      <c r="B88" s="58"/>
      <c r="C88" s="18"/>
      <c r="D88" s="90"/>
      <c r="E88" s="251" t="s">
        <v>155</v>
      </c>
      <c r="F88" s="18"/>
      <c r="G88" s="18"/>
      <c r="H88" s="18"/>
      <c r="I88" s="18"/>
      <c r="J88" s="18"/>
      <c r="K88" s="18"/>
      <c r="L88" s="18"/>
      <c r="M88" s="18"/>
      <c r="N88" s="25"/>
      <c r="O88" s="25"/>
      <c r="P88" s="25"/>
      <c r="Q88" s="25"/>
      <c r="R88" s="411" t="s">
        <v>338</v>
      </c>
      <c r="S88" s="411"/>
      <c r="T88" s="411"/>
      <c r="U88" s="411"/>
      <c r="V88" s="411"/>
      <c r="W88" s="411"/>
      <c r="X88" s="411"/>
      <c r="Y88" s="411"/>
      <c r="Z88" s="411"/>
      <c r="AA88" s="411"/>
      <c r="AB88" s="411"/>
      <c r="AC88" s="411"/>
      <c r="AD88" s="411"/>
      <c r="AE88" s="411"/>
      <c r="AF88" s="411"/>
      <c r="AG88" s="411"/>
      <c r="AH88" s="411"/>
      <c r="AI88" s="411"/>
      <c r="AJ88" s="411"/>
      <c r="AK88" s="411"/>
      <c r="AL88" s="411"/>
      <c r="AM88" s="411"/>
      <c r="AN88" s="411"/>
      <c r="AO88" s="90"/>
      <c r="AP88" s="59"/>
      <c r="AR88" s="274"/>
    </row>
    <row r="89" spans="2:46" s="94" customFormat="1" ht="15.75" customHeight="1" x14ac:dyDescent="0.2">
      <c r="B89" s="58"/>
      <c r="C89" s="18"/>
      <c r="D89" s="18"/>
      <c r="E89" s="18"/>
      <c r="F89" s="18"/>
      <c r="G89" s="18"/>
      <c r="H89" s="18"/>
      <c r="I89" s="18"/>
      <c r="J89" s="18"/>
      <c r="K89" s="18"/>
      <c r="L89" s="18"/>
      <c r="M89" s="18"/>
      <c r="N89" s="18"/>
      <c r="O89" s="18"/>
      <c r="P89" s="18"/>
      <c r="Q89" s="18"/>
      <c r="R89" s="411"/>
      <c r="S89" s="411"/>
      <c r="T89" s="411"/>
      <c r="U89" s="411"/>
      <c r="V89" s="411"/>
      <c r="W89" s="411"/>
      <c r="X89" s="411"/>
      <c r="Y89" s="411"/>
      <c r="Z89" s="411"/>
      <c r="AA89" s="411"/>
      <c r="AB89" s="411"/>
      <c r="AC89" s="411"/>
      <c r="AD89" s="411"/>
      <c r="AE89" s="411"/>
      <c r="AF89" s="411"/>
      <c r="AG89" s="411"/>
      <c r="AH89" s="411"/>
      <c r="AI89" s="411"/>
      <c r="AJ89" s="411"/>
      <c r="AK89" s="411"/>
      <c r="AL89" s="411"/>
      <c r="AM89" s="411"/>
      <c r="AN89" s="411"/>
      <c r="AO89" s="90"/>
      <c r="AP89" s="59"/>
    </row>
    <row r="90" spans="2:46" s="94" customFormat="1" ht="15.75" customHeight="1" x14ac:dyDescent="0.2">
      <c r="B90" s="58"/>
      <c r="C90" s="18"/>
      <c r="D90" s="18"/>
      <c r="E90" s="18"/>
      <c r="F90" s="18"/>
      <c r="G90" s="18"/>
      <c r="H90" s="18"/>
      <c r="I90" s="18"/>
      <c r="J90" s="18"/>
      <c r="K90" s="18"/>
      <c r="L90" s="18"/>
      <c r="M90" s="18"/>
      <c r="N90" s="18"/>
      <c r="O90" s="18"/>
      <c r="P90" s="18"/>
      <c r="Q90" s="18"/>
      <c r="R90" s="411"/>
      <c r="S90" s="411"/>
      <c r="T90" s="411"/>
      <c r="U90" s="411"/>
      <c r="V90" s="411"/>
      <c r="W90" s="411"/>
      <c r="X90" s="411"/>
      <c r="Y90" s="411"/>
      <c r="Z90" s="411"/>
      <c r="AA90" s="411"/>
      <c r="AB90" s="411"/>
      <c r="AC90" s="411"/>
      <c r="AD90" s="411"/>
      <c r="AE90" s="411"/>
      <c r="AF90" s="411"/>
      <c r="AG90" s="411"/>
      <c r="AH90" s="411"/>
      <c r="AI90" s="411"/>
      <c r="AJ90" s="411"/>
      <c r="AK90" s="411"/>
      <c r="AL90" s="411"/>
      <c r="AM90" s="411"/>
      <c r="AN90" s="411"/>
      <c r="AO90" s="90"/>
      <c r="AP90" s="59"/>
    </row>
    <row r="91" spans="2:46" s="94" customFormat="1" ht="15.75" customHeight="1" x14ac:dyDescent="0.2">
      <c r="B91" s="58"/>
      <c r="C91" s="18">
        <v>11</v>
      </c>
      <c r="D91" s="231"/>
      <c r="E91" s="231"/>
      <c r="F91" s="231"/>
      <c r="G91" s="231"/>
      <c r="H91" s="231"/>
      <c r="I91" s="231"/>
      <c r="J91" s="231"/>
      <c r="K91" s="231"/>
      <c r="L91" s="231"/>
      <c r="M91" s="231"/>
      <c r="N91" s="231"/>
      <c r="O91" s="231"/>
      <c r="P91" s="231"/>
      <c r="Q91" s="231"/>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90"/>
      <c r="AP91" s="59"/>
    </row>
    <row r="92" spans="2:46" s="94" customFormat="1" ht="15.75" customHeight="1" x14ac:dyDescent="0.2">
      <c r="B92" s="58"/>
      <c r="C92" s="412" t="s">
        <v>344</v>
      </c>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59"/>
    </row>
    <row r="93" spans="2:46" s="94" customFormat="1" ht="15.75" customHeight="1" x14ac:dyDescent="0.2">
      <c r="B93" s="58"/>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59"/>
    </row>
    <row r="94" spans="2:46" s="94" customFormat="1" ht="15.75" customHeight="1" x14ac:dyDescent="0.2">
      <c r="B94" s="58"/>
      <c r="C94" s="18"/>
      <c r="D94" s="90"/>
      <c r="E94" s="251" t="s">
        <v>155</v>
      </c>
      <c r="F94" s="18"/>
      <c r="G94" s="18"/>
      <c r="H94" s="18"/>
      <c r="I94" s="18"/>
      <c r="J94" s="18"/>
      <c r="K94" s="18"/>
      <c r="L94" s="18"/>
      <c r="M94" s="18"/>
      <c r="N94" s="25"/>
      <c r="O94" s="25"/>
      <c r="P94" s="25"/>
      <c r="Q94" s="25"/>
      <c r="R94" s="411" t="s">
        <v>372</v>
      </c>
      <c r="S94" s="411"/>
      <c r="T94" s="411"/>
      <c r="U94" s="411"/>
      <c r="V94" s="411"/>
      <c r="W94" s="411"/>
      <c r="X94" s="411"/>
      <c r="Y94" s="411"/>
      <c r="Z94" s="411"/>
      <c r="AA94" s="411"/>
      <c r="AB94" s="411"/>
      <c r="AC94" s="411"/>
      <c r="AD94" s="411"/>
      <c r="AE94" s="411"/>
      <c r="AF94" s="411"/>
      <c r="AG94" s="411"/>
      <c r="AH94" s="411"/>
      <c r="AI94" s="411"/>
      <c r="AJ94" s="411"/>
      <c r="AK94" s="411"/>
      <c r="AL94" s="411"/>
      <c r="AM94" s="411"/>
      <c r="AN94" s="411"/>
      <c r="AO94" s="90"/>
      <c r="AP94" s="59"/>
    </row>
    <row r="95" spans="2:46" s="94" customFormat="1" ht="15.75" customHeight="1" x14ac:dyDescent="0.2">
      <c r="B95" s="58"/>
      <c r="C95" s="18"/>
      <c r="D95" s="18"/>
      <c r="E95" s="18"/>
      <c r="F95" s="18"/>
      <c r="G95" s="18"/>
      <c r="H95" s="18"/>
      <c r="I95" s="18"/>
      <c r="J95" s="18"/>
      <c r="K95" s="18"/>
      <c r="L95" s="18"/>
      <c r="M95" s="18"/>
      <c r="N95" s="18"/>
      <c r="O95" s="18"/>
      <c r="P95" s="18"/>
      <c r="Q95" s="18"/>
      <c r="R95" s="411"/>
      <c r="S95" s="411"/>
      <c r="T95" s="411"/>
      <c r="U95" s="411"/>
      <c r="V95" s="411"/>
      <c r="W95" s="411"/>
      <c r="X95" s="411"/>
      <c r="Y95" s="411"/>
      <c r="Z95" s="411"/>
      <c r="AA95" s="411"/>
      <c r="AB95" s="411"/>
      <c r="AC95" s="411"/>
      <c r="AD95" s="411"/>
      <c r="AE95" s="411"/>
      <c r="AF95" s="411"/>
      <c r="AG95" s="411"/>
      <c r="AH95" s="411"/>
      <c r="AI95" s="411"/>
      <c r="AJ95" s="411"/>
      <c r="AK95" s="411"/>
      <c r="AL95" s="411"/>
      <c r="AM95" s="411"/>
      <c r="AN95" s="411"/>
      <c r="AO95" s="90"/>
      <c r="AP95" s="59"/>
    </row>
    <row r="96" spans="2:46" s="94" customFormat="1" ht="15.75" customHeight="1" x14ac:dyDescent="0.2">
      <c r="B96" s="58"/>
      <c r="C96" s="18"/>
      <c r="D96" s="18"/>
      <c r="E96" s="18"/>
      <c r="F96" s="18"/>
      <c r="G96" s="18"/>
      <c r="H96" s="18"/>
      <c r="I96" s="18"/>
      <c r="J96" s="18"/>
      <c r="K96" s="18"/>
      <c r="L96" s="18"/>
      <c r="M96" s="18"/>
      <c r="N96" s="18"/>
      <c r="O96" s="18"/>
      <c r="P96" s="18"/>
      <c r="Q96" s="18"/>
      <c r="R96" s="411"/>
      <c r="S96" s="411"/>
      <c r="T96" s="411"/>
      <c r="U96" s="411"/>
      <c r="V96" s="411"/>
      <c r="W96" s="411"/>
      <c r="X96" s="411"/>
      <c r="Y96" s="411"/>
      <c r="Z96" s="411"/>
      <c r="AA96" s="411"/>
      <c r="AB96" s="411"/>
      <c r="AC96" s="411"/>
      <c r="AD96" s="411"/>
      <c r="AE96" s="411"/>
      <c r="AF96" s="411"/>
      <c r="AG96" s="411"/>
      <c r="AH96" s="411"/>
      <c r="AI96" s="411"/>
      <c r="AJ96" s="411"/>
      <c r="AK96" s="411"/>
      <c r="AL96" s="411"/>
      <c r="AM96" s="411"/>
      <c r="AN96" s="411"/>
      <c r="AO96" s="90"/>
      <c r="AP96" s="59"/>
    </row>
    <row r="97" spans="2:42" s="94" customFormat="1" ht="15.75" customHeight="1" x14ac:dyDescent="0.2">
      <c r="B97" s="58"/>
      <c r="C97" s="18">
        <v>12</v>
      </c>
      <c r="D97" s="231"/>
      <c r="E97" s="231"/>
      <c r="F97" s="231"/>
      <c r="G97" s="231"/>
      <c r="H97" s="231"/>
      <c r="I97" s="231"/>
      <c r="J97" s="231"/>
      <c r="K97" s="231"/>
      <c r="L97" s="231"/>
      <c r="M97" s="231"/>
      <c r="N97" s="231"/>
      <c r="O97" s="231"/>
      <c r="P97" s="231"/>
      <c r="Q97" s="231"/>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90"/>
      <c r="AP97" s="59"/>
    </row>
    <row r="98" spans="2:42" s="94" customFormat="1" ht="15.75" customHeight="1" x14ac:dyDescent="0.2">
      <c r="B98" s="58"/>
      <c r="C98" s="412" t="s">
        <v>339</v>
      </c>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59"/>
    </row>
    <row r="99" spans="2:42" s="94" customFormat="1" ht="15.75" customHeight="1" x14ac:dyDescent="0.2">
      <c r="B99" s="58"/>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59"/>
    </row>
    <row r="100" spans="2:42" s="94" customFormat="1" ht="15.75" customHeight="1" x14ac:dyDescent="0.2">
      <c r="B100" s="58"/>
      <c r="C100" s="18"/>
      <c r="D100" s="90"/>
      <c r="E100" s="251" t="s">
        <v>155</v>
      </c>
      <c r="F100" s="18"/>
      <c r="G100" s="18"/>
      <c r="H100" s="18"/>
      <c r="I100" s="18"/>
      <c r="J100" s="18"/>
      <c r="K100" s="18"/>
      <c r="L100" s="18"/>
      <c r="M100" s="18"/>
      <c r="N100" s="25"/>
      <c r="O100" s="25"/>
      <c r="P100" s="25"/>
      <c r="Q100" s="25"/>
      <c r="R100" s="411" t="s">
        <v>340</v>
      </c>
      <c r="S100" s="411"/>
      <c r="T100" s="411"/>
      <c r="U100" s="411"/>
      <c r="V100" s="411"/>
      <c r="W100" s="411"/>
      <c r="X100" s="411"/>
      <c r="Y100" s="411"/>
      <c r="Z100" s="411"/>
      <c r="AA100" s="411"/>
      <c r="AB100" s="411"/>
      <c r="AC100" s="411"/>
      <c r="AD100" s="411"/>
      <c r="AE100" s="411"/>
      <c r="AF100" s="411"/>
      <c r="AG100" s="411"/>
      <c r="AH100" s="411"/>
      <c r="AI100" s="411"/>
      <c r="AJ100" s="411"/>
      <c r="AK100" s="411"/>
      <c r="AL100" s="411"/>
      <c r="AM100" s="411"/>
      <c r="AN100" s="411"/>
      <c r="AO100" s="90"/>
      <c r="AP100" s="59"/>
    </row>
    <row r="101" spans="2:42" s="94" customFormat="1" ht="15.75" customHeight="1" x14ac:dyDescent="0.2">
      <c r="B101" s="58"/>
      <c r="C101" s="18"/>
      <c r="D101" s="18"/>
      <c r="E101" s="18"/>
      <c r="F101" s="18"/>
      <c r="G101" s="18"/>
      <c r="H101" s="18"/>
      <c r="I101" s="18"/>
      <c r="J101" s="18"/>
      <c r="K101" s="18"/>
      <c r="L101" s="18"/>
      <c r="M101" s="18"/>
      <c r="N101" s="18"/>
      <c r="O101" s="18"/>
      <c r="P101" s="18"/>
      <c r="Q101" s="18"/>
      <c r="R101" s="411"/>
      <c r="S101" s="411"/>
      <c r="T101" s="411"/>
      <c r="U101" s="411"/>
      <c r="V101" s="411"/>
      <c r="W101" s="411"/>
      <c r="X101" s="411"/>
      <c r="Y101" s="411"/>
      <c r="Z101" s="411"/>
      <c r="AA101" s="411"/>
      <c r="AB101" s="411"/>
      <c r="AC101" s="411"/>
      <c r="AD101" s="411"/>
      <c r="AE101" s="411"/>
      <c r="AF101" s="411"/>
      <c r="AG101" s="411"/>
      <c r="AH101" s="411"/>
      <c r="AI101" s="411"/>
      <c r="AJ101" s="411"/>
      <c r="AK101" s="411"/>
      <c r="AL101" s="411"/>
      <c r="AM101" s="411"/>
      <c r="AN101" s="411"/>
      <c r="AO101" s="90"/>
      <c r="AP101" s="59"/>
    </row>
    <row r="102" spans="2:42" s="94" customFormat="1" ht="15.75" customHeight="1" x14ac:dyDescent="0.2">
      <c r="B102" s="58"/>
      <c r="C102" s="18"/>
      <c r="D102" s="18"/>
      <c r="E102" s="18"/>
      <c r="F102" s="18"/>
      <c r="G102" s="18"/>
      <c r="H102" s="18"/>
      <c r="I102" s="18"/>
      <c r="J102" s="18"/>
      <c r="K102" s="18"/>
      <c r="L102" s="18"/>
      <c r="M102" s="18"/>
      <c r="N102" s="18"/>
      <c r="O102" s="18"/>
      <c r="P102" s="18"/>
      <c r="Q102" s="18"/>
      <c r="R102" s="411"/>
      <c r="S102" s="411"/>
      <c r="T102" s="411"/>
      <c r="U102" s="411"/>
      <c r="V102" s="411"/>
      <c r="W102" s="411"/>
      <c r="X102" s="411"/>
      <c r="Y102" s="411"/>
      <c r="Z102" s="411"/>
      <c r="AA102" s="411"/>
      <c r="AB102" s="411"/>
      <c r="AC102" s="411"/>
      <c r="AD102" s="411"/>
      <c r="AE102" s="411"/>
      <c r="AF102" s="411"/>
      <c r="AG102" s="411"/>
      <c r="AH102" s="411"/>
      <c r="AI102" s="411"/>
      <c r="AJ102" s="411"/>
      <c r="AK102" s="411"/>
      <c r="AL102" s="411"/>
      <c r="AM102" s="411"/>
      <c r="AN102" s="411"/>
      <c r="AO102" s="90"/>
      <c r="AP102" s="59"/>
    </row>
    <row r="103" spans="2:42" ht="15.75" customHeight="1" x14ac:dyDescent="0.2">
      <c r="B103" s="253"/>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5"/>
    </row>
    <row r="104" spans="2:42" ht="15.75" customHeight="1" x14ac:dyDescent="0.2"/>
    <row r="105" spans="2:42" ht="15.75" customHeight="1" x14ac:dyDescent="0.2"/>
    <row r="106" spans="2:42" ht="15.75" customHeight="1" x14ac:dyDescent="0.2"/>
    <row r="107" spans="2:42" ht="15.75" customHeight="1" x14ac:dyDescent="0.2"/>
    <row r="108" spans="2:42" ht="15.75" customHeight="1" x14ac:dyDescent="0.2"/>
    <row r="109" spans="2:42" ht="15.75" customHeight="1" x14ac:dyDescent="0.2"/>
    <row r="110" spans="2:42" ht="15.75" customHeight="1" x14ac:dyDescent="0.2"/>
    <row r="111" spans="2:42" ht="15.75" customHeight="1" x14ac:dyDescent="0.2"/>
    <row r="112" spans="2:4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sheetData>
  <sheetProtection sheet="1" objects="1" scenarios="1"/>
  <mergeCells count="38">
    <mergeCell ref="AH5:AO5"/>
    <mergeCell ref="AH6:AO6"/>
    <mergeCell ref="R47:U47"/>
    <mergeCell ref="R43:U43"/>
    <mergeCell ref="R45:U45"/>
    <mergeCell ref="R44:U44"/>
    <mergeCell ref="R46:U46"/>
    <mergeCell ref="C8:AO16"/>
    <mergeCell ref="R31:U31"/>
    <mergeCell ref="R32:U32"/>
    <mergeCell ref="R33:U33"/>
    <mergeCell ref="R34:U34"/>
    <mergeCell ref="R30:U30"/>
    <mergeCell ref="C41:AO42"/>
    <mergeCell ref="H20:L20"/>
    <mergeCell ref="H21:L21"/>
    <mergeCell ref="C92:AO93"/>
    <mergeCell ref="H22:L22"/>
    <mergeCell ref="H23:L23"/>
    <mergeCell ref="C28:AO29"/>
    <mergeCell ref="C70:AO71"/>
    <mergeCell ref="R72:AN73"/>
    <mergeCell ref="R94:AN96"/>
    <mergeCell ref="C98:AO99"/>
    <mergeCell ref="R100:AN102"/>
    <mergeCell ref="C37:AO38"/>
    <mergeCell ref="C75:AO76"/>
    <mergeCell ref="R77:AN78"/>
    <mergeCell ref="C56:AO57"/>
    <mergeCell ref="R58:AN61"/>
    <mergeCell ref="C50:AO51"/>
    <mergeCell ref="R52:AN54"/>
    <mergeCell ref="C63:AO64"/>
    <mergeCell ref="R65:AN68"/>
    <mergeCell ref="C80:AO81"/>
    <mergeCell ref="R82:AN84"/>
    <mergeCell ref="C86:AO87"/>
    <mergeCell ref="R88:AN90"/>
  </mergeCells>
  <pageMargins left="0.78740157480314965" right="0.78740157480314965" top="0.78740157480314965" bottom="0.78740157480314965" header="0.51181102362204722" footer="0.51181102362204722"/>
  <pageSetup paperSize="9" scale="53" orientation="portrait" r:id="rId1"/>
  <headerFooter scaleWithDoc="0">
    <oddHeader xml:space="preserve">&amp;R
</oddHeader>
  </headerFooter>
  <ignoredErrors>
    <ignoredError sqref="H22:H23"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A72"/>
  <sheetViews>
    <sheetView showGridLines="0" showRowColHeaders="0" zoomScaleNormal="100" workbookViewId="0">
      <pane ySplit="3" topLeftCell="A4" activePane="bottomLeft" state="frozen"/>
      <selection activeCell="AC24" sqref="AC24:AI24"/>
      <selection pane="bottomLeft" activeCell="AS25" sqref="AS25"/>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2" spans="2:42" ht="12.75" customHeight="1" x14ac:dyDescent="0.3">
      <c r="B2" s="95"/>
    </row>
    <row r="3" spans="2:42" ht="21.75" customHeight="1" x14ac:dyDescent="0.3">
      <c r="B3" s="96"/>
    </row>
    <row r="4" spans="2:42"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2" ht="20.25" customHeight="1" x14ac:dyDescent="0.3">
      <c r="B5" s="11"/>
      <c r="C5" s="34" t="str">
        <f>Startseite!E12</f>
        <v>Aus- und Weiterbildung</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90 Abs. 5</v>
      </c>
      <c r="AI5" s="423"/>
      <c r="AJ5" s="423"/>
      <c r="AK5" s="423"/>
      <c r="AL5" s="423"/>
      <c r="AM5" s="423"/>
      <c r="AN5" s="423"/>
      <c r="AO5" s="423"/>
      <c r="AP5" s="13"/>
    </row>
    <row r="6" spans="2:42"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 xml:space="preserve">Effektiv (max. 8:32 h)
</v>
      </c>
      <c r="AI6" s="423"/>
      <c r="AJ6" s="423"/>
      <c r="AK6" s="423"/>
      <c r="AL6" s="423"/>
      <c r="AM6" s="423"/>
      <c r="AN6" s="423"/>
      <c r="AO6" s="423"/>
      <c r="AP6" s="13"/>
    </row>
    <row r="7" spans="2: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2" ht="20.25" customHeight="1" x14ac:dyDescent="0.2">
      <c r="B8" s="11"/>
      <c r="C8" s="417" t="str">
        <f>VLOOKUP(C5,Grundlagen!B4:D31,2,FALSE)</f>
        <v xml:space="preserve">Gilt für Kurse, Tagungen und Konferenzen
Gutschrift ½ Tag = 4:16 h
Gutschrift ganzer Tag = 8:32 h.
</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2"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2"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2"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2"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2" ht="20.25" customHeight="1" x14ac:dyDescent="0.2">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2:42"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2"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2:42"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1:53"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1:53" ht="20.25" customHeight="1" x14ac:dyDescent="0.25">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row>
    <row r="19" spans="1:53" ht="20.25" customHeight="1" x14ac:dyDescent="0.2">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row>
    <row r="20" spans="1:53" ht="20.25" customHeight="1" x14ac:dyDescent="0.2">
      <c r="B20" s="11"/>
      <c r="C20" s="32" t="s">
        <v>33</v>
      </c>
      <c r="D20" s="33"/>
      <c r="E20" s="5"/>
      <c r="F20" s="5"/>
      <c r="G20" s="5"/>
      <c r="H20" s="422">
        <v>1</v>
      </c>
      <c r="I20" s="422"/>
      <c r="J20" s="422"/>
      <c r="K20" s="422"/>
      <c r="L20" s="422"/>
      <c r="M20" s="18"/>
      <c r="N20" s="18"/>
      <c r="O20" s="18"/>
      <c r="P20" s="18"/>
      <c r="Q20" s="18"/>
      <c r="R20" s="18" t="s">
        <v>105</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row>
    <row r="21" spans="1:53" ht="20.25" customHeight="1" x14ac:dyDescent="0.2">
      <c r="B21" s="11"/>
      <c r="C21" s="32" t="s">
        <v>34</v>
      </c>
      <c r="D21" s="32"/>
      <c r="E21" s="5"/>
      <c r="F21" s="5"/>
      <c r="G21" s="5"/>
      <c r="H21" s="422">
        <v>0.8</v>
      </c>
      <c r="I21" s="422"/>
      <c r="J21" s="422"/>
      <c r="K21" s="422"/>
      <c r="L21" s="422"/>
      <c r="M21" s="18"/>
      <c r="N21" s="18"/>
      <c r="O21" s="18"/>
      <c r="P21" s="18"/>
      <c r="Q21" s="18"/>
      <c r="R21" s="18" t="s">
        <v>105</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row>
    <row r="22" spans="1:53" ht="20.25" customHeight="1" x14ac:dyDescent="0.2">
      <c r="B22" s="11"/>
      <c r="C22" s="32" t="s">
        <v>35</v>
      </c>
      <c r="D22" s="32"/>
      <c r="E22" s="5"/>
      <c r="F22" s="5"/>
      <c r="G22" s="5"/>
      <c r="H22" s="422">
        <v>0.7</v>
      </c>
      <c r="I22" s="422"/>
      <c r="J22" s="422"/>
      <c r="K22" s="422"/>
      <c r="L22" s="422"/>
      <c r="M22" s="18"/>
      <c r="N22" s="18"/>
      <c r="O22" s="18"/>
      <c r="P22" s="18"/>
      <c r="Q22" s="18"/>
      <c r="R22" s="18" t="s">
        <v>105</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row>
    <row r="23" spans="1:53" ht="20.25" customHeight="1" x14ac:dyDescent="0.2">
      <c r="B23" s="11"/>
      <c r="C23" s="32" t="s">
        <v>36</v>
      </c>
      <c r="D23" s="33"/>
      <c r="E23" s="5"/>
      <c r="F23" s="5"/>
      <c r="G23" s="5"/>
      <c r="H23" s="422">
        <v>0.6</v>
      </c>
      <c r="I23" s="422"/>
      <c r="J23" s="422"/>
      <c r="K23" s="422"/>
      <c r="L23" s="422"/>
      <c r="M23" s="18"/>
      <c r="N23" s="18"/>
      <c r="O23" s="18"/>
      <c r="P23" s="18"/>
      <c r="Q23" s="18"/>
      <c r="R23" s="18" t="s">
        <v>105</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row>
    <row r="24" spans="1:53" ht="20.25" customHeight="1" x14ac:dyDescent="0.2">
      <c r="B24" s="11"/>
      <c r="C24" s="32"/>
      <c r="D24" s="33"/>
      <c r="E24" s="5"/>
      <c r="F24" s="5"/>
      <c r="G24" s="5"/>
      <c r="H24" s="5"/>
      <c r="I24" s="5"/>
      <c r="J24" s="5"/>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13"/>
      <c r="AR24" s="97"/>
    </row>
    <row r="25" spans="1:53" ht="20.25" customHeight="1" x14ac:dyDescent="0.25">
      <c r="B25" s="11"/>
      <c r="C25" s="32"/>
      <c r="D25" s="32"/>
      <c r="E25" s="5"/>
      <c r="F25" s="5"/>
      <c r="G25" s="5"/>
      <c r="H25" s="5"/>
      <c r="I25" s="5"/>
      <c r="J25" s="5"/>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3"/>
      <c r="AS25" s="312" t="s">
        <v>408</v>
      </c>
    </row>
    <row r="26" spans="1:53" ht="20.25" customHeight="1" x14ac:dyDescent="0.2">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3"/>
    </row>
    <row r="27" spans="1:53" customFormat="1" ht="20.25" customHeight="1" x14ac:dyDescent="0.25">
      <c r="A27" s="91"/>
      <c r="B27" s="11"/>
      <c r="C27" s="30" t="s">
        <v>63</v>
      </c>
      <c r="D27" s="17"/>
      <c r="E27" s="5"/>
      <c r="F27" s="5"/>
      <c r="G27" s="5"/>
      <c r="H27" s="5"/>
      <c r="I27" s="5"/>
      <c r="J27" s="5"/>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3"/>
      <c r="AQ27" s="91"/>
      <c r="AR27" s="91"/>
      <c r="AS27" s="418" t="s">
        <v>421</v>
      </c>
      <c r="AT27" s="418"/>
      <c r="AU27" s="418"/>
      <c r="AV27" s="419" t="s">
        <v>422</v>
      </c>
      <c r="AW27" s="419"/>
      <c r="AX27" s="419"/>
      <c r="AY27" s="419" t="s">
        <v>423</v>
      </c>
      <c r="AZ27" s="419"/>
      <c r="BA27" s="419"/>
    </row>
    <row r="28" spans="1:53" customFormat="1" ht="20.25" customHeight="1" x14ac:dyDescent="0.25">
      <c r="A28" s="91"/>
      <c r="B28" s="11"/>
      <c r="C28" s="5">
        <v>1</v>
      </c>
      <c r="D28" s="36"/>
      <c r="E28" s="36"/>
      <c r="F28" s="36"/>
      <c r="G28" s="36"/>
      <c r="H28" s="36"/>
      <c r="I28" s="36"/>
      <c r="J28" s="36"/>
      <c r="K28" s="36"/>
      <c r="L28" s="36"/>
      <c r="M28" s="36"/>
      <c r="N28" s="36"/>
      <c r="O28" s="36"/>
      <c r="P28" s="36"/>
      <c r="Q28" s="36"/>
      <c r="R28" s="36"/>
      <c r="S28" s="36"/>
      <c r="T28" s="36"/>
      <c r="U28" s="36"/>
      <c r="V28" s="37"/>
      <c r="W28" s="37"/>
      <c r="X28" s="37"/>
      <c r="Y28" s="37"/>
      <c r="Z28" s="37"/>
      <c r="AA28" s="37"/>
      <c r="AB28" s="37"/>
      <c r="AC28" s="37"/>
      <c r="AD28" s="37"/>
      <c r="AE28" s="37"/>
      <c r="AF28" s="37"/>
      <c r="AG28" s="37"/>
      <c r="AH28" s="37"/>
      <c r="AI28" s="37"/>
      <c r="AJ28" s="37"/>
      <c r="AK28" s="37"/>
      <c r="AL28" s="37"/>
      <c r="AM28" s="37"/>
      <c r="AN28" s="37"/>
      <c r="AO28" s="51"/>
      <c r="AP28" s="13"/>
      <c r="AQ28" s="91"/>
      <c r="AR28" s="91"/>
      <c r="AS28" s="418"/>
      <c r="AT28" s="418"/>
      <c r="AU28" s="418"/>
      <c r="AV28" s="419"/>
      <c r="AW28" s="419"/>
      <c r="AX28" s="419"/>
      <c r="AY28" s="419"/>
      <c r="AZ28" s="419"/>
      <c r="BA28" s="419"/>
    </row>
    <row r="29" spans="1:53" customFormat="1" ht="20.25" customHeight="1" x14ac:dyDescent="0.25">
      <c r="A29" s="91"/>
      <c r="B29" s="11"/>
      <c r="C29" s="420" t="s">
        <v>258</v>
      </c>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Q29" s="91"/>
      <c r="AR29" s="91"/>
      <c r="AS29" s="418"/>
      <c r="AT29" s="418"/>
      <c r="AU29" s="418"/>
      <c r="AV29" s="419"/>
      <c r="AW29" s="419"/>
      <c r="AX29" s="419"/>
      <c r="AY29" s="419"/>
      <c r="AZ29" s="419"/>
      <c r="BA29" s="419"/>
    </row>
    <row r="30" spans="1:53" customFormat="1" ht="20.25" customHeight="1" x14ac:dyDescent="0.25">
      <c r="A30" s="91"/>
      <c r="B30" s="11"/>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13"/>
      <c r="AQ30" s="91"/>
      <c r="AR30" s="91"/>
      <c r="AS30" s="91"/>
    </row>
    <row r="31" spans="1:53" customFormat="1" ht="20.25" customHeight="1" x14ac:dyDescent="0.25">
      <c r="A31" s="91"/>
      <c r="B31" s="11"/>
      <c r="C31" s="5"/>
      <c r="D31" s="6"/>
      <c r="E31" s="29" t="s">
        <v>155</v>
      </c>
      <c r="F31" s="5"/>
      <c r="G31" s="5"/>
      <c r="H31" s="5"/>
      <c r="I31" s="5"/>
      <c r="J31" s="5"/>
      <c r="K31" s="18"/>
      <c r="L31" s="18"/>
      <c r="M31" s="18"/>
      <c r="N31" s="25"/>
      <c r="O31" s="25"/>
      <c r="P31" s="25"/>
      <c r="Q31" s="25"/>
      <c r="R31" s="411" t="s">
        <v>259</v>
      </c>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90"/>
      <c r="AP31" s="13"/>
      <c r="AQ31" s="91"/>
      <c r="AR31" s="91"/>
      <c r="AS31" s="91"/>
    </row>
    <row r="32" spans="1:53" customFormat="1" ht="20.25" customHeight="1" x14ac:dyDescent="0.25">
      <c r="A32" s="91"/>
      <c r="B32" s="11"/>
      <c r="C32" s="32"/>
      <c r="D32" s="33"/>
      <c r="E32" s="5"/>
      <c r="F32" s="5"/>
      <c r="G32" s="5"/>
      <c r="H32" s="98"/>
      <c r="I32" s="98"/>
      <c r="J32" s="98"/>
      <c r="K32" s="98"/>
      <c r="L32" s="98"/>
      <c r="M32" s="18"/>
      <c r="N32" s="18"/>
      <c r="O32" s="18"/>
      <c r="P32" s="18"/>
      <c r="Q32" s="18"/>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90"/>
      <c r="AP32" s="13"/>
      <c r="AQ32" s="91"/>
      <c r="AR32" s="91"/>
      <c r="AS32" s="91"/>
    </row>
    <row r="33" spans="2:42" ht="15.75" customHeight="1" x14ac:dyDescent="0.2">
      <c r="B33" s="11"/>
      <c r="C33" s="5">
        <v>2</v>
      </c>
      <c r="D33" s="36"/>
      <c r="E33" s="36"/>
      <c r="F33" s="36"/>
      <c r="G33" s="36"/>
      <c r="H33" s="36"/>
      <c r="I33" s="36"/>
      <c r="J33" s="36"/>
      <c r="K33" s="36"/>
      <c r="L33" s="36"/>
      <c r="M33" s="36"/>
      <c r="N33" s="36"/>
      <c r="O33" s="36"/>
      <c r="P33" s="36"/>
      <c r="Q33" s="36"/>
      <c r="R33" s="36"/>
      <c r="S33" s="36"/>
      <c r="T33" s="36"/>
      <c r="U33" s="36"/>
      <c r="V33" s="37"/>
      <c r="W33" s="37"/>
      <c r="X33" s="37"/>
      <c r="Y33" s="37"/>
      <c r="Z33" s="37"/>
      <c r="AA33" s="37"/>
      <c r="AB33" s="37"/>
      <c r="AC33" s="37"/>
      <c r="AD33" s="37"/>
      <c r="AE33" s="37"/>
      <c r="AF33" s="37"/>
      <c r="AG33" s="37"/>
      <c r="AH33" s="37"/>
      <c r="AI33" s="37"/>
      <c r="AJ33" s="37"/>
      <c r="AK33" s="37"/>
      <c r="AL33" s="37"/>
      <c r="AM33" s="37"/>
      <c r="AN33" s="37"/>
      <c r="AO33" s="51"/>
      <c r="AP33" s="13"/>
    </row>
    <row r="34" spans="2:42" ht="15.75" customHeight="1" x14ac:dyDescent="0.2">
      <c r="B34" s="11"/>
      <c r="C34" s="420" t="s">
        <v>296</v>
      </c>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13"/>
    </row>
    <row r="35" spans="2:42" ht="20.25" customHeight="1" x14ac:dyDescent="0.2">
      <c r="B35" s="11"/>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13"/>
    </row>
    <row r="36" spans="2:42" ht="20.25" customHeight="1" x14ac:dyDescent="0.2">
      <c r="B36" s="11"/>
      <c r="C36" s="5"/>
      <c r="D36" s="6"/>
      <c r="E36" s="29" t="s">
        <v>155</v>
      </c>
      <c r="F36" s="5"/>
      <c r="G36" s="5"/>
      <c r="H36" s="5"/>
      <c r="I36" s="5"/>
      <c r="J36" s="5"/>
      <c r="K36" s="18"/>
      <c r="L36" s="18"/>
      <c r="M36" s="18"/>
      <c r="N36" s="25"/>
      <c r="O36" s="25"/>
      <c r="P36" s="25"/>
      <c r="Q36" s="25"/>
      <c r="R36" s="411" t="s">
        <v>297</v>
      </c>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90"/>
      <c r="AP36" s="13"/>
    </row>
    <row r="37" spans="2:42" ht="20.25" customHeight="1" x14ac:dyDescent="0.2">
      <c r="B37" s="11"/>
      <c r="C37" s="32"/>
      <c r="D37" s="33"/>
      <c r="E37" s="5"/>
      <c r="F37" s="5"/>
      <c r="G37" s="5"/>
      <c r="H37" s="98"/>
      <c r="I37" s="98"/>
      <c r="J37" s="98"/>
      <c r="K37" s="98"/>
      <c r="L37" s="98"/>
      <c r="M37" s="18"/>
      <c r="N37" s="18"/>
      <c r="O37" s="18"/>
      <c r="P37" s="18"/>
      <c r="Q37" s="18"/>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90"/>
      <c r="AP37" s="13"/>
    </row>
    <row r="38" spans="2:42" ht="20.25" customHeight="1" x14ac:dyDescent="0.2">
      <c r="B38" s="11"/>
      <c r="C38" s="5">
        <v>3</v>
      </c>
      <c r="D38" s="36"/>
      <c r="E38" s="36"/>
      <c r="F38" s="36"/>
      <c r="G38" s="36"/>
      <c r="H38" s="36"/>
      <c r="I38" s="36"/>
      <c r="J38" s="36"/>
      <c r="K38" s="36"/>
      <c r="L38" s="36"/>
      <c r="M38" s="36"/>
      <c r="N38" s="36"/>
      <c r="O38" s="36"/>
      <c r="P38" s="36"/>
      <c r="Q38" s="36"/>
      <c r="R38" s="36"/>
      <c r="S38" s="36"/>
      <c r="T38" s="36"/>
      <c r="U38" s="36"/>
      <c r="V38" s="265"/>
      <c r="W38" s="265"/>
      <c r="X38" s="265"/>
      <c r="Y38" s="265"/>
      <c r="Z38" s="265"/>
      <c r="AA38" s="265"/>
      <c r="AB38" s="265"/>
      <c r="AC38" s="265"/>
      <c r="AD38" s="265"/>
      <c r="AE38" s="265"/>
      <c r="AF38" s="265"/>
      <c r="AG38" s="265"/>
      <c r="AH38" s="265"/>
      <c r="AI38" s="265"/>
      <c r="AJ38" s="265"/>
      <c r="AK38" s="265"/>
      <c r="AL38" s="265"/>
      <c r="AM38" s="265"/>
      <c r="AN38" s="265"/>
      <c r="AO38" s="266"/>
      <c r="AP38" s="13"/>
    </row>
    <row r="39" spans="2:42" ht="20.25" customHeight="1" x14ac:dyDescent="0.2">
      <c r="B39" s="11"/>
      <c r="C39" s="420" t="s">
        <v>328</v>
      </c>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13"/>
    </row>
    <row r="40" spans="2:42" ht="20.25" customHeight="1" x14ac:dyDescent="0.2">
      <c r="B40" s="11"/>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13"/>
    </row>
    <row r="41" spans="2:42" ht="15.75" customHeight="1" x14ac:dyDescent="0.2">
      <c r="B41" s="11"/>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13"/>
    </row>
    <row r="42" spans="2:42" ht="15.75" customHeight="1" x14ac:dyDescent="0.2">
      <c r="B42" s="11"/>
      <c r="C42" s="5"/>
      <c r="D42" s="6"/>
      <c r="E42" s="29" t="s">
        <v>155</v>
      </c>
      <c r="F42" s="5"/>
      <c r="G42" s="5"/>
      <c r="H42" s="5"/>
      <c r="I42" s="5"/>
      <c r="J42" s="5"/>
      <c r="K42" s="5"/>
      <c r="L42" s="5"/>
      <c r="M42" s="5"/>
      <c r="N42" s="3"/>
      <c r="O42" s="3"/>
      <c r="P42" s="3"/>
      <c r="Q42" s="3"/>
      <c r="R42" s="421" t="s">
        <v>330</v>
      </c>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267"/>
      <c r="AP42" s="13"/>
    </row>
    <row r="43" spans="2:42" ht="15.75" customHeight="1" x14ac:dyDescent="0.2">
      <c r="B43" s="11"/>
      <c r="C43" s="32"/>
      <c r="D43" s="33"/>
      <c r="E43" s="5"/>
      <c r="F43" s="5"/>
      <c r="G43" s="5"/>
      <c r="H43" s="98"/>
      <c r="I43" s="98"/>
      <c r="J43" s="98"/>
      <c r="K43" s="98"/>
      <c r="L43" s="98"/>
      <c r="M43" s="5"/>
      <c r="N43" s="5"/>
      <c r="O43" s="5"/>
      <c r="P43" s="5"/>
      <c r="Q43" s="5"/>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267"/>
      <c r="AP43" s="13"/>
    </row>
    <row r="44" spans="2:42" ht="15.75" customHeight="1" x14ac:dyDescent="0.2">
      <c r="B44" s="11"/>
      <c r="C44" s="32"/>
      <c r="D44" s="33"/>
      <c r="E44" s="5"/>
      <c r="F44" s="5"/>
      <c r="G44" s="5"/>
      <c r="H44" s="98"/>
      <c r="I44" s="98"/>
      <c r="J44" s="98"/>
      <c r="K44" s="98"/>
      <c r="L44" s="98"/>
      <c r="M44" s="5"/>
      <c r="N44" s="5"/>
      <c r="O44" s="5"/>
      <c r="P44" s="5"/>
      <c r="Q44" s="5"/>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267"/>
      <c r="AP44" s="13"/>
    </row>
    <row r="45" spans="2:42" ht="15.75" customHeight="1" x14ac:dyDescent="0.2">
      <c r="B45" s="11"/>
      <c r="C45" s="32"/>
      <c r="D45" s="33"/>
      <c r="E45" s="5"/>
      <c r="F45" s="5"/>
      <c r="G45" s="5"/>
      <c r="H45" s="98"/>
      <c r="I45" s="98"/>
      <c r="J45" s="98"/>
      <c r="K45" s="98"/>
      <c r="L45" s="98"/>
      <c r="M45" s="5"/>
      <c r="N45" s="5"/>
      <c r="O45" s="5"/>
      <c r="P45" s="5"/>
      <c r="Q45" s="5"/>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267"/>
      <c r="AP45" s="13"/>
    </row>
    <row r="46" spans="2:42" ht="20.25" customHeight="1" x14ac:dyDescent="0.2">
      <c r="B46" s="11"/>
      <c r="C46" s="5">
        <v>4</v>
      </c>
      <c r="D46" s="36"/>
      <c r="E46" s="36"/>
      <c r="F46" s="36"/>
      <c r="G46" s="36"/>
      <c r="H46" s="36"/>
      <c r="I46" s="36"/>
      <c r="J46" s="36"/>
      <c r="K46" s="36"/>
      <c r="L46" s="36"/>
      <c r="M46" s="36"/>
      <c r="N46" s="36"/>
      <c r="O46" s="36"/>
      <c r="P46" s="36"/>
      <c r="Q46" s="36"/>
      <c r="R46" s="36"/>
      <c r="S46" s="36"/>
      <c r="T46" s="36"/>
      <c r="U46" s="36"/>
      <c r="V46" s="265"/>
      <c r="W46" s="265"/>
      <c r="X46" s="265"/>
      <c r="Y46" s="265"/>
      <c r="Z46" s="265"/>
      <c r="AA46" s="265"/>
      <c r="AB46" s="265"/>
      <c r="AC46" s="265"/>
      <c r="AD46" s="265"/>
      <c r="AE46" s="265"/>
      <c r="AF46" s="265"/>
      <c r="AG46" s="265"/>
      <c r="AH46" s="265"/>
      <c r="AI46" s="265"/>
      <c r="AJ46" s="265"/>
      <c r="AK46" s="265"/>
      <c r="AL46" s="265"/>
      <c r="AM46" s="265"/>
      <c r="AN46" s="265"/>
      <c r="AO46" s="266"/>
      <c r="AP46" s="13"/>
    </row>
    <row r="47" spans="2:42" ht="20.25" customHeight="1" x14ac:dyDescent="0.2">
      <c r="B47" s="11"/>
      <c r="C47" s="420" t="s">
        <v>329</v>
      </c>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13"/>
    </row>
    <row r="48" spans="2:42" ht="20.25" customHeight="1" x14ac:dyDescent="0.2">
      <c r="B48" s="11"/>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13"/>
    </row>
    <row r="49" spans="2:42" ht="15.75" customHeight="1" x14ac:dyDescent="0.2">
      <c r="B49" s="11"/>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c r="AJ49" s="420"/>
      <c r="AK49" s="420"/>
      <c r="AL49" s="420"/>
      <c r="AM49" s="420"/>
      <c r="AN49" s="420"/>
      <c r="AO49" s="420"/>
      <c r="AP49" s="13"/>
    </row>
    <row r="50" spans="2:42" ht="15.75" customHeight="1" x14ac:dyDescent="0.2">
      <c r="B50" s="11"/>
      <c r="C50" s="5"/>
      <c r="D50" s="6"/>
      <c r="E50" s="29" t="s">
        <v>155</v>
      </c>
      <c r="F50" s="5"/>
      <c r="G50" s="5"/>
      <c r="H50" s="5"/>
      <c r="I50" s="5"/>
      <c r="J50" s="5"/>
      <c r="K50" s="5"/>
      <c r="L50" s="5"/>
      <c r="M50" s="5"/>
      <c r="N50" s="3"/>
      <c r="O50" s="3"/>
      <c r="P50" s="3"/>
      <c r="Q50" s="3"/>
      <c r="R50" s="421" t="s">
        <v>331</v>
      </c>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267"/>
      <c r="AP50" s="13"/>
    </row>
    <row r="51" spans="2:42" ht="15.75" customHeight="1" x14ac:dyDescent="0.2">
      <c r="B51" s="11"/>
      <c r="C51" s="32"/>
      <c r="D51" s="33"/>
      <c r="E51" s="5"/>
      <c r="F51" s="5"/>
      <c r="G51" s="5"/>
      <c r="H51" s="98"/>
      <c r="I51" s="98"/>
      <c r="J51" s="98"/>
      <c r="K51" s="98"/>
      <c r="L51" s="98"/>
      <c r="M51" s="5"/>
      <c r="N51" s="5"/>
      <c r="O51" s="5"/>
      <c r="P51" s="5"/>
      <c r="Q51" s="5"/>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267"/>
      <c r="AP51" s="13"/>
    </row>
    <row r="52" spans="2:42" ht="15.75" customHeight="1" x14ac:dyDescent="0.2">
      <c r="B52" s="11"/>
      <c r="C52" s="32"/>
      <c r="D52" s="33"/>
      <c r="E52" s="5"/>
      <c r="F52" s="5"/>
      <c r="G52" s="5"/>
      <c r="H52" s="98"/>
      <c r="I52" s="98"/>
      <c r="J52" s="98"/>
      <c r="K52" s="98"/>
      <c r="L52" s="98"/>
      <c r="M52" s="5"/>
      <c r="N52" s="5"/>
      <c r="O52" s="5"/>
      <c r="P52" s="5"/>
      <c r="Q52" s="5"/>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267"/>
      <c r="AP52" s="13"/>
    </row>
    <row r="53" spans="2:42" ht="15.75" customHeight="1" x14ac:dyDescent="0.2">
      <c r="B53" s="11"/>
      <c r="C53" s="32"/>
      <c r="D53" s="33"/>
      <c r="E53" s="5"/>
      <c r="F53" s="5"/>
      <c r="G53" s="5"/>
      <c r="H53" s="98"/>
      <c r="I53" s="98"/>
      <c r="J53" s="98"/>
      <c r="K53" s="98"/>
      <c r="L53" s="98"/>
      <c r="M53" s="5"/>
      <c r="N53" s="5"/>
      <c r="O53" s="5"/>
      <c r="P53" s="5"/>
      <c r="Q53" s="5"/>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267"/>
      <c r="AP53" s="13"/>
    </row>
    <row r="54" spans="2:42" ht="15.75" customHeight="1" x14ac:dyDescent="0.2">
      <c r="B54" s="11"/>
      <c r="C54" s="32"/>
      <c r="D54" s="33"/>
      <c r="E54" s="5"/>
      <c r="F54" s="5"/>
      <c r="G54" s="5"/>
      <c r="H54" s="98"/>
      <c r="I54" s="98"/>
      <c r="J54" s="98"/>
      <c r="K54" s="98"/>
      <c r="L54" s="98"/>
      <c r="M54" s="5"/>
      <c r="N54" s="5"/>
      <c r="O54" s="5"/>
      <c r="P54" s="5"/>
      <c r="Q54" s="5"/>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267"/>
      <c r="AP54" s="13"/>
    </row>
    <row r="55" spans="2:42" ht="15.75" customHeight="1" x14ac:dyDescent="0.2">
      <c r="B55" s="11"/>
      <c r="C55" s="32"/>
      <c r="D55" s="33"/>
      <c r="E55" s="5"/>
      <c r="F55" s="5"/>
      <c r="G55" s="5"/>
      <c r="H55" s="98"/>
      <c r="I55" s="98"/>
      <c r="J55" s="98"/>
      <c r="K55" s="98"/>
      <c r="L55" s="98"/>
      <c r="M55" s="5"/>
      <c r="N55" s="5"/>
      <c r="O55" s="5"/>
      <c r="P55" s="5"/>
      <c r="Q55" s="5"/>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267"/>
      <c r="AP55" s="13"/>
    </row>
    <row r="56" spans="2:42" ht="15.75" customHeight="1" x14ac:dyDescent="0.2">
      <c r="B56" s="11"/>
      <c r="C56" s="5"/>
      <c r="D56" s="5"/>
      <c r="E56" s="29"/>
      <c r="F56" s="5"/>
      <c r="G56" s="5"/>
      <c r="H56" s="5"/>
      <c r="I56" s="5"/>
      <c r="J56" s="5"/>
      <c r="K56" s="5"/>
      <c r="L56" s="5"/>
      <c r="M56" s="5"/>
      <c r="N56" s="5"/>
      <c r="O56" s="5"/>
      <c r="P56" s="5"/>
      <c r="Q56" s="5"/>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266"/>
      <c r="AP56" s="13"/>
    </row>
    <row r="57" spans="2:42" ht="15.75" customHeight="1" x14ac:dyDescent="0.2">
      <c r="B57" s="14"/>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6"/>
    </row>
    <row r="58" spans="2:42" ht="15.75" customHeight="1" x14ac:dyDescent="0.2"/>
    <row r="59" spans="2:42" ht="15.75" customHeight="1" x14ac:dyDescent="0.2"/>
    <row r="60" spans="2:42" ht="15.75" customHeight="1" x14ac:dyDescent="0.2"/>
    <row r="61" spans="2:42" ht="15.75" customHeight="1" x14ac:dyDescent="0.2"/>
    <row r="62" spans="2:42" ht="15.75" customHeight="1" x14ac:dyDescent="0.2"/>
    <row r="63" spans="2:42" ht="15.75" customHeight="1" x14ac:dyDescent="0.2"/>
    <row r="64" spans="2: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sheetData>
  <sheetProtection sheet="1" objects="1" scenarios="1"/>
  <mergeCells count="18">
    <mergeCell ref="AH5:AO5"/>
    <mergeCell ref="AH6:AO6"/>
    <mergeCell ref="C8:AO16"/>
    <mergeCell ref="H20:L20"/>
    <mergeCell ref="H21:L21"/>
    <mergeCell ref="H22:L22"/>
    <mergeCell ref="H23:L23"/>
    <mergeCell ref="C29:AO30"/>
    <mergeCell ref="C34:AO35"/>
    <mergeCell ref="R36:AN37"/>
    <mergeCell ref="AS27:AU29"/>
    <mergeCell ref="AV27:AX29"/>
    <mergeCell ref="AY27:BA29"/>
    <mergeCell ref="C47:AO49"/>
    <mergeCell ref="R50:AN56"/>
    <mergeCell ref="R31:AN32"/>
    <mergeCell ref="C39:AO41"/>
    <mergeCell ref="R42:AN45"/>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AS66"/>
  <sheetViews>
    <sheetView showGridLines="0" showRowColHeaders="0" workbookViewId="0">
      <pane ySplit="3" topLeftCell="A4" activePane="bottomLeft" state="frozen"/>
      <selection activeCell="AC24" sqref="AC24:AI24"/>
      <selection pane="bottomLeft"/>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2" spans="2:42" ht="12.75" customHeight="1" x14ac:dyDescent="0.3">
      <c r="B2" s="95"/>
    </row>
    <row r="3" spans="2:42" ht="21.75" customHeight="1" x14ac:dyDescent="0.3">
      <c r="B3" s="96"/>
    </row>
    <row r="4" spans="2:42"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2" ht="20.25" customHeight="1" x14ac:dyDescent="0.3">
      <c r="B5" s="11"/>
      <c r="C5" s="34" t="str">
        <f>Startseite!E18</f>
        <v>Bürgerpflichten erfüllen</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f>VLOOKUP(C5,Grundlagen!B:E,3,FALSE)</f>
        <v>117</v>
      </c>
      <c r="AI5" s="423"/>
      <c r="AJ5" s="423"/>
      <c r="AK5" s="423"/>
      <c r="AL5" s="423"/>
      <c r="AM5" s="423"/>
      <c r="AN5" s="423"/>
      <c r="AO5" s="423"/>
      <c r="AP5" s="13"/>
    </row>
    <row r="6" spans="2:42"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siehe Details / Beispiele</v>
      </c>
      <c r="AI6" s="423"/>
      <c r="AJ6" s="423"/>
      <c r="AK6" s="423"/>
      <c r="AL6" s="423"/>
      <c r="AM6" s="423"/>
      <c r="AN6" s="423"/>
      <c r="AO6" s="423"/>
      <c r="AP6" s="13"/>
    </row>
    <row r="7" spans="2: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2" ht="20.25" customHeight="1" x14ac:dyDescent="0.2">
      <c r="B8" s="11"/>
      <c r="C8" s="417" t="str">
        <f>VLOOKUP(C5,Grundlagen!B4:D31,2,FALSE)</f>
        <v>- Militär-, Zivil- und Zivilschutzdienst: z.B. Fassen, Rückgabe, Inspektionen, etc. die erforderliche Zeit, max. 1 Tag
- Übungen und Kurse Feuerwehr max. 10 Tage im Kalenderjahr
- Ernstfalleinsatz Feuerwehr die benötigte Zeit
- Tätigkeit als Instruktor oder Rechnungsführer Zivilschutz und Feuerwehr max. 10 Tage im Kalenderjahr.
An Wochenenden erfolgt keine Zeitgutschrift.
Erwerbsausfallentschädigungen gehen vollumfänglich an den Arbeitgeber. Das EO-Formular muss zeitnah der zuständigen Stelle abgegeben werden.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2"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2"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2"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2"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2" ht="20.25" customHeight="1" x14ac:dyDescent="0.2">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2:42"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2"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2:42"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45"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2:45" s="92" customFormat="1" ht="20.25" customHeight="1" x14ac:dyDescent="0.25">
      <c r="B18" s="52"/>
      <c r="C18" s="53" t="s">
        <v>285</v>
      </c>
      <c r="D18" s="3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54"/>
      <c r="AS18" s="312" t="s">
        <v>408</v>
      </c>
    </row>
    <row r="19" spans="2:45" s="92" customFormat="1" ht="20.25" customHeight="1" x14ac:dyDescent="0.2">
      <c r="B19" s="52"/>
      <c r="C19" s="55"/>
      <c r="D19" s="55"/>
      <c r="E19" s="18"/>
      <c r="F19" s="18"/>
      <c r="G19" s="18"/>
      <c r="H19" s="18"/>
      <c r="I19" s="18" t="s">
        <v>37</v>
      </c>
      <c r="J19" s="18"/>
      <c r="K19" s="18"/>
      <c r="L19" s="18"/>
      <c r="M19" s="18"/>
      <c r="N19" s="18"/>
      <c r="O19" s="18"/>
      <c r="P19" s="18"/>
      <c r="Q19" s="18"/>
      <c r="R19" s="18"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54"/>
    </row>
    <row r="20" spans="2:45" s="92" customFormat="1" ht="20.25" customHeight="1" x14ac:dyDescent="0.2">
      <c r="B20" s="52"/>
      <c r="C20" s="55" t="s">
        <v>33</v>
      </c>
      <c r="D20" s="56"/>
      <c r="E20" s="18"/>
      <c r="F20" s="18"/>
      <c r="G20" s="18"/>
      <c r="H20" s="413">
        <v>1</v>
      </c>
      <c r="I20" s="413"/>
      <c r="J20" s="413"/>
      <c r="K20" s="413"/>
      <c r="L20" s="413"/>
      <c r="M20" s="18"/>
      <c r="N20" s="18"/>
      <c r="O20" s="18"/>
      <c r="P20" s="18"/>
      <c r="Q20" s="18"/>
      <c r="R20" s="18" t="s">
        <v>106</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54"/>
      <c r="AR20" s="93"/>
      <c r="AS20" s="92" t="s">
        <v>433</v>
      </c>
    </row>
    <row r="21" spans="2:45" s="92" customFormat="1" ht="20.25" customHeight="1" x14ac:dyDescent="0.2">
      <c r="B21" s="52"/>
      <c r="C21" s="55" t="s">
        <v>34</v>
      </c>
      <c r="D21" s="55"/>
      <c r="E21" s="18"/>
      <c r="F21" s="18"/>
      <c r="G21" s="18"/>
      <c r="H21" s="413">
        <v>0.8</v>
      </c>
      <c r="I21" s="413"/>
      <c r="J21" s="413"/>
      <c r="K21" s="413"/>
      <c r="L21" s="413"/>
      <c r="M21" s="18"/>
      <c r="N21" s="18"/>
      <c r="O21" s="18"/>
      <c r="P21" s="18"/>
      <c r="Q21" s="18"/>
      <c r="R21" s="18" t="s">
        <v>107</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54"/>
      <c r="AR21" s="93"/>
      <c r="AS21" s="92" t="s">
        <v>434</v>
      </c>
    </row>
    <row r="22" spans="2:45" s="92" customFormat="1" ht="20.25" customHeight="1" x14ac:dyDescent="0.2">
      <c r="B22" s="52"/>
      <c r="C22" s="55" t="s">
        <v>35</v>
      </c>
      <c r="D22" s="55"/>
      <c r="E22" s="18"/>
      <c r="F22" s="18"/>
      <c r="G22" s="18"/>
      <c r="H22" s="413">
        <v>0.7</v>
      </c>
      <c r="I22" s="413"/>
      <c r="J22" s="413"/>
      <c r="K22" s="413"/>
      <c r="L22" s="413"/>
      <c r="M22" s="18"/>
      <c r="N22" s="18"/>
      <c r="O22" s="18"/>
      <c r="P22" s="18"/>
      <c r="Q22" s="18"/>
      <c r="R22" s="18" t="s">
        <v>108</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54"/>
      <c r="AR22" s="93"/>
      <c r="AS22" s="92" t="s">
        <v>435</v>
      </c>
    </row>
    <row r="23" spans="2:45" s="92" customFormat="1" ht="20.25" customHeight="1" x14ac:dyDescent="0.2">
      <c r="B23" s="52"/>
      <c r="C23" s="55" t="s">
        <v>36</v>
      </c>
      <c r="D23" s="56"/>
      <c r="E23" s="18"/>
      <c r="F23" s="18"/>
      <c r="G23" s="18"/>
      <c r="H23" s="413">
        <v>0.6</v>
      </c>
      <c r="I23" s="413"/>
      <c r="J23" s="413"/>
      <c r="K23" s="413"/>
      <c r="L23" s="413"/>
      <c r="M23" s="18"/>
      <c r="N23" s="18"/>
      <c r="O23" s="18"/>
      <c r="P23" s="18"/>
      <c r="Q23" s="18"/>
      <c r="R23" s="18" t="s">
        <v>109</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54"/>
      <c r="AR23" s="93"/>
      <c r="AS23" s="92" t="s">
        <v>436</v>
      </c>
    </row>
    <row r="24" spans="2:45" s="92" customFormat="1" ht="20.25" customHeight="1" x14ac:dyDescent="0.2">
      <c r="B24" s="52"/>
      <c r="C24" s="55"/>
      <c r="D24" s="56"/>
      <c r="E24" s="18"/>
      <c r="F24" s="18"/>
      <c r="G24" s="18"/>
      <c r="H24" s="18"/>
      <c r="I24" s="18"/>
      <c r="J24" s="18"/>
      <c r="K24" s="18"/>
      <c r="L24" s="18"/>
      <c r="M24" s="18"/>
      <c r="N24" s="18"/>
      <c r="O24" s="18"/>
      <c r="P24" s="18"/>
      <c r="Q24" s="18"/>
      <c r="R24" s="20"/>
      <c r="S24" s="20"/>
      <c r="T24" s="20"/>
      <c r="U24" s="20"/>
      <c r="V24" s="20"/>
      <c r="W24" s="18"/>
      <c r="X24" s="18"/>
      <c r="Y24" s="18"/>
      <c r="Z24" s="22"/>
      <c r="AA24" s="22"/>
      <c r="AB24" s="22"/>
      <c r="AC24" s="22"/>
      <c r="AD24" s="18"/>
      <c r="AE24" s="28"/>
      <c r="AF24" s="28"/>
      <c r="AG24" s="28"/>
      <c r="AH24" s="28"/>
      <c r="AI24" s="28"/>
      <c r="AJ24" s="28"/>
      <c r="AK24" s="28"/>
      <c r="AL24" s="28"/>
      <c r="AM24" s="28"/>
      <c r="AN24" s="28"/>
      <c r="AO24" s="28"/>
      <c r="AP24" s="54"/>
      <c r="AR24" s="93"/>
      <c r="AS24" s="92" t="s">
        <v>437</v>
      </c>
    </row>
    <row r="25" spans="2:45" s="92" customFormat="1" ht="20.25" customHeight="1" x14ac:dyDescent="0.2">
      <c r="B25" s="52"/>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4"/>
    </row>
    <row r="26" spans="2:45" s="92" customFormat="1" ht="20.25" customHeight="1" x14ac:dyDescent="0.25">
      <c r="B26" s="52"/>
      <c r="C26" s="53" t="s">
        <v>286</v>
      </c>
      <c r="D26" s="31"/>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54"/>
    </row>
    <row r="27" spans="2:45" s="92" customFormat="1" ht="20.25" customHeight="1" x14ac:dyDescent="0.2">
      <c r="B27" s="52"/>
      <c r="C27" s="55"/>
      <c r="D27" s="55"/>
      <c r="E27" s="18"/>
      <c r="F27" s="18"/>
      <c r="G27" s="18"/>
      <c r="H27" s="18"/>
      <c r="I27" s="18" t="s">
        <v>37</v>
      </c>
      <c r="J27" s="18"/>
      <c r="K27" s="18"/>
      <c r="L27" s="18"/>
      <c r="M27" s="18"/>
      <c r="N27" s="18"/>
      <c r="O27" s="18"/>
      <c r="P27" s="18"/>
      <c r="Q27" s="18"/>
      <c r="R27" s="18" t="s">
        <v>38</v>
      </c>
      <c r="S27" s="25"/>
      <c r="T27" s="25"/>
      <c r="U27" s="25"/>
      <c r="V27" s="25"/>
      <c r="W27" s="18"/>
      <c r="X27" s="18"/>
      <c r="Y27" s="18"/>
      <c r="Z27" s="25"/>
      <c r="AA27" s="25"/>
      <c r="AB27" s="25"/>
      <c r="AC27" s="25"/>
      <c r="AD27" s="18"/>
      <c r="AE27" s="25"/>
      <c r="AF27" s="25"/>
      <c r="AG27" s="25"/>
      <c r="AH27" s="25"/>
      <c r="AI27" s="25"/>
      <c r="AJ27" s="25"/>
      <c r="AK27" s="25"/>
      <c r="AL27" s="25"/>
      <c r="AM27" s="25"/>
      <c r="AN27" s="25"/>
      <c r="AO27" s="25"/>
      <c r="AP27" s="54"/>
    </row>
    <row r="28" spans="2:45" s="92" customFormat="1" ht="20.25" customHeight="1" x14ac:dyDescent="0.2">
      <c r="B28" s="52"/>
      <c r="C28" s="55" t="s">
        <v>33</v>
      </c>
      <c r="D28" s="56"/>
      <c r="E28" s="18"/>
      <c r="F28" s="18"/>
      <c r="G28" s="18"/>
      <c r="H28" s="413">
        <v>1</v>
      </c>
      <c r="I28" s="413"/>
      <c r="J28" s="413"/>
      <c r="K28" s="413"/>
      <c r="L28" s="413"/>
      <c r="M28" s="18"/>
      <c r="N28" s="18"/>
      <c r="O28" s="18"/>
      <c r="P28" s="18"/>
      <c r="Q28" s="18"/>
      <c r="R28" s="18" t="s">
        <v>110</v>
      </c>
      <c r="S28" s="25"/>
      <c r="T28" s="25"/>
      <c r="U28" s="25"/>
      <c r="V28" s="25"/>
      <c r="W28" s="18"/>
      <c r="X28" s="18"/>
      <c r="Y28" s="18"/>
      <c r="Z28" s="25"/>
      <c r="AA28" s="25"/>
      <c r="AB28" s="25"/>
      <c r="AC28" s="25"/>
      <c r="AD28" s="18"/>
      <c r="AE28" s="25"/>
      <c r="AF28" s="25"/>
      <c r="AG28" s="25"/>
      <c r="AH28" s="25"/>
      <c r="AI28" s="25"/>
      <c r="AJ28" s="25"/>
      <c r="AK28" s="25"/>
      <c r="AL28" s="25"/>
      <c r="AM28" s="25"/>
      <c r="AN28" s="25"/>
      <c r="AO28" s="25"/>
      <c r="AP28" s="54"/>
      <c r="AR28" s="93"/>
    </row>
    <row r="29" spans="2:45" s="92" customFormat="1" ht="20.25" customHeight="1" x14ac:dyDescent="0.2">
      <c r="B29" s="52"/>
      <c r="C29" s="55" t="s">
        <v>34</v>
      </c>
      <c r="D29" s="55"/>
      <c r="E29" s="18"/>
      <c r="F29" s="18"/>
      <c r="G29" s="18"/>
      <c r="H29" s="413">
        <v>0.8</v>
      </c>
      <c r="I29" s="413"/>
      <c r="J29" s="413"/>
      <c r="K29" s="413"/>
      <c r="L29" s="413"/>
      <c r="M29" s="18"/>
      <c r="N29" s="18"/>
      <c r="O29" s="18"/>
      <c r="P29" s="18"/>
      <c r="Q29" s="18"/>
      <c r="R29" s="18" t="s">
        <v>111</v>
      </c>
      <c r="S29" s="25"/>
      <c r="T29" s="25"/>
      <c r="U29" s="25"/>
      <c r="V29" s="25"/>
      <c r="W29" s="18"/>
      <c r="X29" s="18"/>
      <c r="Y29" s="18"/>
      <c r="Z29" s="25"/>
      <c r="AA29" s="25"/>
      <c r="AB29" s="25"/>
      <c r="AC29" s="25"/>
      <c r="AD29" s="18"/>
      <c r="AE29" s="25"/>
      <c r="AF29" s="25"/>
      <c r="AG29" s="25"/>
      <c r="AH29" s="25"/>
      <c r="AI29" s="25"/>
      <c r="AJ29" s="25"/>
      <c r="AK29" s="25"/>
      <c r="AL29" s="25"/>
      <c r="AM29" s="25"/>
      <c r="AN29" s="25"/>
      <c r="AO29" s="25"/>
      <c r="AP29" s="54"/>
      <c r="AR29" s="93"/>
    </row>
    <row r="30" spans="2:45" s="92" customFormat="1" ht="20.25" customHeight="1" x14ac:dyDescent="0.2">
      <c r="B30" s="52"/>
      <c r="C30" s="55" t="s">
        <v>35</v>
      </c>
      <c r="D30" s="55"/>
      <c r="E30" s="18"/>
      <c r="F30" s="18"/>
      <c r="G30" s="18"/>
      <c r="H30" s="413">
        <v>0.7</v>
      </c>
      <c r="I30" s="413"/>
      <c r="J30" s="413"/>
      <c r="K30" s="413"/>
      <c r="L30" s="413"/>
      <c r="M30" s="18"/>
      <c r="N30" s="18"/>
      <c r="O30" s="18"/>
      <c r="P30" s="18"/>
      <c r="Q30" s="18"/>
      <c r="R30" s="18" t="s">
        <v>112</v>
      </c>
      <c r="S30" s="25"/>
      <c r="T30" s="25"/>
      <c r="U30" s="25"/>
      <c r="V30" s="25"/>
      <c r="W30" s="18"/>
      <c r="X30" s="18"/>
      <c r="Y30" s="18"/>
      <c r="Z30" s="25"/>
      <c r="AA30" s="25"/>
      <c r="AB30" s="25"/>
      <c r="AC30" s="25"/>
      <c r="AD30" s="18"/>
      <c r="AE30" s="25"/>
      <c r="AF30" s="25"/>
      <c r="AG30" s="25"/>
      <c r="AH30" s="25"/>
      <c r="AI30" s="25"/>
      <c r="AJ30" s="25"/>
      <c r="AK30" s="25"/>
      <c r="AL30" s="25"/>
      <c r="AM30" s="25"/>
      <c r="AN30" s="25"/>
      <c r="AO30" s="25"/>
      <c r="AP30" s="54"/>
      <c r="AR30" s="93"/>
    </row>
    <row r="31" spans="2:45" s="92" customFormat="1" ht="20.25" customHeight="1" x14ac:dyDescent="0.2">
      <c r="B31" s="52"/>
      <c r="C31" s="55" t="s">
        <v>36</v>
      </c>
      <c r="D31" s="56"/>
      <c r="E31" s="18"/>
      <c r="F31" s="18"/>
      <c r="G31" s="18"/>
      <c r="H31" s="413">
        <v>0.6</v>
      </c>
      <c r="I31" s="413"/>
      <c r="J31" s="413"/>
      <c r="K31" s="413"/>
      <c r="L31" s="413"/>
      <c r="M31" s="18"/>
      <c r="N31" s="18"/>
      <c r="O31" s="18"/>
      <c r="P31" s="18"/>
      <c r="Q31" s="18"/>
      <c r="R31" s="18" t="s">
        <v>113</v>
      </c>
      <c r="S31" s="25"/>
      <c r="T31" s="25"/>
      <c r="U31" s="25"/>
      <c r="V31" s="25"/>
      <c r="W31" s="18"/>
      <c r="X31" s="18"/>
      <c r="Y31" s="18"/>
      <c r="Z31" s="27"/>
      <c r="AA31" s="27"/>
      <c r="AB31" s="27"/>
      <c r="AC31" s="27"/>
      <c r="AD31" s="18"/>
      <c r="AE31" s="27"/>
      <c r="AF31" s="27"/>
      <c r="AG31" s="27"/>
      <c r="AH31" s="27"/>
      <c r="AI31" s="27"/>
      <c r="AJ31" s="27"/>
      <c r="AK31" s="27"/>
      <c r="AL31" s="27"/>
      <c r="AM31" s="27"/>
      <c r="AN31" s="27"/>
      <c r="AO31" s="27"/>
      <c r="AP31" s="54"/>
      <c r="AR31" s="93"/>
    </row>
    <row r="32" spans="2:45" s="92" customFormat="1" ht="20.25" customHeight="1" x14ac:dyDescent="0.2">
      <c r="B32" s="52"/>
      <c r="C32" s="55"/>
      <c r="D32" s="56"/>
      <c r="E32" s="18"/>
      <c r="F32" s="18"/>
      <c r="G32" s="18"/>
      <c r="H32" s="18"/>
      <c r="I32" s="18"/>
      <c r="J32" s="18"/>
      <c r="K32" s="18"/>
      <c r="L32" s="18"/>
      <c r="M32" s="18"/>
      <c r="N32" s="18"/>
      <c r="O32" s="18"/>
      <c r="P32" s="18"/>
      <c r="Q32" s="18"/>
      <c r="R32" s="20"/>
      <c r="S32" s="20"/>
      <c r="T32" s="20"/>
      <c r="U32" s="20"/>
      <c r="V32" s="20"/>
      <c r="W32" s="18"/>
      <c r="X32" s="18"/>
      <c r="Y32" s="18"/>
      <c r="Z32" s="22"/>
      <c r="AA32" s="22"/>
      <c r="AB32" s="22"/>
      <c r="AC32" s="22"/>
      <c r="AD32" s="18"/>
      <c r="AE32" s="28"/>
      <c r="AF32" s="28"/>
      <c r="AG32" s="28"/>
      <c r="AH32" s="28"/>
      <c r="AI32" s="28"/>
      <c r="AJ32" s="28"/>
      <c r="AK32" s="28"/>
      <c r="AL32" s="28"/>
      <c r="AM32" s="28"/>
      <c r="AN32" s="28"/>
      <c r="AO32" s="28"/>
      <c r="AP32" s="54"/>
      <c r="AR32" s="93"/>
    </row>
    <row r="33" spans="2:44" s="94" customFormat="1" ht="20.25" customHeight="1" x14ac:dyDescent="0.2">
      <c r="B33" s="58"/>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59"/>
    </row>
    <row r="34" spans="2:44" s="92" customFormat="1" ht="20.25" customHeight="1" x14ac:dyDescent="0.25">
      <c r="B34" s="52"/>
      <c r="C34" s="53" t="s">
        <v>287</v>
      </c>
      <c r="D34" s="31"/>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54"/>
    </row>
    <row r="35" spans="2:44" s="92" customFormat="1" ht="20.25" customHeight="1" x14ac:dyDescent="0.2">
      <c r="B35" s="52"/>
      <c r="C35" s="55"/>
      <c r="D35" s="55"/>
      <c r="E35" s="18"/>
      <c r="F35" s="18"/>
      <c r="G35" s="18"/>
      <c r="H35" s="18"/>
      <c r="I35" s="18" t="s">
        <v>37</v>
      </c>
      <c r="J35" s="18"/>
      <c r="K35" s="18"/>
      <c r="L35" s="18"/>
      <c r="M35" s="18"/>
      <c r="N35" s="18"/>
      <c r="O35" s="18"/>
      <c r="P35" s="18"/>
      <c r="Q35" s="18"/>
      <c r="R35" s="18" t="s">
        <v>38</v>
      </c>
      <c r="S35" s="25"/>
      <c r="T35" s="25"/>
      <c r="U35" s="25"/>
      <c r="V35" s="25"/>
      <c r="W35" s="18"/>
      <c r="X35" s="18"/>
      <c r="Y35" s="18"/>
      <c r="Z35" s="25"/>
      <c r="AA35" s="25"/>
      <c r="AB35" s="25"/>
      <c r="AC35" s="25"/>
      <c r="AD35" s="18"/>
      <c r="AE35" s="25"/>
      <c r="AF35" s="25"/>
      <c r="AG35" s="25"/>
      <c r="AH35" s="25"/>
      <c r="AI35" s="25"/>
      <c r="AJ35" s="25"/>
      <c r="AK35" s="25"/>
      <c r="AL35" s="25"/>
      <c r="AM35" s="25"/>
      <c r="AN35" s="25"/>
      <c r="AO35" s="25"/>
      <c r="AP35" s="54"/>
    </row>
    <row r="36" spans="2:44" s="92" customFormat="1" ht="20.25" customHeight="1" x14ac:dyDescent="0.2">
      <c r="B36" s="52"/>
      <c r="C36" s="55" t="s">
        <v>33</v>
      </c>
      <c r="D36" s="56"/>
      <c r="E36" s="18"/>
      <c r="F36" s="18"/>
      <c r="G36" s="18"/>
      <c r="H36" s="413">
        <v>1</v>
      </c>
      <c r="I36" s="413"/>
      <c r="J36" s="413"/>
      <c r="K36" s="413"/>
      <c r="L36" s="413"/>
      <c r="M36" s="18"/>
      <c r="N36" s="18"/>
      <c r="O36" s="18"/>
      <c r="P36" s="18"/>
      <c r="Q36" s="18"/>
      <c r="R36" s="18" t="s">
        <v>114</v>
      </c>
      <c r="S36" s="25"/>
      <c r="T36" s="25"/>
      <c r="U36" s="25"/>
      <c r="V36" s="25"/>
      <c r="W36" s="18"/>
      <c r="X36" s="18"/>
      <c r="Y36" s="18"/>
      <c r="Z36" s="25"/>
      <c r="AA36" s="25"/>
      <c r="AB36" s="25"/>
      <c r="AC36" s="25"/>
      <c r="AD36" s="18"/>
      <c r="AE36" s="25"/>
      <c r="AF36" s="25"/>
      <c r="AG36" s="25"/>
      <c r="AH36" s="25"/>
      <c r="AI36" s="25"/>
      <c r="AJ36" s="25"/>
      <c r="AK36" s="25"/>
      <c r="AL36" s="25"/>
      <c r="AM36" s="25"/>
      <c r="AN36" s="25"/>
      <c r="AO36" s="25"/>
      <c r="AP36" s="54"/>
      <c r="AR36" s="93"/>
    </row>
    <row r="37" spans="2:44" s="92" customFormat="1" ht="20.25" customHeight="1" x14ac:dyDescent="0.2">
      <c r="B37" s="52"/>
      <c r="C37" s="55" t="s">
        <v>34</v>
      </c>
      <c r="D37" s="55"/>
      <c r="E37" s="18"/>
      <c r="F37" s="18"/>
      <c r="G37" s="18"/>
      <c r="H37" s="413">
        <v>0.8</v>
      </c>
      <c r="I37" s="413"/>
      <c r="J37" s="413"/>
      <c r="K37" s="413"/>
      <c r="L37" s="413"/>
      <c r="M37" s="18"/>
      <c r="N37" s="18"/>
      <c r="O37" s="18"/>
      <c r="P37" s="18"/>
      <c r="Q37" s="18"/>
      <c r="R37" s="18" t="s">
        <v>114</v>
      </c>
      <c r="S37" s="25"/>
      <c r="T37" s="25"/>
      <c r="U37" s="25"/>
      <c r="V37" s="25"/>
      <c r="W37" s="18"/>
      <c r="X37" s="18"/>
      <c r="Y37" s="18"/>
      <c r="Z37" s="25"/>
      <c r="AA37" s="25"/>
      <c r="AB37" s="25"/>
      <c r="AC37" s="25"/>
      <c r="AD37" s="18"/>
      <c r="AE37" s="25"/>
      <c r="AF37" s="25"/>
      <c r="AG37" s="25"/>
      <c r="AH37" s="25"/>
      <c r="AI37" s="25"/>
      <c r="AJ37" s="25"/>
      <c r="AK37" s="25"/>
      <c r="AL37" s="25"/>
      <c r="AM37" s="25"/>
      <c r="AN37" s="25"/>
      <c r="AO37" s="25"/>
      <c r="AP37" s="54"/>
      <c r="AR37" s="93"/>
    </row>
    <row r="38" spans="2:44" s="92" customFormat="1" ht="20.25" customHeight="1" x14ac:dyDescent="0.2">
      <c r="B38" s="52"/>
      <c r="C38" s="55" t="s">
        <v>35</v>
      </c>
      <c r="D38" s="55"/>
      <c r="E38" s="18"/>
      <c r="F38" s="18"/>
      <c r="G38" s="18"/>
      <c r="H38" s="413">
        <v>0.7</v>
      </c>
      <c r="I38" s="413"/>
      <c r="J38" s="413"/>
      <c r="K38" s="413"/>
      <c r="L38" s="413"/>
      <c r="M38" s="18"/>
      <c r="N38" s="18"/>
      <c r="O38" s="18"/>
      <c r="P38" s="18"/>
      <c r="Q38" s="18"/>
      <c r="R38" s="18" t="s">
        <v>114</v>
      </c>
      <c r="S38" s="25"/>
      <c r="T38" s="25"/>
      <c r="U38" s="25"/>
      <c r="V38" s="25"/>
      <c r="W38" s="18"/>
      <c r="X38" s="18"/>
      <c r="Y38" s="18"/>
      <c r="Z38" s="25"/>
      <c r="AA38" s="25"/>
      <c r="AB38" s="25"/>
      <c r="AC38" s="25"/>
      <c r="AD38" s="18"/>
      <c r="AE38" s="25"/>
      <c r="AF38" s="25"/>
      <c r="AG38" s="25"/>
      <c r="AH38" s="25"/>
      <c r="AI38" s="25"/>
      <c r="AJ38" s="25"/>
      <c r="AK38" s="25"/>
      <c r="AL38" s="25"/>
      <c r="AM38" s="25"/>
      <c r="AN38" s="25"/>
      <c r="AO38" s="25"/>
      <c r="AP38" s="54"/>
      <c r="AR38" s="93"/>
    </row>
    <row r="39" spans="2:44" s="92" customFormat="1" ht="20.25" customHeight="1" x14ac:dyDescent="0.2">
      <c r="B39" s="52"/>
      <c r="C39" s="55" t="s">
        <v>36</v>
      </c>
      <c r="D39" s="56"/>
      <c r="E39" s="18"/>
      <c r="F39" s="18"/>
      <c r="G39" s="18"/>
      <c r="H39" s="413">
        <v>0.6</v>
      </c>
      <c r="I39" s="413"/>
      <c r="J39" s="413"/>
      <c r="K39" s="413"/>
      <c r="L39" s="413"/>
      <c r="M39" s="18"/>
      <c r="N39" s="18"/>
      <c r="O39" s="18"/>
      <c r="P39" s="18"/>
      <c r="Q39" s="18"/>
      <c r="R39" s="18" t="s">
        <v>114</v>
      </c>
      <c r="S39" s="25"/>
      <c r="T39" s="25"/>
      <c r="U39" s="25"/>
      <c r="V39" s="25"/>
      <c r="W39" s="18"/>
      <c r="X39" s="18"/>
      <c r="Y39" s="18"/>
      <c r="Z39" s="27"/>
      <c r="AA39" s="27"/>
      <c r="AB39" s="27"/>
      <c r="AC39" s="27"/>
      <c r="AD39" s="18"/>
      <c r="AE39" s="27"/>
      <c r="AF39" s="27"/>
      <c r="AG39" s="27"/>
      <c r="AH39" s="27"/>
      <c r="AI39" s="27"/>
      <c r="AJ39" s="27"/>
      <c r="AK39" s="27"/>
      <c r="AL39" s="27"/>
      <c r="AM39" s="27"/>
      <c r="AN39" s="27"/>
      <c r="AO39" s="27"/>
      <c r="AP39" s="54"/>
      <c r="AR39" s="93"/>
    </row>
    <row r="40" spans="2:44" s="92" customFormat="1" ht="20.25" customHeight="1" x14ac:dyDescent="0.2">
      <c r="B40" s="52"/>
      <c r="C40" s="55"/>
      <c r="D40" s="56"/>
      <c r="E40" s="18"/>
      <c r="F40" s="18"/>
      <c r="G40" s="18"/>
      <c r="H40" s="18"/>
      <c r="I40" s="18"/>
      <c r="J40" s="18"/>
      <c r="K40" s="18"/>
      <c r="L40" s="18"/>
      <c r="M40" s="18"/>
      <c r="N40" s="18"/>
      <c r="O40" s="18"/>
      <c r="P40" s="18"/>
      <c r="Q40" s="18"/>
      <c r="R40" s="20"/>
      <c r="S40" s="20"/>
      <c r="T40" s="20"/>
      <c r="U40" s="20"/>
      <c r="V40" s="20"/>
      <c r="W40" s="18"/>
      <c r="X40" s="18"/>
      <c r="Y40" s="18"/>
      <c r="Z40" s="22"/>
      <c r="AA40" s="22"/>
      <c r="AB40" s="22"/>
      <c r="AC40" s="22"/>
      <c r="AD40" s="18"/>
      <c r="AE40" s="28"/>
      <c r="AF40" s="28"/>
      <c r="AG40" s="28"/>
      <c r="AH40" s="28"/>
      <c r="AI40" s="28"/>
      <c r="AJ40" s="28"/>
      <c r="AK40" s="28"/>
      <c r="AL40" s="28"/>
      <c r="AM40" s="28"/>
      <c r="AN40" s="28"/>
      <c r="AO40" s="28"/>
      <c r="AP40" s="54"/>
      <c r="AR40" s="93"/>
    </row>
    <row r="41" spans="2:44" s="94" customFormat="1" ht="20.25" customHeight="1" x14ac:dyDescent="0.2">
      <c r="B41" s="58"/>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59"/>
    </row>
    <row r="42" spans="2:44" s="92" customFormat="1" ht="20.25" customHeight="1" x14ac:dyDescent="0.25">
      <c r="B42" s="52"/>
      <c r="C42" s="53" t="s">
        <v>115</v>
      </c>
      <c r="D42" s="31"/>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54"/>
    </row>
    <row r="43" spans="2:44" s="92" customFormat="1" ht="20.25" customHeight="1" x14ac:dyDescent="0.25">
      <c r="B43" s="52"/>
      <c r="C43" s="53" t="s">
        <v>116</v>
      </c>
      <c r="D43" s="31"/>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54"/>
    </row>
    <row r="44" spans="2:44" s="92" customFormat="1" ht="20.25" customHeight="1" x14ac:dyDescent="0.2">
      <c r="B44" s="52"/>
      <c r="C44" s="55"/>
      <c r="D44" s="55"/>
      <c r="E44" s="18"/>
      <c r="F44" s="18"/>
      <c r="G44" s="18"/>
      <c r="H44" s="18"/>
      <c r="I44" s="18" t="s">
        <v>37</v>
      </c>
      <c r="J44" s="18"/>
      <c r="K44" s="18"/>
      <c r="L44" s="18"/>
      <c r="M44" s="18"/>
      <c r="N44" s="18"/>
      <c r="O44" s="18"/>
      <c r="P44" s="18"/>
      <c r="Q44" s="18"/>
      <c r="R44" s="18" t="s">
        <v>38</v>
      </c>
      <c r="S44" s="25"/>
      <c r="T44" s="25"/>
      <c r="U44" s="25"/>
      <c r="V44" s="25"/>
      <c r="W44" s="18"/>
      <c r="X44" s="18"/>
      <c r="Y44" s="18"/>
      <c r="Z44" s="25"/>
      <c r="AA44" s="25"/>
      <c r="AB44" s="25"/>
      <c r="AC44" s="25"/>
      <c r="AD44" s="18"/>
      <c r="AE44" s="25"/>
      <c r="AF44" s="25"/>
      <c r="AG44" s="25"/>
      <c r="AH44" s="25"/>
      <c r="AI44" s="25"/>
      <c r="AJ44" s="25"/>
      <c r="AK44" s="25"/>
      <c r="AL44" s="25"/>
      <c r="AM44" s="25"/>
      <c r="AN44" s="25"/>
      <c r="AO44" s="25"/>
      <c r="AP44" s="54"/>
    </row>
    <row r="45" spans="2:44" s="92" customFormat="1" ht="20.25" customHeight="1" x14ac:dyDescent="0.2">
      <c r="B45" s="52"/>
      <c r="C45" s="55" t="s">
        <v>33</v>
      </c>
      <c r="D45" s="56"/>
      <c r="E45" s="18"/>
      <c r="F45" s="18"/>
      <c r="G45" s="18"/>
      <c r="H45" s="413">
        <v>1</v>
      </c>
      <c r="I45" s="413"/>
      <c r="J45" s="413"/>
      <c r="K45" s="413"/>
      <c r="L45" s="413"/>
      <c r="M45" s="18"/>
      <c r="N45" s="18"/>
      <c r="O45" s="18"/>
      <c r="P45" s="18"/>
      <c r="Q45" s="18"/>
      <c r="R45" s="18" t="s">
        <v>110</v>
      </c>
      <c r="S45" s="25"/>
      <c r="T45" s="25"/>
      <c r="U45" s="25"/>
      <c r="V45" s="25"/>
      <c r="W45" s="18"/>
      <c r="X45" s="18"/>
      <c r="Y45" s="18"/>
      <c r="Z45" s="25"/>
      <c r="AA45" s="25"/>
      <c r="AB45" s="25"/>
      <c r="AC45" s="25"/>
      <c r="AD45" s="18"/>
      <c r="AE45" s="25"/>
      <c r="AF45" s="25"/>
      <c r="AG45" s="25"/>
      <c r="AH45" s="25"/>
      <c r="AI45" s="25"/>
      <c r="AJ45" s="25"/>
      <c r="AK45" s="25"/>
      <c r="AL45" s="25"/>
      <c r="AM45" s="25"/>
      <c r="AN45" s="25"/>
      <c r="AO45" s="25"/>
      <c r="AP45" s="54"/>
      <c r="AR45" s="93"/>
    </row>
    <row r="46" spans="2:44" s="92" customFormat="1" ht="20.25" customHeight="1" x14ac:dyDescent="0.2">
      <c r="B46" s="52"/>
      <c r="C46" s="55" t="s">
        <v>34</v>
      </c>
      <c r="D46" s="55"/>
      <c r="E46" s="18"/>
      <c r="F46" s="18"/>
      <c r="G46" s="18"/>
      <c r="H46" s="413">
        <v>0.8</v>
      </c>
      <c r="I46" s="413"/>
      <c r="J46" s="413"/>
      <c r="K46" s="413"/>
      <c r="L46" s="413"/>
      <c r="M46" s="18"/>
      <c r="N46" s="18"/>
      <c r="O46" s="18"/>
      <c r="P46" s="18"/>
      <c r="Q46" s="18"/>
      <c r="R46" s="18" t="s">
        <v>111</v>
      </c>
      <c r="S46" s="25"/>
      <c r="T46" s="25"/>
      <c r="U46" s="25"/>
      <c r="V46" s="25"/>
      <c r="W46" s="18"/>
      <c r="X46" s="18"/>
      <c r="Y46" s="18"/>
      <c r="Z46" s="25"/>
      <c r="AA46" s="25"/>
      <c r="AB46" s="25"/>
      <c r="AC46" s="25"/>
      <c r="AD46" s="18"/>
      <c r="AE46" s="25"/>
      <c r="AF46" s="25"/>
      <c r="AG46" s="25"/>
      <c r="AH46" s="25"/>
      <c r="AI46" s="25"/>
      <c r="AJ46" s="25"/>
      <c r="AK46" s="25"/>
      <c r="AL46" s="25"/>
      <c r="AM46" s="25"/>
      <c r="AN46" s="25"/>
      <c r="AO46" s="25"/>
      <c r="AP46" s="54"/>
      <c r="AR46" s="93"/>
    </row>
    <row r="47" spans="2:44" s="92" customFormat="1" ht="20.25" customHeight="1" x14ac:dyDescent="0.2">
      <c r="B47" s="52"/>
      <c r="C47" s="55" t="s">
        <v>35</v>
      </c>
      <c r="D47" s="55"/>
      <c r="E47" s="18"/>
      <c r="F47" s="18"/>
      <c r="G47" s="18"/>
      <c r="H47" s="413">
        <v>0.7</v>
      </c>
      <c r="I47" s="413"/>
      <c r="J47" s="413"/>
      <c r="K47" s="413"/>
      <c r="L47" s="413"/>
      <c r="M47" s="18"/>
      <c r="N47" s="18"/>
      <c r="O47" s="18"/>
      <c r="P47" s="18"/>
      <c r="Q47" s="18"/>
      <c r="R47" s="18" t="s">
        <v>112</v>
      </c>
      <c r="S47" s="25"/>
      <c r="T47" s="25"/>
      <c r="U47" s="25"/>
      <c r="V47" s="25"/>
      <c r="W47" s="18"/>
      <c r="X47" s="18"/>
      <c r="Y47" s="18"/>
      <c r="Z47" s="25"/>
      <c r="AA47" s="25"/>
      <c r="AB47" s="25"/>
      <c r="AC47" s="25"/>
      <c r="AD47" s="18"/>
      <c r="AE47" s="25"/>
      <c r="AF47" s="25"/>
      <c r="AG47" s="25"/>
      <c r="AH47" s="25"/>
      <c r="AI47" s="25"/>
      <c r="AJ47" s="25"/>
      <c r="AK47" s="25"/>
      <c r="AL47" s="25"/>
      <c r="AM47" s="25"/>
      <c r="AN47" s="25"/>
      <c r="AO47" s="25"/>
      <c r="AP47" s="54"/>
      <c r="AR47" s="93"/>
    </row>
    <row r="48" spans="2:44" s="92" customFormat="1" ht="20.25" customHeight="1" x14ac:dyDescent="0.2">
      <c r="B48" s="52"/>
      <c r="C48" s="55" t="s">
        <v>36</v>
      </c>
      <c r="D48" s="56"/>
      <c r="E48" s="18"/>
      <c r="F48" s="18"/>
      <c r="G48" s="18"/>
      <c r="H48" s="413">
        <v>0.6</v>
      </c>
      <c r="I48" s="413"/>
      <c r="J48" s="413"/>
      <c r="K48" s="413"/>
      <c r="L48" s="413"/>
      <c r="M48" s="18"/>
      <c r="N48" s="18"/>
      <c r="O48" s="18"/>
      <c r="P48" s="18"/>
      <c r="Q48" s="18"/>
      <c r="R48" s="18" t="s">
        <v>113</v>
      </c>
      <c r="S48" s="25"/>
      <c r="T48" s="25"/>
      <c r="U48" s="25"/>
      <c r="V48" s="25"/>
      <c r="W48" s="18"/>
      <c r="X48" s="18"/>
      <c r="Y48" s="18"/>
      <c r="Z48" s="27"/>
      <c r="AA48" s="27"/>
      <c r="AB48" s="27"/>
      <c r="AC48" s="27"/>
      <c r="AD48" s="18"/>
      <c r="AE48" s="27"/>
      <c r="AF48" s="27"/>
      <c r="AG48" s="27"/>
      <c r="AH48" s="27"/>
      <c r="AI48" s="27"/>
      <c r="AJ48" s="27"/>
      <c r="AK48" s="27"/>
      <c r="AL48" s="27"/>
      <c r="AM48" s="27"/>
      <c r="AN48" s="27"/>
      <c r="AO48" s="27"/>
      <c r="AP48" s="54"/>
      <c r="AR48" s="93"/>
    </row>
    <row r="49" spans="2:44" s="92" customFormat="1" ht="20.25" customHeight="1" x14ac:dyDescent="0.2">
      <c r="B49" s="52"/>
      <c r="C49" s="55"/>
      <c r="D49" s="56"/>
      <c r="E49" s="18"/>
      <c r="F49" s="18"/>
      <c r="G49" s="18"/>
      <c r="H49" s="18"/>
      <c r="I49" s="18"/>
      <c r="J49" s="18"/>
      <c r="K49" s="18"/>
      <c r="L49" s="18"/>
      <c r="M49" s="18"/>
      <c r="N49" s="18"/>
      <c r="O49" s="18"/>
      <c r="P49" s="18"/>
      <c r="Q49" s="18"/>
      <c r="R49" s="20"/>
      <c r="S49" s="20"/>
      <c r="T49" s="20"/>
      <c r="U49" s="20"/>
      <c r="V49" s="20"/>
      <c r="W49" s="18"/>
      <c r="X49" s="18"/>
      <c r="Y49" s="18"/>
      <c r="Z49" s="22"/>
      <c r="AA49" s="22"/>
      <c r="AB49" s="22"/>
      <c r="AC49" s="22"/>
      <c r="AD49" s="18"/>
      <c r="AE49" s="28"/>
      <c r="AF49" s="28"/>
      <c r="AG49" s="28"/>
      <c r="AH49" s="28"/>
      <c r="AI49" s="28"/>
      <c r="AJ49" s="28"/>
      <c r="AK49" s="28"/>
      <c r="AL49" s="28"/>
      <c r="AM49" s="28"/>
      <c r="AN49" s="28"/>
      <c r="AO49" s="28"/>
      <c r="AP49" s="54"/>
      <c r="AR49" s="93"/>
    </row>
    <row r="50" spans="2:44" ht="15.75" customHeight="1" x14ac:dyDescent="0.2">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6"/>
    </row>
    <row r="51" spans="2:44" ht="15.75" customHeight="1" x14ac:dyDescent="0.2"/>
    <row r="52" spans="2:44" ht="15.75" customHeight="1" x14ac:dyDescent="0.2"/>
    <row r="53" spans="2:44" ht="15.75" customHeight="1" x14ac:dyDescent="0.2"/>
    <row r="54" spans="2:44" ht="15.75" customHeight="1" x14ac:dyDescent="0.2"/>
    <row r="55" spans="2:44" ht="15.75" customHeight="1" x14ac:dyDescent="0.2"/>
    <row r="56" spans="2:44" ht="15.75" customHeight="1" x14ac:dyDescent="0.2"/>
    <row r="57" spans="2:44" ht="15.75" customHeight="1" x14ac:dyDescent="0.2"/>
    <row r="58" spans="2:44" ht="15.75" customHeight="1" x14ac:dyDescent="0.2"/>
    <row r="59" spans="2:44" ht="15.75" customHeight="1" x14ac:dyDescent="0.2"/>
    <row r="60" spans="2:44" ht="15.75" customHeight="1" x14ac:dyDescent="0.2"/>
    <row r="61" spans="2:44" ht="15.75" customHeight="1" x14ac:dyDescent="0.2"/>
    <row r="62" spans="2:44" ht="15.75" customHeight="1" x14ac:dyDescent="0.2"/>
    <row r="63" spans="2:44" ht="15.75" customHeight="1" x14ac:dyDescent="0.2"/>
    <row r="64" spans="2:44" ht="15.75" customHeight="1" x14ac:dyDescent="0.2"/>
    <row r="65" ht="15.75" customHeight="1" x14ac:dyDescent="0.2"/>
    <row r="66" ht="15.75" customHeight="1" x14ac:dyDescent="0.2"/>
  </sheetData>
  <sheetProtection sheet="1" objects="1" scenarios="1"/>
  <mergeCells count="19">
    <mergeCell ref="AH5:AO5"/>
    <mergeCell ref="H39:L39"/>
    <mergeCell ref="H45:L45"/>
    <mergeCell ref="H46:L46"/>
    <mergeCell ref="H47:L47"/>
    <mergeCell ref="H48:L48"/>
    <mergeCell ref="AH6:AO6"/>
    <mergeCell ref="H37:L37"/>
    <mergeCell ref="H38:L38"/>
    <mergeCell ref="C8:AO16"/>
    <mergeCell ref="H20:L20"/>
    <mergeCell ref="H21:L21"/>
    <mergeCell ref="H22:L22"/>
    <mergeCell ref="H23:L23"/>
    <mergeCell ref="H28:L28"/>
    <mergeCell ref="H29:L29"/>
    <mergeCell ref="H30:L30"/>
    <mergeCell ref="H31:L31"/>
    <mergeCell ref="H36:L36"/>
  </mergeCells>
  <pageMargins left="0.78740157480314965" right="0.78740157480314965" top="0.78740157480314965" bottom="0.78740157480314965" header="0.31496062992125984" footer="0.31496062992125984"/>
  <pageSetup paperSize="9" scale="71"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AS73"/>
  <sheetViews>
    <sheetView showGridLines="0" showRowColHeaders="0" workbookViewId="0">
      <pane ySplit="3" topLeftCell="A4" activePane="bottomLeft" state="frozen"/>
      <selection activeCell="AC24" sqref="AC24:AI24"/>
      <selection pane="bottomLeft" activeCell="AF26" sqref="AF26"/>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2" spans="2:42" ht="12.75" customHeight="1" x14ac:dyDescent="0.3">
      <c r="B2" s="95"/>
    </row>
    <row r="3" spans="2:42" ht="21.75" customHeight="1" x14ac:dyDescent="0.3">
      <c r="B3" s="96"/>
    </row>
    <row r="4" spans="2:42"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2" ht="20.25" customHeight="1" x14ac:dyDescent="0.3">
      <c r="B5" s="11"/>
      <c r="C5" s="34" t="str">
        <f>Startseite!E20</f>
        <v>Dienstaltersgeschenk (Treueprämie)</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168-170</v>
      </c>
      <c r="AI5" s="423"/>
      <c r="AJ5" s="423"/>
      <c r="AK5" s="423"/>
      <c r="AL5" s="423"/>
      <c r="AM5" s="423"/>
      <c r="AN5" s="423"/>
      <c r="AO5" s="423"/>
      <c r="AP5" s="13"/>
    </row>
    <row r="6" spans="2:42"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Linear</v>
      </c>
      <c r="AI6" s="423"/>
      <c r="AJ6" s="423"/>
      <c r="AK6" s="423"/>
      <c r="AL6" s="423"/>
      <c r="AM6" s="423"/>
      <c r="AN6" s="423"/>
      <c r="AO6" s="423"/>
      <c r="AP6" s="13"/>
    </row>
    <row r="7" spans="2: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2" ht="20.25" customHeight="1" x14ac:dyDescent="0.2">
      <c r="B8" s="11"/>
      <c r="C8" s="417" t="str">
        <f>VLOOKUP(C5,Grundlagen!B4:D31,2,FALSE)</f>
        <v>1 Woche bezahlter Urlaub für Treueprämie entsprechen 5 Arbeitstagen, auch bei reduziertem Pensum (Handhabung analog Ferien).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2"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2"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2"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2"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2" ht="20.25" customHeight="1" x14ac:dyDescent="0.2">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2:42"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2"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2:42"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45"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2:45" ht="20.25" customHeight="1" x14ac:dyDescent="0.25">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row>
    <row r="19" spans="2:45" ht="20.25" customHeight="1" x14ac:dyDescent="0.2">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row>
    <row r="20" spans="2:45" ht="20.25" customHeight="1" x14ac:dyDescent="0.2">
      <c r="B20" s="11"/>
      <c r="C20" s="32" t="s">
        <v>33</v>
      </c>
      <c r="D20" s="33"/>
      <c r="E20" s="5"/>
      <c r="F20" s="5"/>
      <c r="G20" s="5"/>
      <c r="H20" s="422">
        <v>1</v>
      </c>
      <c r="I20" s="422"/>
      <c r="J20" s="422"/>
      <c r="K20" s="422"/>
      <c r="L20" s="422"/>
      <c r="M20" s="18"/>
      <c r="N20" s="18"/>
      <c r="O20" s="18"/>
      <c r="P20" s="18"/>
      <c r="Q20" s="18"/>
      <c r="R20" s="18" t="s">
        <v>117</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row>
    <row r="21" spans="2:45" ht="20.25" customHeight="1" x14ac:dyDescent="0.2">
      <c r="B21" s="11"/>
      <c r="C21" s="32" t="s">
        <v>34</v>
      </c>
      <c r="D21" s="32"/>
      <c r="E21" s="5"/>
      <c r="F21" s="5"/>
      <c r="G21" s="5"/>
      <c r="H21" s="422">
        <v>0.8</v>
      </c>
      <c r="I21" s="422"/>
      <c r="J21" s="422"/>
      <c r="K21" s="422"/>
      <c r="L21" s="422"/>
      <c r="M21" s="18"/>
      <c r="N21" s="18"/>
      <c r="O21" s="18"/>
      <c r="P21" s="18"/>
      <c r="Q21" s="18"/>
      <c r="R21" s="18" t="s">
        <v>118</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row>
    <row r="22" spans="2:45" ht="20.25" customHeight="1" x14ac:dyDescent="0.2">
      <c r="B22" s="11"/>
      <c r="C22" s="32" t="s">
        <v>35</v>
      </c>
      <c r="D22" s="32"/>
      <c r="E22" s="5"/>
      <c r="F22" s="5"/>
      <c r="G22" s="5"/>
      <c r="H22" s="422">
        <v>0.7</v>
      </c>
      <c r="I22" s="422"/>
      <c r="J22" s="422"/>
      <c r="K22" s="422"/>
      <c r="L22" s="422"/>
      <c r="M22" s="18"/>
      <c r="N22" s="18"/>
      <c r="O22" s="18"/>
      <c r="P22" s="18"/>
      <c r="Q22" s="18"/>
      <c r="R22" s="18" t="s">
        <v>119</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row>
    <row r="23" spans="2:45" ht="20.25" customHeight="1" x14ac:dyDescent="0.2">
      <c r="B23" s="11"/>
      <c r="C23" s="32" t="s">
        <v>36</v>
      </c>
      <c r="D23" s="33"/>
      <c r="E23" s="5"/>
      <c r="F23" s="5"/>
      <c r="G23" s="5"/>
      <c r="H23" s="422">
        <v>0.6</v>
      </c>
      <c r="I23" s="422"/>
      <c r="J23" s="422"/>
      <c r="K23" s="422"/>
      <c r="L23" s="422"/>
      <c r="M23" s="18"/>
      <c r="N23" s="18"/>
      <c r="O23" s="18"/>
      <c r="P23" s="18"/>
      <c r="Q23" s="18"/>
      <c r="R23" s="18" t="s">
        <v>120</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row>
    <row r="24" spans="2:45" ht="20.25" customHeight="1" x14ac:dyDescent="0.2">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3"/>
    </row>
    <row r="25" spans="2:45" ht="20.25" customHeight="1" x14ac:dyDescent="0.2">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row>
    <row r="26" spans="2:45" ht="20.25" customHeight="1" x14ac:dyDescent="0.25">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s="312" t="s">
        <v>449</v>
      </c>
    </row>
    <row r="27" spans="2:45" ht="20.25" customHeight="1" x14ac:dyDescent="0.2">
      <c r="B27" s="11"/>
      <c r="C27" s="5"/>
      <c r="D27" s="5" t="s">
        <v>264</v>
      </c>
      <c r="E27" s="5"/>
      <c r="F27" s="5"/>
      <c r="G27" s="5"/>
      <c r="H27" s="5"/>
      <c r="I27" s="5"/>
      <c r="J27" s="5"/>
      <c r="K27" s="5"/>
      <c r="L27" s="5"/>
      <c r="M27" s="5"/>
      <c r="N27" s="5"/>
      <c r="O27" s="5"/>
      <c r="P27" s="5"/>
      <c r="Q27" s="5"/>
      <c r="R27" s="5"/>
      <c r="S27" s="5"/>
      <c r="T27" s="5"/>
      <c r="U27" s="5"/>
      <c r="V27" s="51"/>
      <c r="W27" s="51"/>
      <c r="X27" s="51"/>
      <c r="Y27" s="51"/>
      <c r="Z27" s="51"/>
      <c r="AA27" s="51"/>
      <c r="AB27" s="51"/>
      <c r="AC27" s="51"/>
      <c r="AD27" s="51"/>
      <c r="AE27" s="51"/>
      <c r="AF27" s="51"/>
      <c r="AG27" s="51"/>
      <c r="AH27" s="51"/>
      <c r="AI27" s="51"/>
      <c r="AJ27" s="51"/>
      <c r="AK27" s="51"/>
      <c r="AL27" s="51"/>
      <c r="AM27" s="51"/>
      <c r="AN27" s="51"/>
      <c r="AO27" s="51"/>
      <c r="AP27" s="13"/>
      <c r="AS27" s="91" t="s">
        <v>450</v>
      </c>
    </row>
    <row r="28" spans="2:45" ht="20.25" customHeight="1" x14ac:dyDescent="0.2">
      <c r="B28" s="11"/>
      <c r="C28" s="32"/>
      <c r="D28" s="5"/>
      <c r="E28" s="5"/>
      <c r="F28" s="5"/>
      <c r="G28" s="5"/>
      <c r="H28" s="5"/>
      <c r="I28" s="5"/>
      <c r="J28" s="5"/>
      <c r="K28" s="18"/>
      <c r="L28" s="18"/>
      <c r="M28" s="18"/>
      <c r="N28" s="25"/>
      <c r="O28" s="25"/>
      <c r="P28" s="25"/>
      <c r="Q28" s="25"/>
      <c r="R28" s="18"/>
      <c r="S28" s="25"/>
      <c r="T28" s="25"/>
      <c r="U28" s="25"/>
      <c r="V28" s="25"/>
      <c r="W28" s="18"/>
      <c r="X28" s="18"/>
      <c r="Y28" s="18"/>
      <c r="Z28" s="25"/>
      <c r="AA28" s="25"/>
      <c r="AB28" s="25"/>
      <c r="AC28" s="25"/>
      <c r="AD28" s="18"/>
      <c r="AE28" s="25"/>
      <c r="AF28" s="25"/>
      <c r="AG28" s="25"/>
      <c r="AH28" s="25"/>
      <c r="AI28" s="25"/>
      <c r="AJ28" s="25"/>
      <c r="AK28" s="25"/>
      <c r="AL28" s="25"/>
      <c r="AM28" s="25"/>
      <c r="AN28" s="25"/>
      <c r="AO28" s="25"/>
      <c r="AP28" s="13"/>
    </row>
    <row r="29" spans="2:45" ht="20.25" customHeight="1" x14ac:dyDescent="0.2">
      <c r="B29" s="11"/>
      <c r="C29" s="32"/>
      <c r="D29" s="5"/>
      <c r="E29" s="5"/>
      <c r="F29" s="5"/>
      <c r="G29" s="5"/>
      <c r="H29" s="5"/>
      <c r="I29" s="5"/>
      <c r="J29" s="5"/>
      <c r="K29" s="18"/>
      <c r="L29" s="18"/>
      <c r="M29" s="18"/>
      <c r="N29" s="25"/>
      <c r="O29" s="25"/>
      <c r="P29" s="25"/>
      <c r="Q29" s="25"/>
      <c r="R29" s="18"/>
      <c r="S29" s="25"/>
      <c r="T29" s="25"/>
      <c r="U29" s="25"/>
      <c r="V29" s="25"/>
      <c r="W29" s="18"/>
      <c r="X29" s="18"/>
      <c r="Y29" s="18"/>
      <c r="Z29" s="25"/>
      <c r="AA29" s="25"/>
      <c r="AB29" s="25"/>
      <c r="AC29" s="25"/>
      <c r="AD29" s="18"/>
      <c r="AE29" s="25"/>
      <c r="AF29" s="25"/>
      <c r="AG29" s="25"/>
      <c r="AH29" s="25"/>
      <c r="AI29" s="25"/>
      <c r="AJ29" s="25"/>
      <c r="AK29" s="25"/>
      <c r="AL29" s="25"/>
      <c r="AM29" s="25"/>
      <c r="AN29" s="25"/>
      <c r="AO29" s="25"/>
      <c r="AP29" s="13"/>
    </row>
    <row r="30" spans="2:45" ht="15.75" customHeight="1" x14ac:dyDescent="0.2">
      <c r="B30" s="11"/>
      <c r="C30" s="5"/>
      <c r="D30" s="6"/>
      <c r="E30" s="5"/>
      <c r="F30" s="5"/>
      <c r="G30" s="5"/>
      <c r="H30" s="5"/>
      <c r="I30" s="5"/>
      <c r="J30" s="5"/>
      <c r="K30" s="18"/>
      <c r="L30" s="18"/>
      <c r="M30" s="18"/>
      <c r="N30" s="25"/>
      <c r="O30" s="25"/>
      <c r="P30" s="25"/>
      <c r="Q30" s="25"/>
      <c r="R30" s="415"/>
      <c r="S30" s="415"/>
      <c r="T30" s="415"/>
      <c r="U30" s="415"/>
      <c r="V30" s="25"/>
      <c r="W30" s="18"/>
      <c r="X30" s="18"/>
      <c r="Y30" s="18"/>
      <c r="Z30" s="25"/>
      <c r="AA30" s="25"/>
      <c r="AB30" s="25"/>
      <c r="AC30" s="25"/>
      <c r="AD30" s="18"/>
      <c r="AE30" s="25"/>
      <c r="AF30" s="25"/>
      <c r="AG30" s="25"/>
      <c r="AH30" s="25"/>
      <c r="AI30" s="25"/>
      <c r="AJ30" s="25"/>
      <c r="AK30" s="25"/>
      <c r="AL30" s="25"/>
      <c r="AM30" s="25"/>
      <c r="AN30" s="25"/>
      <c r="AO30" s="25"/>
      <c r="AP30" s="13"/>
    </row>
    <row r="31" spans="2:45" ht="15.75" customHeight="1" x14ac:dyDescent="0.2">
      <c r="B31" s="11"/>
      <c r="C31" s="5"/>
      <c r="D31" s="5"/>
      <c r="E31" s="5"/>
      <c r="F31" s="5"/>
      <c r="G31" s="5"/>
      <c r="H31" s="5"/>
      <c r="I31" s="5"/>
      <c r="J31" s="5"/>
      <c r="K31" s="18"/>
      <c r="L31" s="18"/>
      <c r="M31" s="18"/>
      <c r="N31" s="25"/>
      <c r="O31" s="25"/>
      <c r="P31" s="35"/>
      <c r="Q31" s="35"/>
      <c r="R31" s="415"/>
      <c r="S31" s="415"/>
      <c r="T31" s="415"/>
      <c r="U31" s="415"/>
      <c r="V31" s="25"/>
      <c r="W31" s="18"/>
      <c r="X31" s="18"/>
      <c r="Y31" s="18"/>
      <c r="Z31" s="25"/>
      <c r="AA31" s="25"/>
      <c r="AB31" s="25"/>
      <c r="AC31" s="25"/>
      <c r="AD31" s="18"/>
      <c r="AE31" s="25"/>
      <c r="AF31" s="25"/>
      <c r="AG31" s="25"/>
      <c r="AH31" s="25"/>
      <c r="AI31" s="25"/>
      <c r="AJ31" s="25"/>
      <c r="AK31" s="25"/>
      <c r="AL31" s="25"/>
      <c r="AM31" s="25"/>
      <c r="AN31" s="25"/>
      <c r="AO31" s="25"/>
      <c r="AP31" s="13"/>
    </row>
    <row r="32" spans="2:45" ht="15.75" customHeight="1" x14ac:dyDescent="0.2">
      <c r="B32" s="11"/>
      <c r="C32" s="5"/>
      <c r="D32" s="5"/>
      <c r="E32" s="5"/>
      <c r="F32" s="5"/>
      <c r="G32" s="5"/>
      <c r="H32" s="5"/>
      <c r="I32" s="5"/>
      <c r="J32" s="5"/>
      <c r="K32" s="18"/>
      <c r="L32" s="18"/>
      <c r="M32" s="18"/>
      <c r="N32" s="25"/>
      <c r="O32" s="25"/>
      <c r="P32" s="25"/>
      <c r="Q32" s="25"/>
      <c r="R32" s="415"/>
      <c r="S32" s="415"/>
      <c r="T32" s="415"/>
      <c r="U32" s="415"/>
      <c r="V32" s="25"/>
      <c r="W32" s="18"/>
      <c r="X32" s="18"/>
      <c r="Y32" s="18"/>
      <c r="Z32" s="25"/>
      <c r="AA32" s="25"/>
      <c r="AB32" s="25"/>
      <c r="AC32" s="25"/>
      <c r="AD32" s="18"/>
      <c r="AE32" s="25"/>
      <c r="AF32" s="25"/>
      <c r="AG32" s="25"/>
      <c r="AH32" s="25"/>
      <c r="AI32" s="25"/>
      <c r="AJ32" s="25"/>
      <c r="AK32" s="25"/>
      <c r="AL32" s="25"/>
      <c r="AM32" s="25"/>
      <c r="AN32" s="25"/>
      <c r="AO32" s="25"/>
      <c r="AP32" s="13"/>
    </row>
    <row r="33" spans="2:42" ht="15.75" customHeight="1" x14ac:dyDescent="0.2">
      <c r="B33" s="11"/>
      <c r="C33" s="5"/>
      <c r="D33" s="3"/>
      <c r="E33" s="29"/>
      <c r="F33" s="5"/>
      <c r="G33" s="5"/>
      <c r="H33" s="5"/>
      <c r="I33" s="5"/>
      <c r="J33" s="5"/>
      <c r="K33" s="18"/>
      <c r="L33" s="18"/>
      <c r="M33" s="18"/>
      <c r="N33" s="26"/>
      <c r="O33" s="26"/>
      <c r="P33" s="26"/>
      <c r="Q33" s="26"/>
      <c r="R33" s="416"/>
      <c r="S33" s="416"/>
      <c r="T33" s="416"/>
      <c r="U33" s="416"/>
      <c r="V33" s="25"/>
      <c r="W33" s="18"/>
      <c r="X33" s="18"/>
      <c r="Y33" s="18"/>
      <c r="Z33" s="27"/>
      <c r="AA33" s="27"/>
      <c r="AB33" s="27"/>
      <c r="AC33" s="27"/>
      <c r="AD33" s="18"/>
      <c r="AE33" s="27"/>
      <c r="AF33" s="27"/>
      <c r="AG33" s="27"/>
      <c r="AH33" s="27"/>
      <c r="AI33" s="27"/>
      <c r="AJ33" s="27"/>
      <c r="AK33" s="27"/>
      <c r="AL33" s="27"/>
      <c r="AM33" s="27"/>
      <c r="AN33" s="27"/>
      <c r="AO33" s="27"/>
      <c r="AP33" s="13"/>
    </row>
    <row r="34" spans="2:42" ht="15.75" customHeight="1" x14ac:dyDescent="0.2">
      <c r="B34" s="11"/>
      <c r="C34" s="5"/>
      <c r="D34" s="3"/>
      <c r="E34" s="5"/>
      <c r="F34" s="5"/>
      <c r="G34" s="5"/>
      <c r="H34" s="5"/>
      <c r="I34" s="5"/>
      <c r="J34" s="5"/>
      <c r="K34" s="18"/>
      <c r="L34" s="18"/>
      <c r="M34" s="18"/>
      <c r="N34" s="21"/>
      <c r="O34" s="21"/>
      <c r="P34" s="21"/>
      <c r="Q34" s="21"/>
      <c r="R34" s="415"/>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row>
    <row r="35" spans="2:42" ht="15.75" customHeight="1" x14ac:dyDescent="0.2">
      <c r="B35" s="11"/>
      <c r="C35" s="5"/>
      <c r="D35" s="5"/>
      <c r="E35" s="5"/>
      <c r="F35" s="5"/>
      <c r="G35" s="5"/>
      <c r="H35" s="5"/>
      <c r="I35" s="5"/>
      <c r="J35" s="5"/>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row>
    <row r="36" spans="2:42" ht="20.25" customHeight="1" x14ac:dyDescent="0.2">
      <c r="B36" s="11"/>
      <c r="C36" s="5"/>
      <c r="D36" s="5"/>
      <c r="E36" s="5"/>
      <c r="F36" s="5"/>
      <c r="G36" s="5"/>
      <c r="H36" s="5"/>
      <c r="I36" s="5"/>
      <c r="J36" s="5"/>
      <c r="K36" s="5"/>
      <c r="L36" s="5"/>
      <c r="M36" s="5"/>
      <c r="N36" s="5"/>
      <c r="O36" s="5"/>
      <c r="P36" s="5"/>
      <c r="Q36" s="5"/>
      <c r="R36" s="5"/>
      <c r="S36" s="5"/>
      <c r="T36" s="5"/>
      <c r="U36" s="5"/>
      <c r="V36" s="51"/>
      <c r="W36" s="51"/>
      <c r="X36" s="51"/>
      <c r="Y36" s="51"/>
      <c r="Z36" s="51"/>
      <c r="AA36" s="51"/>
      <c r="AB36" s="51"/>
      <c r="AC36" s="51"/>
      <c r="AD36" s="51"/>
      <c r="AE36" s="51"/>
      <c r="AF36" s="51"/>
      <c r="AG36" s="51"/>
      <c r="AH36" s="51"/>
      <c r="AI36" s="51"/>
      <c r="AJ36" s="51"/>
      <c r="AK36" s="51"/>
      <c r="AL36" s="51"/>
      <c r="AM36" s="51"/>
      <c r="AN36" s="51"/>
      <c r="AO36" s="51"/>
      <c r="AP36" s="13"/>
    </row>
    <row r="37" spans="2:42" ht="20.25" customHeight="1" x14ac:dyDescent="0.2">
      <c r="B37" s="11"/>
      <c r="C37" s="32"/>
      <c r="D37" s="5"/>
      <c r="E37" s="5"/>
      <c r="F37" s="5"/>
      <c r="G37" s="5"/>
      <c r="H37" s="5"/>
      <c r="I37" s="5"/>
      <c r="J37" s="5"/>
      <c r="K37" s="18"/>
      <c r="L37" s="18"/>
      <c r="M37" s="18"/>
      <c r="N37" s="25"/>
      <c r="O37" s="25"/>
      <c r="P37" s="25"/>
      <c r="Q37" s="25"/>
      <c r="R37" s="18"/>
      <c r="S37" s="25"/>
      <c r="T37" s="25"/>
      <c r="U37" s="25"/>
      <c r="V37" s="25"/>
      <c r="W37" s="18"/>
      <c r="X37" s="18"/>
      <c r="Y37" s="18"/>
      <c r="Z37" s="25"/>
      <c r="AA37" s="25"/>
      <c r="AB37" s="25"/>
      <c r="AC37" s="25"/>
      <c r="AD37" s="18"/>
      <c r="AE37" s="25"/>
      <c r="AF37" s="25"/>
      <c r="AG37" s="25"/>
      <c r="AH37" s="25"/>
      <c r="AI37" s="25"/>
      <c r="AJ37" s="25"/>
      <c r="AK37" s="25"/>
      <c r="AL37" s="25"/>
      <c r="AM37" s="25"/>
      <c r="AN37" s="25"/>
      <c r="AO37" s="25"/>
      <c r="AP37" s="13"/>
    </row>
    <row r="38" spans="2:42" ht="20.25" customHeight="1" x14ac:dyDescent="0.2">
      <c r="B38" s="11"/>
      <c r="C38" s="5"/>
      <c r="D38" s="6"/>
      <c r="E38" s="29"/>
      <c r="F38" s="5"/>
      <c r="G38" s="5"/>
      <c r="H38" s="5"/>
      <c r="I38" s="5"/>
      <c r="J38" s="5"/>
      <c r="K38" s="18"/>
      <c r="L38" s="18"/>
      <c r="M38" s="18"/>
      <c r="N38" s="25"/>
      <c r="O38" s="25"/>
      <c r="P38" s="25"/>
      <c r="Q38" s="25"/>
      <c r="R38" s="18"/>
      <c r="S38" s="18"/>
      <c r="T38" s="18"/>
      <c r="U38" s="18"/>
      <c r="V38" s="25"/>
      <c r="W38" s="18"/>
      <c r="X38" s="18"/>
      <c r="Y38" s="18"/>
      <c r="Z38" s="25"/>
      <c r="AA38" s="25"/>
      <c r="AB38" s="25"/>
      <c r="AC38" s="25"/>
      <c r="AD38" s="18"/>
      <c r="AE38" s="25"/>
      <c r="AF38" s="25"/>
      <c r="AG38" s="25"/>
      <c r="AH38" s="25"/>
      <c r="AI38" s="25"/>
      <c r="AJ38" s="25"/>
      <c r="AK38" s="25"/>
      <c r="AL38" s="25"/>
      <c r="AM38" s="25"/>
      <c r="AN38" s="25"/>
      <c r="AO38" s="25"/>
      <c r="AP38" s="13"/>
    </row>
    <row r="39" spans="2:42" ht="20.25" customHeight="1" x14ac:dyDescent="0.2">
      <c r="B39" s="11"/>
      <c r="C39" s="5"/>
      <c r="D39" s="5"/>
      <c r="E39" s="5"/>
      <c r="F39" s="5"/>
      <c r="G39" s="5"/>
      <c r="H39" s="5"/>
      <c r="I39" s="5"/>
      <c r="J39" s="5"/>
      <c r="K39" s="5"/>
      <c r="L39" s="5"/>
      <c r="M39" s="5"/>
      <c r="N39" s="5"/>
      <c r="O39" s="5"/>
      <c r="P39" s="5"/>
      <c r="Q39" s="5"/>
      <c r="R39" s="5"/>
      <c r="S39" s="5"/>
      <c r="T39" s="5"/>
      <c r="U39" s="5"/>
      <c r="V39" s="51"/>
      <c r="W39" s="51"/>
      <c r="X39" s="51"/>
      <c r="Y39" s="51"/>
      <c r="Z39" s="51"/>
      <c r="AA39" s="51"/>
      <c r="AB39" s="51"/>
      <c r="AC39" s="51"/>
      <c r="AD39" s="51"/>
      <c r="AE39" s="51"/>
      <c r="AF39" s="51"/>
      <c r="AG39" s="51"/>
      <c r="AH39" s="51"/>
      <c r="AI39" s="51"/>
      <c r="AJ39" s="51"/>
      <c r="AK39" s="51"/>
      <c r="AL39" s="51"/>
      <c r="AM39" s="51"/>
      <c r="AN39" s="51"/>
      <c r="AO39" s="51"/>
      <c r="AP39" s="13"/>
    </row>
    <row r="40" spans="2:42" ht="20.25" customHeight="1" x14ac:dyDescent="0.2">
      <c r="B40" s="11"/>
      <c r="C40" s="32"/>
      <c r="D40" s="5"/>
      <c r="E40" s="29"/>
      <c r="F40" s="5"/>
      <c r="G40" s="5"/>
      <c r="H40" s="5"/>
      <c r="I40" s="5"/>
      <c r="J40" s="5"/>
      <c r="K40" s="18"/>
      <c r="L40" s="18"/>
      <c r="M40" s="18"/>
      <c r="N40" s="26"/>
      <c r="O40" s="26"/>
      <c r="P40" s="26"/>
      <c r="Q40" s="26"/>
      <c r="R40" s="38"/>
      <c r="S40" s="38"/>
      <c r="T40" s="38"/>
      <c r="U40" s="38"/>
      <c r="V40" s="25"/>
      <c r="W40" s="18"/>
      <c r="X40" s="18"/>
      <c r="Y40" s="18"/>
      <c r="Z40" s="27"/>
      <c r="AA40" s="27"/>
      <c r="AB40" s="27"/>
      <c r="AC40" s="27"/>
      <c r="AD40" s="18"/>
      <c r="AE40" s="27"/>
      <c r="AF40" s="27"/>
      <c r="AG40" s="27"/>
      <c r="AH40" s="27"/>
      <c r="AI40" s="27"/>
      <c r="AJ40" s="27"/>
      <c r="AK40" s="27"/>
      <c r="AL40" s="27"/>
      <c r="AM40" s="27"/>
      <c r="AN40" s="27"/>
      <c r="AO40" s="27"/>
      <c r="AP40" s="13"/>
    </row>
    <row r="41" spans="2:42" ht="20.25" customHeight="1" x14ac:dyDescent="0.2">
      <c r="B41" s="11"/>
      <c r="C41" s="33"/>
      <c r="D41" s="5"/>
      <c r="E41" s="5"/>
      <c r="F41" s="5"/>
      <c r="G41" s="5"/>
      <c r="H41" s="5"/>
      <c r="I41" s="5"/>
      <c r="J41" s="5"/>
      <c r="K41" s="18"/>
      <c r="L41" s="18"/>
      <c r="M41" s="18"/>
      <c r="N41" s="21"/>
      <c r="O41" s="21"/>
      <c r="P41" s="21"/>
      <c r="Q41" s="21"/>
      <c r="R41" s="39"/>
      <c r="S41" s="39"/>
      <c r="T41" s="39"/>
      <c r="U41" s="39"/>
      <c r="V41" s="20"/>
      <c r="W41" s="18"/>
      <c r="X41" s="18"/>
      <c r="Y41" s="18"/>
      <c r="Z41" s="22"/>
      <c r="AA41" s="22"/>
      <c r="AB41" s="22"/>
      <c r="AC41" s="22"/>
      <c r="AD41" s="18"/>
      <c r="AE41" s="28"/>
      <c r="AF41" s="28"/>
      <c r="AG41" s="28"/>
      <c r="AH41" s="28"/>
      <c r="AI41" s="28"/>
      <c r="AJ41" s="28"/>
      <c r="AK41" s="28"/>
      <c r="AL41" s="28"/>
      <c r="AM41" s="28"/>
      <c r="AN41" s="28"/>
      <c r="AO41" s="28"/>
      <c r="AP41" s="13"/>
    </row>
    <row r="42" spans="2:42" ht="15.75" customHeight="1" x14ac:dyDescent="0.2">
      <c r="B42" s="11"/>
      <c r="C42" s="5"/>
      <c r="D42" s="5"/>
      <c r="E42" s="5"/>
      <c r="F42" s="5"/>
      <c r="G42" s="5"/>
      <c r="H42" s="5"/>
      <c r="I42" s="5"/>
      <c r="J42" s="5"/>
      <c r="K42" s="18"/>
      <c r="L42" s="18"/>
      <c r="M42" s="18"/>
      <c r="N42" s="18"/>
      <c r="O42" s="18"/>
      <c r="P42" s="18"/>
      <c r="Q42" s="18"/>
      <c r="R42" s="415"/>
      <c r="S42" s="415"/>
      <c r="T42" s="415"/>
      <c r="U42" s="415"/>
      <c r="V42" s="18"/>
      <c r="W42" s="18"/>
      <c r="X42" s="18"/>
      <c r="Y42" s="18"/>
      <c r="Z42" s="18"/>
      <c r="AA42" s="18"/>
      <c r="AB42" s="18"/>
      <c r="AC42" s="18"/>
      <c r="AD42" s="18"/>
      <c r="AE42" s="18"/>
      <c r="AF42" s="18"/>
      <c r="AG42" s="18"/>
      <c r="AH42" s="18"/>
      <c r="AI42" s="18"/>
      <c r="AJ42" s="18"/>
      <c r="AK42" s="18"/>
      <c r="AL42" s="18"/>
      <c r="AM42" s="18"/>
      <c r="AN42" s="18"/>
      <c r="AO42" s="18"/>
      <c r="AP42" s="13"/>
    </row>
    <row r="43" spans="2:42" ht="15.75" customHeight="1" x14ac:dyDescent="0.2">
      <c r="B43" s="11"/>
      <c r="C43" s="5"/>
      <c r="D43" s="5"/>
      <c r="E43" s="5"/>
      <c r="F43" s="5"/>
      <c r="G43" s="5"/>
      <c r="H43" s="5"/>
      <c r="I43" s="5"/>
      <c r="J43" s="5"/>
      <c r="K43" s="5"/>
      <c r="L43" s="5"/>
      <c r="M43" s="5"/>
      <c r="N43" s="5"/>
      <c r="O43" s="5"/>
      <c r="P43" s="5"/>
      <c r="Q43" s="5"/>
      <c r="R43" s="415"/>
      <c r="S43" s="415"/>
      <c r="T43" s="415"/>
      <c r="U43" s="415"/>
      <c r="V43" s="51"/>
      <c r="W43" s="51"/>
      <c r="X43" s="51"/>
      <c r="Y43" s="51"/>
      <c r="Z43" s="51"/>
      <c r="AA43" s="51"/>
      <c r="AB43" s="51"/>
      <c r="AC43" s="51"/>
      <c r="AD43" s="51"/>
      <c r="AE43" s="51"/>
      <c r="AF43" s="51"/>
      <c r="AG43" s="51"/>
      <c r="AH43" s="51"/>
      <c r="AI43" s="51"/>
      <c r="AJ43" s="51"/>
      <c r="AK43" s="51"/>
      <c r="AL43" s="51"/>
      <c r="AM43" s="51"/>
      <c r="AN43" s="51"/>
      <c r="AO43" s="51"/>
      <c r="AP43" s="13"/>
    </row>
    <row r="44" spans="2:42" ht="15.75" customHeight="1" x14ac:dyDescent="0.2">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row>
    <row r="45" spans="2:42" ht="15.75" customHeight="1" x14ac:dyDescent="0.2">
      <c r="B45" s="11"/>
      <c r="C45" s="5"/>
      <c r="D45" s="5"/>
      <c r="E45" s="29"/>
      <c r="F45" s="5"/>
      <c r="G45" s="5"/>
      <c r="H45" s="5"/>
      <c r="I45" s="5"/>
      <c r="J45" s="5"/>
      <c r="K45" s="5"/>
      <c r="L45" s="5"/>
      <c r="M45" s="5"/>
      <c r="N45" s="5"/>
      <c r="O45" s="5"/>
      <c r="P45" s="5"/>
      <c r="Q45" s="5"/>
      <c r="R45" s="416"/>
      <c r="S45" s="416"/>
      <c r="T45" s="416"/>
      <c r="U45" s="416"/>
      <c r="V45" s="51"/>
      <c r="W45" s="51"/>
      <c r="X45" s="51"/>
      <c r="Y45" s="51"/>
      <c r="Z45" s="51"/>
      <c r="AA45" s="51"/>
      <c r="AB45" s="51"/>
      <c r="AC45" s="51"/>
      <c r="AD45" s="51"/>
      <c r="AE45" s="51"/>
      <c r="AF45" s="51"/>
      <c r="AG45" s="51"/>
      <c r="AH45" s="51"/>
      <c r="AI45" s="51"/>
      <c r="AJ45" s="51"/>
      <c r="AK45" s="51"/>
      <c r="AL45" s="51"/>
      <c r="AM45" s="51"/>
      <c r="AN45" s="51"/>
      <c r="AO45" s="51"/>
      <c r="AP45" s="13"/>
    </row>
    <row r="46" spans="2:42" ht="15.75" customHeight="1" x14ac:dyDescent="0.2">
      <c r="B46" s="11"/>
      <c r="C46" s="5"/>
      <c r="D46" s="5"/>
      <c r="E46" s="5"/>
      <c r="F46" s="5"/>
      <c r="G46" s="5"/>
      <c r="H46" s="5"/>
      <c r="I46" s="5"/>
      <c r="J46" s="5"/>
      <c r="K46" s="5"/>
      <c r="L46" s="5"/>
      <c r="M46" s="5"/>
      <c r="N46" s="5"/>
      <c r="O46" s="5"/>
      <c r="P46" s="5"/>
      <c r="Q46" s="5"/>
      <c r="R46" s="415"/>
      <c r="S46" s="415"/>
      <c r="T46" s="415"/>
      <c r="U46" s="415"/>
      <c r="V46" s="51"/>
      <c r="W46" s="51"/>
      <c r="X46" s="51"/>
      <c r="Y46" s="51"/>
      <c r="Z46" s="51"/>
      <c r="AA46" s="51"/>
      <c r="AB46" s="51"/>
      <c r="AC46" s="51"/>
      <c r="AD46" s="51"/>
      <c r="AE46" s="51"/>
      <c r="AF46" s="51"/>
      <c r="AG46" s="51"/>
      <c r="AH46" s="51"/>
      <c r="AI46" s="51"/>
      <c r="AJ46" s="51"/>
      <c r="AK46" s="51"/>
      <c r="AL46" s="51"/>
      <c r="AM46" s="51"/>
      <c r="AN46" s="51"/>
      <c r="AO46" s="51"/>
      <c r="AP46" s="13"/>
    </row>
    <row r="47" spans="2:42" ht="15.75" customHeight="1" x14ac:dyDescent="0.2">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row>
    <row r="48" spans="2:42" ht="20.25" customHeight="1" x14ac:dyDescent="0.2">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row>
    <row r="49" spans="2:42" ht="20.25" customHeight="1" x14ac:dyDescent="0.2">
      <c r="B49" s="11"/>
      <c r="C49" s="32"/>
      <c r="D49" s="5"/>
      <c r="E49" s="29"/>
      <c r="F49" s="5"/>
      <c r="G49" s="5"/>
      <c r="H49" s="5"/>
      <c r="I49" s="5"/>
      <c r="J49" s="5"/>
      <c r="K49" s="18"/>
      <c r="L49" s="18"/>
      <c r="M49" s="18"/>
      <c r="N49" s="26"/>
      <c r="O49" s="26"/>
      <c r="P49" s="26"/>
      <c r="Q49" s="26"/>
      <c r="R49" s="38"/>
      <c r="S49" s="38"/>
      <c r="T49" s="38"/>
      <c r="U49" s="38"/>
      <c r="V49" s="25"/>
      <c r="W49" s="18"/>
      <c r="X49" s="18"/>
      <c r="Y49" s="18"/>
      <c r="Z49" s="27"/>
      <c r="AA49" s="27"/>
      <c r="AB49" s="27"/>
      <c r="AC49" s="27"/>
      <c r="AD49" s="18"/>
      <c r="AE49" s="27"/>
      <c r="AF49" s="27"/>
      <c r="AG49" s="27"/>
      <c r="AH49" s="27"/>
      <c r="AI49" s="27"/>
      <c r="AJ49" s="27"/>
      <c r="AK49" s="27"/>
      <c r="AL49" s="27"/>
      <c r="AM49" s="27"/>
      <c r="AN49" s="27"/>
      <c r="AO49" s="27"/>
      <c r="AP49" s="13"/>
    </row>
    <row r="50" spans="2:42" ht="15.75" customHeight="1" x14ac:dyDescent="0.2">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row>
    <row r="51" spans="2:42" ht="15.75" customHeight="1" x14ac:dyDescent="0.2">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row>
    <row r="52" spans="2:42" ht="15.75" customHeight="1" x14ac:dyDescent="0.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row>
    <row r="53" spans="2:42" ht="15.75" customHeight="1" x14ac:dyDescent="0.2">
      <c r="B53" s="11"/>
      <c r="C53" s="5"/>
      <c r="D53" s="5"/>
      <c r="E53" s="5"/>
      <c r="F53" s="5"/>
      <c r="G53" s="5"/>
      <c r="H53" s="5"/>
      <c r="I53" s="5"/>
      <c r="J53" s="5"/>
      <c r="K53" s="5"/>
      <c r="L53" s="5"/>
      <c r="M53" s="5"/>
      <c r="N53" s="5"/>
      <c r="O53" s="5"/>
      <c r="P53" s="5"/>
      <c r="Q53" s="5"/>
      <c r="R53" s="5"/>
      <c r="S53" s="5"/>
      <c r="T53" s="5"/>
      <c r="U53" s="5"/>
      <c r="V53" s="51"/>
      <c r="W53" s="51"/>
      <c r="X53" s="51"/>
      <c r="Y53" s="51"/>
      <c r="Z53" s="51"/>
      <c r="AA53" s="51"/>
      <c r="AB53" s="51"/>
      <c r="AC53" s="51"/>
      <c r="AD53" s="51"/>
      <c r="AE53" s="51"/>
      <c r="AF53" s="51"/>
      <c r="AG53" s="51"/>
      <c r="AH53" s="51"/>
      <c r="AI53" s="51"/>
      <c r="AJ53" s="51"/>
      <c r="AK53" s="51"/>
      <c r="AL53" s="51"/>
      <c r="AM53" s="51"/>
      <c r="AN53" s="51"/>
      <c r="AO53" s="51"/>
      <c r="AP53" s="13"/>
    </row>
    <row r="54" spans="2:42" ht="15.75" customHeight="1" x14ac:dyDescent="0.2">
      <c r="B54" s="11"/>
      <c r="C54" s="5"/>
      <c r="D54" s="5"/>
      <c r="E54" s="5"/>
      <c r="F54" s="5"/>
      <c r="G54" s="5"/>
      <c r="H54" s="5"/>
      <c r="I54" s="5"/>
      <c r="J54" s="5"/>
      <c r="K54" s="5"/>
      <c r="L54" s="5"/>
      <c r="M54" s="5"/>
      <c r="N54" s="5"/>
      <c r="O54" s="5"/>
      <c r="P54" s="5"/>
      <c r="Q54" s="5"/>
      <c r="R54" s="5"/>
      <c r="S54" s="5"/>
      <c r="T54" s="5"/>
      <c r="U54" s="5"/>
      <c r="V54" s="51"/>
      <c r="W54" s="51"/>
      <c r="X54" s="51"/>
      <c r="Y54" s="51"/>
      <c r="Z54" s="51"/>
      <c r="AA54" s="51"/>
      <c r="AB54" s="51"/>
      <c r="AC54" s="51"/>
      <c r="AD54" s="51"/>
      <c r="AE54" s="51"/>
      <c r="AF54" s="51"/>
      <c r="AG54" s="51"/>
      <c r="AH54" s="51"/>
      <c r="AI54" s="51"/>
      <c r="AJ54" s="51"/>
      <c r="AK54" s="51"/>
      <c r="AL54" s="51"/>
      <c r="AM54" s="51"/>
      <c r="AN54" s="51"/>
      <c r="AO54" s="51"/>
      <c r="AP54" s="13"/>
    </row>
    <row r="55" spans="2:42" ht="15.75" customHeight="1" x14ac:dyDescent="0.2">
      <c r="B55" s="11"/>
      <c r="C55" s="5"/>
      <c r="D55" s="5"/>
      <c r="E55" s="5"/>
      <c r="F55" s="5"/>
      <c r="G55" s="5"/>
      <c r="H55" s="5"/>
      <c r="I55" s="5"/>
      <c r="J55" s="5"/>
      <c r="K55" s="5"/>
      <c r="L55" s="5"/>
      <c r="M55" s="5"/>
      <c r="N55" s="5"/>
      <c r="O55" s="5"/>
      <c r="P55" s="5"/>
      <c r="Q55" s="5"/>
      <c r="R55" s="5"/>
      <c r="S55" s="5"/>
      <c r="T55" s="5"/>
      <c r="U55" s="5"/>
      <c r="V55" s="51"/>
      <c r="W55" s="51"/>
      <c r="X55" s="51"/>
      <c r="Y55" s="51"/>
      <c r="Z55" s="51"/>
      <c r="AA55" s="51"/>
      <c r="AB55" s="51"/>
      <c r="AC55" s="51"/>
      <c r="AD55" s="51"/>
      <c r="AE55" s="51"/>
      <c r="AF55" s="51"/>
      <c r="AG55" s="51"/>
      <c r="AH55" s="51"/>
      <c r="AI55" s="51"/>
      <c r="AJ55" s="51"/>
      <c r="AK55" s="51"/>
      <c r="AL55" s="51"/>
      <c r="AM55" s="51"/>
      <c r="AN55" s="51"/>
      <c r="AO55" s="51"/>
      <c r="AP55" s="13"/>
    </row>
    <row r="56" spans="2:42" ht="20.25" customHeight="1" x14ac:dyDescent="0.2">
      <c r="B56" s="11"/>
      <c r="C56" s="5"/>
      <c r="D56" s="5"/>
      <c r="E56" s="5"/>
      <c r="F56" s="5"/>
      <c r="G56" s="5"/>
      <c r="H56" s="5"/>
      <c r="I56" s="5"/>
      <c r="J56" s="5"/>
      <c r="K56" s="5"/>
      <c r="L56" s="5"/>
      <c r="M56" s="5"/>
      <c r="N56" s="5"/>
      <c r="O56" s="5"/>
      <c r="P56" s="5"/>
      <c r="Q56" s="5"/>
      <c r="R56" s="5"/>
      <c r="S56" s="5"/>
      <c r="T56" s="5"/>
      <c r="U56" s="5"/>
      <c r="V56" s="51"/>
      <c r="W56" s="51"/>
      <c r="X56" s="51"/>
      <c r="Y56" s="51"/>
      <c r="Z56" s="51"/>
      <c r="AA56" s="51"/>
      <c r="AB56" s="51"/>
      <c r="AC56" s="51"/>
      <c r="AD56" s="51"/>
      <c r="AE56" s="51"/>
      <c r="AF56" s="51"/>
      <c r="AG56" s="51"/>
      <c r="AH56" s="51"/>
      <c r="AI56" s="51"/>
      <c r="AJ56" s="51"/>
      <c r="AK56" s="51"/>
      <c r="AL56" s="51"/>
      <c r="AM56" s="51"/>
      <c r="AN56" s="51"/>
      <c r="AO56" s="51"/>
      <c r="AP56" s="13"/>
    </row>
    <row r="57" spans="2:42" ht="15.75" customHeight="1" x14ac:dyDescent="0.2">
      <c r="B57" s="14"/>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6"/>
    </row>
    <row r="58" spans="2:42" ht="15.75" customHeight="1" x14ac:dyDescent="0.2"/>
    <row r="59" spans="2:42" ht="15.75" customHeight="1" x14ac:dyDescent="0.2"/>
    <row r="60" spans="2:42" ht="15.75" customHeight="1" x14ac:dyDescent="0.2"/>
    <row r="61" spans="2:42" ht="15.75" customHeight="1" x14ac:dyDescent="0.2"/>
    <row r="62" spans="2:42" ht="15.75" customHeight="1" x14ac:dyDescent="0.2"/>
    <row r="63" spans="2:42" ht="15.75" customHeight="1" x14ac:dyDescent="0.2"/>
    <row r="64" spans="2: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sheetData>
  <sheetProtection sheet="1" objects="1" scenarios="1"/>
  <mergeCells count="17">
    <mergeCell ref="H22:L22"/>
    <mergeCell ref="H23:L23"/>
    <mergeCell ref="AH5:AO5"/>
    <mergeCell ref="R44:U44"/>
    <mergeCell ref="R45:U45"/>
    <mergeCell ref="R30:U30"/>
    <mergeCell ref="AH6:AO6"/>
    <mergeCell ref="C8:AO16"/>
    <mergeCell ref="H20:L20"/>
    <mergeCell ref="H21:L21"/>
    <mergeCell ref="R46:U46"/>
    <mergeCell ref="R31:U31"/>
    <mergeCell ref="R32:U32"/>
    <mergeCell ref="R33:U33"/>
    <mergeCell ref="R34:U34"/>
    <mergeCell ref="R42:U42"/>
    <mergeCell ref="R43:U43"/>
  </mergeCells>
  <pageMargins left="0.70866141732283472" right="0.70866141732283472" top="0.78740157480314965" bottom="0.78740157480314965" header="0.31496062992125984" footer="0.31496062992125984"/>
  <pageSetup paperSize="9" scale="7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AY73"/>
  <sheetViews>
    <sheetView showGridLines="0" showRowColHeaders="0" workbookViewId="0">
      <pane ySplit="3" topLeftCell="A4" activePane="bottomLeft" state="frozen"/>
      <selection activeCell="AC24" sqref="AC24:AI24"/>
      <selection pane="bottomLeft" activeCell="AV48" sqref="AV48"/>
    </sheetView>
  </sheetViews>
  <sheetFormatPr baseColWidth="10" defaultColWidth="11" defaultRowHeight="12.75" x14ac:dyDescent="0.2"/>
  <cols>
    <col min="1" max="1" width="3.125" style="91" customWidth="1"/>
    <col min="2" max="2" width="2.375" style="91" customWidth="1"/>
    <col min="3" max="41" width="2.625" style="91" customWidth="1"/>
    <col min="42" max="44" width="2.375" style="91" customWidth="1"/>
    <col min="45" max="16384" width="11" style="91"/>
  </cols>
  <sheetData>
    <row r="2" spans="2:42" ht="12.75" customHeight="1" x14ac:dyDescent="0.3">
      <c r="B2" s="95"/>
    </row>
    <row r="3" spans="2:42" ht="21.75" customHeight="1" x14ac:dyDescent="0.3">
      <c r="B3" s="96"/>
    </row>
    <row r="4" spans="2:42" ht="20.25" customHeight="1" x14ac:dyDescent="0.2">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10"/>
    </row>
    <row r="5" spans="2:42" ht="20.25" customHeight="1" x14ac:dyDescent="0.3">
      <c r="B5" s="11"/>
      <c r="C5" s="34" t="str">
        <f>Startseite!E22</f>
        <v>Dienstlich abwesend</v>
      </c>
      <c r="D5" s="12"/>
      <c r="E5" s="12"/>
      <c r="F5" s="12"/>
      <c r="G5" s="12"/>
      <c r="H5" s="12"/>
      <c r="I5" s="12"/>
      <c r="J5" s="12"/>
      <c r="K5" s="12"/>
      <c r="L5" s="12"/>
      <c r="M5" s="12"/>
      <c r="N5" s="12"/>
      <c r="O5" s="12"/>
      <c r="P5" s="12"/>
      <c r="Q5" s="12"/>
      <c r="R5" s="12"/>
      <c r="S5" s="12"/>
      <c r="T5" s="12"/>
      <c r="U5" s="12"/>
      <c r="V5" s="12"/>
      <c r="W5" s="12"/>
      <c r="X5" s="12"/>
      <c r="Y5" s="12"/>
      <c r="Z5" s="12"/>
      <c r="AA5" s="12"/>
      <c r="AB5" s="170" t="s">
        <v>253</v>
      </c>
      <c r="AC5" s="12"/>
      <c r="AD5" s="12"/>
      <c r="AE5" s="12"/>
      <c r="AF5" s="12"/>
      <c r="AG5" s="12"/>
      <c r="AH5" s="423" t="str">
        <f>VLOOKUP(C5,Grundlagen!B:E,3,FALSE)</f>
        <v>90 Abs. 4</v>
      </c>
      <c r="AI5" s="423"/>
      <c r="AJ5" s="423"/>
      <c r="AK5" s="423"/>
      <c r="AL5" s="423"/>
      <c r="AM5" s="423"/>
      <c r="AN5" s="423"/>
      <c r="AO5" s="423"/>
      <c r="AP5" s="13"/>
    </row>
    <row r="6" spans="2:42" ht="20.25" customHeight="1" x14ac:dyDescent="0.25">
      <c r="B6" s="11"/>
      <c r="C6" s="12"/>
      <c r="D6" s="12"/>
      <c r="E6" s="12"/>
      <c r="F6" s="12"/>
      <c r="G6" s="12"/>
      <c r="H6" s="12"/>
      <c r="I6" s="12"/>
      <c r="J6" s="12"/>
      <c r="K6" s="12"/>
      <c r="L6" s="12"/>
      <c r="M6" s="12"/>
      <c r="N6" s="12"/>
      <c r="O6" s="12"/>
      <c r="P6" s="12"/>
      <c r="Q6" s="12"/>
      <c r="R6" s="12"/>
      <c r="S6" s="12"/>
      <c r="T6" s="12"/>
      <c r="U6" s="12"/>
      <c r="V6" s="63"/>
      <c r="W6" s="63"/>
      <c r="X6" s="63"/>
      <c r="Y6" s="63"/>
      <c r="Z6" s="63"/>
      <c r="AA6" s="64"/>
      <c r="AB6" s="170" t="s">
        <v>123</v>
      </c>
      <c r="AC6" s="64"/>
      <c r="AD6" s="63"/>
      <c r="AE6" s="63"/>
      <c r="AF6" s="63"/>
      <c r="AG6" s="63"/>
      <c r="AH6" s="423" t="str">
        <f>VLOOKUP(C5,Grundlagen!B:E,4,FALSE)</f>
        <v xml:space="preserve">Effektiv (max. 12:00 h)
</v>
      </c>
      <c r="AI6" s="423"/>
      <c r="AJ6" s="423"/>
      <c r="AK6" s="423"/>
      <c r="AL6" s="423"/>
      <c r="AM6" s="423"/>
      <c r="AN6" s="423"/>
      <c r="AO6" s="423"/>
      <c r="AP6" s="13"/>
    </row>
    <row r="7" spans="2:42" ht="20.25" customHeight="1" x14ac:dyDescent="0.25">
      <c r="B7" s="11"/>
      <c r="C7" s="40" t="s">
        <v>23</v>
      </c>
      <c r="D7" s="23"/>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13"/>
    </row>
    <row r="8" spans="2:42" ht="20.25" customHeight="1" x14ac:dyDescent="0.2">
      <c r="B8" s="11"/>
      <c r="C8" s="417" t="str">
        <f>VLOOKUP(C5,Grundlagen!B4:D31,2,FALSE)</f>
        <v>Die effektive Zeit für Arbeitseinsätze ausserhalb des vertraglichen Arbeitsortes wird angerechnet (gilt nicht für Kurse oder Weiterbildungen).</v>
      </c>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13"/>
    </row>
    <row r="9" spans="2:42" ht="20.25" customHeight="1" x14ac:dyDescent="0.2">
      <c r="B9" s="11"/>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13"/>
    </row>
    <row r="10" spans="2:42" ht="20.25" customHeight="1" x14ac:dyDescent="0.2">
      <c r="B10" s="11"/>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13"/>
    </row>
    <row r="11" spans="2:42" ht="20.25" customHeight="1" x14ac:dyDescent="0.2">
      <c r="B11" s="11"/>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13"/>
    </row>
    <row r="12" spans="2:42" ht="20.25" customHeight="1" x14ac:dyDescent="0.2">
      <c r="B12" s="11"/>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13"/>
    </row>
    <row r="13" spans="2:42" ht="20.25" customHeight="1" x14ac:dyDescent="0.2">
      <c r="B13" s="11"/>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13"/>
    </row>
    <row r="14" spans="2:42" ht="20.25" customHeight="1" x14ac:dyDescent="0.2">
      <c r="B14" s="11"/>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13"/>
    </row>
    <row r="15" spans="2:42" ht="20.25" customHeight="1" x14ac:dyDescent="0.2">
      <c r="B15" s="11"/>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13"/>
    </row>
    <row r="16" spans="2:42" ht="20.25" customHeight="1" x14ac:dyDescent="0.2">
      <c r="B16" s="11"/>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13"/>
    </row>
    <row r="17" spans="2:51" ht="20.2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3"/>
    </row>
    <row r="18" spans="2:51" ht="20.25" customHeight="1" x14ac:dyDescent="0.25">
      <c r="B18" s="11"/>
      <c r="C18" s="30" t="s">
        <v>32</v>
      </c>
      <c r="D18" s="31"/>
      <c r="E18" s="5"/>
      <c r="F18" s="5"/>
      <c r="G18" s="5"/>
      <c r="H18" s="5"/>
      <c r="I18" s="5"/>
      <c r="J18" s="5"/>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3"/>
    </row>
    <row r="19" spans="2:51" ht="20.25" customHeight="1" x14ac:dyDescent="0.2">
      <c r="B19" s="11"/>
      <c r="C19" s="32"/>
      <c r="D19" s="32"/>
      <c r="E19" s="5"/>
      <c r="F19" s="5"/>
      <c r="G19" s="5"/>
      <c r="H19" s="5"/>
      <c r="I19" s="5" t="s">
        <v>37</v>
      </c>
      <c r="J19" s="5"/>
      <c r="K19" s="18"/>
      <c r="L19" s="18"/>
      <c r="M19" s="18"/>
      <c r="N19" s="18"/>
      <c r="O19" s="18"/>
      <c r="P19" s="18"/>
      <c r="Q19" s="18"/>
      <c r="R19" s="5" t="s">
        <v>38</v>
      </c>
      <c r="S19" s="25"/>
      <c r="T19" s="25"/>
      <c r="U19" s="25"/>
      <c r="V19" s="25"/>
      <c r="W19" s="18"/>
      <c r="X19" s="18"/>
      <c r="Y19" s="18"/>
      <c r="Z19" s="25"/>
      <c r="AA19" s="25"/>
      <c r="AB19" s="25"/>
      <c r="AC19" s="25"/>
      <c r="AD19" s="18"/>
      <c r="AE19" s="25"/>
      <c r="AF19" s="25"/>
      <c r="AG19" s="25"/>
      <c r="AH19" s="25"/>
      <c r="AI19" s="25"/>
      <c r="AJ19" s="25"/>
      <c r="AK19" s="25"/>
      <c r="AL19" s="25"/>
      <c r="AM19" s="25"/>
      <c r="AN19" s="25"/>
      <c r="AO19" s="25"/>
      <c r="AP19" s="13"/>
    </row>
    <row r="20" spans="2:51" ht="20.25" customHeight="1" x14ac:dyDescent="0.2">
      <c r="B20" s="11"/>
      <c r="C20" s="32" t="s">
        <v>33</v>
      </c>
      <c r="D20" s="33"/>
      <c r="E20" s="5"/>
      <c r="F20" s="5"/>
      <c r="G20" s="5"/>
      <c r="H20" s="422">
        <v>1</v>
      </c>
      <c r="I20" s="422"/>
      <c r="J20" s="422"/>
      <c r="K20" s="422"/>
      <c r="L20" s="422"/>
      <c r="M20" s="18"/>
      <c r="N20" s="18"/>
      <c r="O20" s="18"/>
      <c r="P20" s="18"/>
      <c r="Q20" s="18"/>
      <c r="R20" s="18" t="s">
        <v>121</v>
      </c>
      <c r="S20" s="25"/>
      <c r="T20" s="25"/>
      <c r="U20" s="25"/>
      <c r="V20" s="25"/>
      <c r="W20" s="18"/>
      <c r="X20" s="18"/>
      <c r="Y20" s="18"/>
      <c r="Z20" s="25"/>
      <c r="AA20" s="25"/>
      <c r="AB20" s="25"/>
      <c r="AC20" s="25"/>
      <c r="AD20" s="18"/>
      <c r="AE20" s="25"/>
      <c r="AF20" s="25"/>
      <c r="AG20" s="25"/>
      <c r="AH20" s="25"/>
      <c r="AI20" s="25"/>
      <c r="AJ20" s="25"/>
      <c r="AK20" s="25"/>
      <c r="AL20" s="25"/>
      <c r="AM20" s="25"/>
      <c r="AN20" s="25"/>
      <c r="AO20" s="25"/>
      <c r="AP20" s="13"/>
      <c r="AR20" s="97"/>
    </row>
    <row r="21" spans="2:51" ht="20.25" customHeight="1" x14ac:dyDescent="0.2">
      <c r="B21" s="11"/>
      <c r="C21" s="32" t="s">
        <v>34</v>
      </c>
      <c r="D21" s="32"/>
      <c r="E21" s="5"/>
      <c r="F21" s="5"/>
      <c r="G21" s="5"/>
      <c r="H21" s="422">
        <v>0.8</v>
      </c>
      <c r="I21" s="422"/>
      <c r="J21" s="422"/>
      <c r="K21" s="422"/>
      <c r="L21" s="422"/>
      <c r="M21" s="18"/>
      <c r="N21" s="18"/>
      <c r="O21" s="18"/>
      <c r="P21" s="18"/>
      <c r="Q21" s="18"/>
      <c r="R21" s="18" t="s">
        <v>121</v>
      </c>
      <c r="S21" s="25"/>
      <c r="T21" s="25"/>
      <c r="U21" s="25"/>
      <c r="V21" s="25"/>
      <c r="W21" s="18"/>
      <c r="X21" s="18"/>
      <c r="Y21" s="18"/>
      <c r="Z21" s="25"/>
      <c r="AA21" s="25"/>
      <c r="AB21" s="25"/>
      <c r="AC21" s="25"/>
      <c r="AD21" s="18"/>
      <c r="AE21" s="25"/>
      <c r="AF21" s="25"/>
      <c r="AG21" s="25"/>
      <c r="AH21" s="25"/>
      <c r="AI21" s="25"/>
      <c r="AJ21" s="25"/>
      <c r="AK21" s="25"/>
      <c r="AL21" s="25"/>
      <c r="AM21" s="25"/>
      <c r="AN21" s="25"/>
      <c r="AO21" s="25"/>
      <c r="AP21" s="13"/>
      <c r="AR21" s="97"/>
    </row>
    <row r="22" spans="2:51" ht="20.25" customHeight="1" x14ac:dyDescent="0.2">
      <c r="B22" s="11"/>
      <c r="C22" s="32" t="s">
        <v>35</v>
      </c>
      <c r="D22" s="32"/>
      <c r="E22" s="5"/>
      <c r="F22" s="5"/>
      <c r="G22" s="5"/>
      <c r="H22" s="422">
        <v>0.7</v>
      </c>
      <c r="I22" s="422"/>
      <c r="J22" s="422"/>
      <c r="K22" s="422"/>
      <c r="L22" s="422"/>
      <c r="M22" s="18"/>
      <c r="N22" s="18"/>
      <c r="O22" s="18"/>
      <c r="P22" s="18"/>
      <c r="Q22" s="18"/>
      <c r="R22" s="18" t="s">
        <v>121</v>
      </c>
      <c r="S22" s="25"/>
      <c r="T22" s="25"/>
      <c r="U22" s="25"/>
      <c r="V22" s="25"/>
      <c r="W22" s="18"/>
      <c r="X22" s="18"/>
      <c r="Y22" s="18"/>
      <c r="Z22" s="25"/>
      <c r="AA22" s="25"/>
      <c r="AB22" s="25"/>
      <c r="AC22" s="25"/>
      <c r="AD22" s="18"/>
      <c r="AE22" s="25"/>
      <c r="AF22" s="25"/>
      <c r="AG22" s="25"/>
      <c r="AH22" s="25"/>
      <c r="AI22" s="25"/>
      <c r="AJ22" s="25"/>
      <c r="AK22" s="25"/>
      <c r="AL22" s="25"/>
      <c r="AM22" s="25"/>
      <c r="AN22" s="25"/>
      <c r="AO22" s="25"/>
      <c r="AP22" s="13"/>
      <c r="AR22" s="97"/>
    </row>
    <row r="23" spans="2:51" ht="20.25" customHeight="1" x14ac:dyDescent="0.2">
      <c r="B23" s="11"/>
      <c r="C23" s="32" t="s">
        <v>36</v>
      </c>
      <c r="D23" s="33"/>
      <c r="E23" s="5"/>
      <c r="F23" s="5"/>
      <c r="G23" s="5"/>
      <c r="H23" s="422">
        <v>0.6</v>
      </c>
      <c r="I23" s="422"/>
      <c r="J23" s="422"/>
      <c r="K23" s="422"/>
      <c r="L23" s="422"/>
      <c r="M23" s="18"/>
      <c r="N23" s="18"/>
      <c r="O23" s="18"/>
      <c r="P23" s="18"/>
      <c r="Q23" s="18"/>
      <c r="R23" s="18" t="s">
        <v>121</v>
      </c>
      <c r="S23" s="25"/>
      <c r="T23" s="25"/>
      <c r="U23" s="25"/>
      <c r="V23" s="25"/>
      <c r="W23" s="18"/>
      <c r="X23" s="18"/>
      <c r="Y23" s="18"/>
      <c r="Z23" s="27"/>
      <c r="AA23" s="27"/>
      <c r="AB23" s="27"/>
      <c r="AC23" s="27"/>
      <c r="AD23" s="18"/>
      <c r="AE23" s="27"/>
      <c r="AF23" s="27"/>
      <c r="AG23" s="27"/>
      <c r="AH23" s="27"/>
      <c r="AI23" s="27"/>
      <c r="AJ23" s="27"/>
      <c r="AK23" s="27"/>
      <c r="AL23" s="27"/>
      <c r="AM23" s="27"/>
      <c r="AN23" s="27"/>
      <c r="AO23" s="27"/>
      <c r="AP23" s="13"/>
      <c r="AR23" s="97"/>
    </row>
    <row r="24" spans="2:51" ht="20.25" customHeight="1" x14ac:dyDescent="0.2">
      <c r="B24" s="11"/>
      <c r="C24" s="32"/>
      <c r="D24" s="32"/>
      <c r="E24" s="5"/>
      <c r="F24" s="5"/>
      <c r="G24" s="5"/>
      <c r="H24" s="5"/>
      <c r="I24" s="5"/>
      <c r="J24" s="5"/>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3"/>
    </row>
    <row r="25" spans="2:51" ht="20.25" customHeight="1" x14ac:dyDescent="0.2">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3"/>
    </row>
    <row r="26" spans="2:51" ht="20.25" customHeight="1" x14ac:dyDescent="0.25">
      <c r="B26" s="11"/>
      <c r="C26" s="30" t="s">
        <v>63</v>
      </c>
      <c r="D26" s="17"/>
      <c r="E26" s="5"/>
      <c r="F26" s="5"/>
      <c r="G26" s="5"/>
      <c r="H26" s="5"/>
      <c r="I26" s="5"/>
      <c r="J26" s="5"/>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3"/>
      <c r="AS26" s="312" t="s">
        <v>408</v>
      </c>
    </row>
    <row r="27" spans="2:51" ht="20.25" customHeight="1" x14ac:dyDescent="0.2">
      <c r="B27" s="11"/>
      <c r="C27" s="5">
        <v>1</v>
      </c>
      <c r="D27" s="36"/>
      <c r="E27" s="36"/>
      <c r="F27" s="36"/>
      <c r="G27" s="36"/>
      <c r="H27" s="36"/>
      <c r="I27" s="36"/>
      <c r="J27" s="36"/>
      <c r="K27" s="36"/>
      <c r="L27" s="36"/>
      <c r="M27" s="36"/>
      <c r="N27" s="36"/>
      <c r="O27" s="36"/>
      <c r="P27" s="36"/>
      <c r="Q27" s="36"/>
      <c r="R27" s="36"/>
      <c r="S27" s="36"/>
      <c r="T27" s="36"/>
      <c r="U27" s="36"/>
      <c r="V27" s="37"/>
      <c r="W27" s="37"/>
      <c r="X27" s="37"/>
      <c r="Y27" s="37"/>
      <c r="Z27" s="37"/>
      <c r="AA27" s="37"/>
      <c r="AB27" s="37"/>
      <c r="AC27" s="37"/>
      <c r="AD27" s="37"/>
      <c r="AE27" s="37"/>
      <c r="AF27" s="37"/>
      <c r="AG27" s="37"/>
      <c r="AH27" s="37"/>
      <c r="AI27" s="37"/>
      <c r="AJ27" s="37"/>
      <c r="AK27" s="37"/>
      <c r="AL27" s="37"/>
      <c r="AM27" s="37"/>
      <c r="AN27" s="37"/>
      <c r="AO27" s="51"/>
      <c r="AP27" s="13"/>
    </row>
    <row r="28" spans="2:51" ht="20.25" customHeight="1" x14ac:dyDescent="0.2">
      <c r="B28" s="11"/>
      <c r="C28" s="420" t="s">
        <v>424</v>
      </c>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13"/>
      <c r="AS28" s="418" t="s">
        <v>425</v>
      </c>
      <c r="AT28" s="418"/>
      <c r="AU28" s="418"/>
      <c r="AV28" s="418"/>
      <c r="AW28" s="418"/>
      <c r="AX28" s="418"/>
      <c r="AY28" s="418"/>
    </row>
    <row r="29" spans="2:51" ht="20.25" customHeight="1" x14ac:dyDescent="0.2">
      <c r="B29" s="11"/>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13"/>
      <c r="AS29" s="418"/>
      <c r="AT29" s="418"/>
      <c r="AU29" s="418"/>
      <c r="AV29" s="418"/>
      <c r="AW29" s="418"/>
      <c r="AX29" s="418"/>
      <c r="AY29" s="418"/>
    </row>
    <row r="30" spans="2:51" ht="15.75" customHeight="1" x14ac:dyDescent="0.2">
      <c r="B30" s="11"/>
      <c r="C30" s="5"/>
      <c r="D30" s="6"/>
      <c r="E30" s="29" t="s">
        <v>155</v>
      </c>
      <c r="F30" s="5"/>
      <c r="G30" s="5"/>
      <c r="H30" s="5"/>
      <c r="I30" s="5"/>
      <c r="J30" s="5"/>
      <c r="K30" s="18"/>
      <c r="L30" s="18"/>
      <c r="M30" s="18"/>
      <c r="N30" s="25"/>
      <c r="O30" s="25"/>
      <c r="P30" s="25"/>
      <c r="Q30" s="25"/>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c r="AO30" s="90"/>
      <c r="AP30" s="13"/>
    </row>
    <row r="31" spans="2:51" ht="15.75" customHeight="1" x14ac:dyDescent="0.2">
      <c r="B31" s="11"/>
      <c r="C31" s="5"/>
      <c r="D31" s="5"/>
      <c r="E31" s="5"/>
      <c r="F31" s="5"/>
      <c r="G31" s="5"/>
      <c r="H31" s="5"/>
      <c r="I31" s="5"/>
      <c r="J31" s="5"/>
      <c r="K31" s="5"/>
      <c r="L31" s="5"/>
      <c r="M31" s="5"/>
      <c r="N31" s="5"/>
      <c r="O31" s="5"/>
      <c r="P31" s="5"/>
      <c r="Q31" s="5"/>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90"/>
      <c r="AP31" s="13"/>
    </row>
    <row r="32" spans="2:51" ht="15.75" customHeight="1" x14ac:dyDescent="0.2">
      <c r="B32" s="11"/>
      <c r="C32" s="5"/>
      <c r="D32" s="5"/>
      <c r="E32" s="5"/>
      <c r="F32" s="5"/>
      <c r="G32" s="5"/>
      <c r="H32" s="5"/>
      <c r="I32" s="5"/>
      <c r="J32" s="5"/>
      <c r="K32" s="5"/>
      <c r="L32" s="5"/>
      <c r="M32" s="5"/>
      <c r="N32" s="5"/>
      <c r="O32" s="5"/>
      <c r="P32" s="5"/>
      <c r="Q32" s="5"/>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90"/>
      <c r="AP32" s="13"/>
    </row>
    <row r="33" spans="2:42" ht="15.75" customHeight="1" x14ac:dyDescent="0.2">
      <c r="B33" s="11"/>
      <c r="C33" s="32"/>
      <c r="D33" s="33"/>
      <c r="E33" s="5"/>
      <c r="F33" s="5"/>
      <c r="G33" s="5"/>
      <c r="H33" s="98"/>
      <c r="I33" s="98"/>
      <c r="J33" s="98"/>
      <c r="K33" s="98"/>
      <c r="L33" s="98"/>
      <c r="M33" s="18"/>
      <c r="N33" s="18"/>
      <c r="O33" s="18"/>
      <c r="P33" s="18"/>
      <c r="Q33" s="18"/>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90"/>
      <c r="AP33" s="13"/>
    </row>
    <row r="34" spans="2:42" ht="15.75" customHeight="1" x14ac:dyDescent="0.2">
      <c r="B34" s="11"/>
      <c r="C34" s="5"/>
      <c r="D34" s="3"/>
      <c r="E34" s="5"/>
      <c r="F34" s="5"/>
      <c r="G34" s="5"/>
      <c r="H34" s="5"/>
      <c r="I34" s="5"/>
      <c r="J34" s="5"/>
      <c r="K34" s="18"/>
      <c r="L34" s="18"/>
      <c r="M34" s="18"/>
      <c r="N34" s="21"/>
      <c r="O34" s="21"/>
      <c r="P34" s="21"/>
      <c r="Q34" s="21"/>
      <c r="R34" s="415"/>
      <c r="S34" s="415"/>
      <c r="T34" s="415"/>
      <c r="U34" s="415"/>
      <c r="V34" s="20"/>
      <c r="W34" s="18"/>
      <c r="X34" s="18"/>
      <c r="Y34" s="18"/>
      <c r="Z34" s="22"/>
      <c r="AA34" s="22"/>
      <c r="AB34" s="22"/>
      <c r="AC34" s="22"/>
      <c r="AD34" s="18"/>
      <c r="AE34" s="28"/>
      <c r="AF34" s="28"/>
      <c r="AG34" s="28"/>
      <c r="AH34" s="28"/>
      <c r="AI34" s="28"/>
      <c r="AJ34" s="28"/>
      <c r="AK34" s="28"/>
      <c r="AL34" s="28"/>
      <c r="AM34" s="28"/>
      <c r="AN34" s="28"/>
      <c r="AO34" s="28"/>
      <c r="AP34" s="13"/>
    </row>
    <row r="35" spans="2:42" ht="15.75" customHeight="1" x14ac:dyDescent="0.2">
      <c r="B35" s="11"/>
      <c r="C35" s="5"/>
      <c r="D35" s="5"/>
      <c r="E35" s="5"/>
      <c r="F35" s="5"/>
      <c r="G35" s="5"/>
      <c r="H35" s="5"/>
      <c r="I35" s="5"/>
      <c r="J35" s="5"/>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3"/>
    </row>
    <row r="36" spans="2:42" ht="20.25" customHeight="1" x14ac:dyDescent="0.2">
      <c r="B36" s="11"/>
      <c r="C36" s="5"/>
      <c r="D36" s="5"/>
      <c r="E36" s="5"/>
      <c r="F36" s="5"/>
      <c r="G36" s="5"/>
      <c r="H36" s="5"/>
      <c r="I36" s="5"/>
      <c r="J36" s="5"/>
      <c r="K36" s="5"/>
      <c r="L36" s="5"/>
      <c r="M36" s="5"/>
      <c r="N36" s="5"/>
      <c r="O36" s="5"/>
      <c r="P36" s="5"/>
      <c r="Q36" s="5"/>
      <c r="R36" s="5"/>
      <c r="S36" s="5"/>
      <c r="T36" s="5"/>
      <c r="U36" s="5"/>
      <c r="V36" s="51"/>
      <c r="W36" s="51"/>
      <c r="X36" s="51"/>
      <c r="Y36" s="51"/>
      <c r="Z36" s="51"/>
      <c r="AA36" s="51"/>
      <c r="AB36" s="51"/>
      <c r="AC36" s="51"/>
      <c r="AD36" s="51"/>
      <c r="AE36" s="51"/>
      <c r="AF36" s="51"/>
      <c r="AG36" s="51"/>
      <c r="AH36" s="51"/>
      <c r="AI36" s="51"/>
      <c r="AJ36" s="51"/>
      <c r="AK36" s="51"/>
      <c r="AL36" s="51"/>
      <c r="AM36" s="51"/>
      <c r="AN36" s="51"/>
      <c r="AO36" s="51"/>
      <c r="AP36" s="13"/>
    </row>
    <row r="37" spans="2:42" ht="20.25" customHeight="1" x14ac:dyDescent="0.2">
      <c r="B37" s="11"/>
      <c r="C37" s="32"/>
      <c r="D37" s="5"/>
      <c r="E37" s="5"/>
      <c r="F37" s="5"/>
      <c r="G37" s="5"/>
      <c r="H37" s="5"/>
      <c r="I37" s="5"/>
      <c r="J37" s="5"/>
      <c r="K37" s="18"/>
      <c r="L37" s="18"/>
      <c r="M37" s="18"/>
      <c r="N37" s="25"/>
      <c r="O37" s="25"/>
      <c r="P37" s="25"/>
      <c r="Q37" s="25"/>
      <c r="R37" s="18"/>
      <c r="S37" s="25"/>
      <c r="T37" s="25"/>
      <c r="U37" s="25"/>
      <c r="V37" s="25"/>
      <c r="W37" s="18"/>
      <c r="X37" s="18"/>
      <c r="Y37" s="18"/>
      <c r="Z37" s="25"/>
      <c r="AA37" s="25"/>
      <c r="AB37" s="25"/>
      <c r="AC37" s="25"/>
      <c r="AD37" s="18"/>
      <c r="AE37" s="25"/>
      <c r="AF37" s="25"/>
      <c r="AG37" s="25"/>
      <c r="AH37" s="25"/>
      <c r="AI37" s="25"/>
      <c r="AJ37" s="25"/>
      <c r="AK37" s="25"/>
      <c r="AL37" s="25"/>
      <c r="AM37" s="25"/>
      <c r="AN37" s="25"/>
      <c r="AO37" s="25"/>
      <c r="AP37" s="13"/>
    </row>
    <row r="38" spans="2:42" ht="20.25" customHeight="1" x14ac:dyDescent="0.2">
      <c r="B38" s="11"/>
      <c r="C38" s="5"/>
      <c r="D38" s="6"/>
      <c r="E38" s="29"/>
      <c r="F38" s="5"/>
      <c r="G38" s="5"/>
      <c r="H38" s="5"/>
      <c r="I38" s="5"/>
      <c r="J38" s="5"/>
      <c r="K38" s="18"/>
      <c r="L38" s="18"/>
      <c r="M38" s="18"/>
      <c r="N38" s="25"/>
      <c r="O38" s="25"/>
      <c r="P38" s="25"/>
      <c r="Q38" s="25"/>
      <c r="R38" s="18"/>
      <c r="S38" s="18"/>
      <c r="T38" s="18"/>
      <c r="U38" s="18"/>
      <c r="V38" s="25"/>
      <c r="W38" s="18"/>
      <c r="X38" s="18"/>
      <c r="Y38" s="18"/>
      <c r="Z38" s="25"/>
      <c r="AA38" s="25"/>
      <c r="AB38" s="25"/>
      <c r="AC38" s="25"/>
      <c r="AD38" s="18"/>
      <c r="AE38" s="25"/>
      <c r="AF38" s="25"/>
      <c r="AG38" s="25"/>
      <c r="AH38" s="25"/>
      <c r="AI38" s="25"/>
      <c r="AJ38" s="25"/>
      <c r="AK38" s="25"/>
      <c r="AL38" s="25"/>
      <c r="AM38" s="25"/>
      <c r="AN38" s="25"/>
      <c r="AO38" s="25"/>
      <c r="AP38" s="13"/>
    </row>
    <row r="39" spans="2:42" ht="20.25" customHeight="1" x14ac:dyDescent="0.2">
      <c r="B39" s="11"/>
      <c r="C39" s="5"/>
      <c r="D39" s="5"/>
      <c r="E39" s="5"/>
      <c r="F39" s="5"/>
      <c r="G39" s="5"/>
      <c r="H39" s="5"/>
      <c r="I39" s="5"/>
      <c r="J39" s="5"/>
      <c r="K39" s="5"/>
      <c r="L39" s="5"/>
      <c r="M39" s="5"/>
      <c r="N39" s="5"/>
      <c r="O39" s="5"/>
      <c r="P39" s="5"/>
      <c r="Q39" s="5"/>
      <c r="R39" s="5"/>
      <c r="S39" s="5"/>
      <c r="T39" s="5"/>
      <c r="U39" s="5"/>
      <c r="V39" s="51"/>
      <c r="W39" s="51"/>
      <c r="X39" s="51"/>
      <c r="Y39" s="51"/>
      <c r="Z39" s="51"/>
      <c r="AA39" s="51"/>
      <c r="AB39" s="51"/>
      <c r="AC39" s="51"/>
      <c r="AD39" s="51"/>
      <c r="AE39" s="51"/>
      <c r="AF39" s="51"/>
      <c r="AG39" s="51"/>
      <c r="AH39" s="51"/>
      <c r="AI39" s="51"/>
      <c r="AJ39" s="51"/>
      <c r="AK39" s="51"/>
      <c r="AL39" s="51"/>
      <c r="AM39" s="51"/>
      <c r="AN39" s="51"/>
      <c r="AO39" s="51"/>
      <c r="AP39" s="13"/>
    </row>
    <row r="40" spans="2:42" ht="20.25" customHeight="1" x14ac:dyDescent="0.2">
      <c r="B40" s="11"/>
      <c r="C40" s="32"/>
      <c r="D40" s="5"/>
      <c r="E40" s="29"/>
      <c r="F40" s="5"/>
      <c r="G40" s="5"/>
      <c r="H40" s="5"/>
      <c r="I40" s="5"/>
      <c r="J40" s="5"/>
      <c r="K40" s="18"/>
      <c r="L40" s="18"/>
      <c r="M40" s="18"/>
      <c r="N40" s="26"/>
      <c r="O40" s="26"/>
      <c r="P40" s="26"/>
      <c r="Q40" s="26"/>
      <c r="R40" s="38"/>
      <c r="S40" s="38"/>
      <c r="T40" s="38"/>
      <c r="U40" s="38"/>
      <c r="V40" s="25"/>
      <c r="W40" s="18"/>
      <c r="X40" s="18"/>
      <c r="Y40" s="18"/>
      <c r="Z40" s="27"/>
      <c r="AA40" s="27"/>
      <c r="AB40" s="27"/>
      <c r="AC40" s="27"/>
      <c r="AD40" s="18"/>
      <c r="AE40" s="27"/>
      <c r="AF40" s="27"/>
      <c r="AG40" s="27"/>
      <c r="AH40" s="27"/>
      <c r="AI40" s="27"/>
      <c r="AJ40" s="27"/>
      <c r="AK40" s="27"/>
      <c r="AL40" s="27"/>
      <c r="AM40" s="27"/>
      <c r="AN40" s="27"/>
      <c r="AO40" s="27"/>
      <c r="AP40" s="13"/>
    </row>
    <row r="41" spans="2:42" ht="20.25" customHeight="1" x14ac:dyDescent="0.2">
      <c r="B41" s="11"/>
      <c r="C41" s="33"/>
      <c r="D41" s="5"/>
      <c r="E41" s="5"/>
      <c r="F41" s="5"/>
      <c r="G41" s="5"/>
      <c r="H41" s="5"/>
      <c r="I41" s="5"/>
      <c r="J41" s="5"/>
      <c r="K41" s="18"/>
      <c r="L41" s="18"/>
      <c r="M41" s="18"/>
      <c r="N41" s="21"/>
      <c r="O41" s="21"/>
      <c r="P41" s="21"/>
      <c r="Q41" s="21"/>
      <c r="R41" s="39"/>
      <c r="S41" s="39"/>
      <c r="T41" s="39"/>
      <c r="U41" s="39"/>
      <c r="V41" s="20"/>
      <c r="W41" s="18"/>
      <c r="X41" s="18"/>
      <c r="Y41" s="18"/>
      <c r="Z41" s="22"/>
      <c r="AA41" s="22"/>
      <c r="AB41" s="22"/>
      <c r="AC41" s="22"/>
      <c r="AD41" s="18"/>
      <c r="AE41" s="28"/>
      <c r="AF41" s="28"/>
      <c r="AG41" s="28"/>
      <c r="AH41" s="28"/>
      <c r="AI41" s="28"/>
      <c r="AJ41" s="28"/>
      <c r="AK41" s="28"/>
      <c r="AL41" s="28"/>
      <c r="AM41" s="28"/>
      <c r="AN41" s="28"/>
      <c r="AO41" s="28"/>
      <c r="AP41" s="13"/>
    </row>
    <row r="42" spans="2:42" ht="15.75" customHeight="1" x14ac:dyDescent="0.2">
      <c r="B42" s="11"/>
      <c r="C42" s="5"/>
      <c r="D42" s="5"/>
      <c r="E42" s="5"/>
      <c r="F42" s="5"/>
      <c r="G42" s="5"/>
      <c r="H42" s="5"/>
      <c r="I42" s="5"/>
      <c r="J42" s="5"/>
      <c r="K42" s="18"/>
      <c r="L42" s="18"/>
      <c r="M42" s="18"/>
      <c r="N42" s="18"/>
      <c r="O42" s="18"/>
      <c r="P42" s="18"/>
      <c r="Q42" s="18"/>
      <c r="R42" s="415"/>
      <c r="S42" s="415"/>
      <c r="T42" s="415"/>
      <c r="U42" s="415"/>
      <c r="V42" s="18"/>
      <c r="W42" s="18"/>
      <c r="X42" s="18"/>
      <c r="Y42" s="18"/>
      <c r="Z42" s="18"/>
      <c r="AA42" s="18"/>
      <c r="AB42" s="18"/>
      <c r="AC42" s="18"/>
      <c r="AD42" s="18"/>
      <c r="AE42" s="18"/>
      <c r="AF42" s="18"/>
      <c r="AG42" s="18"/>
      <c r="AH42" s="18"/>
      <c r="AI42" s="18"/>
      <c r="AJ42" s="18"/>
      <c r="AK42" s="18"/>
      <c r="AL42" s="18"/>
      <c r="AM42" s="18"/>
      <c r="AN42" s="18"/>
      <c r="AO42" s="18"/>
      <c r="AP42" s="13"/>
    </row>
    <row r="43" spans="2:42" ht="15.75" customHeight="1" x14ac:dyDescent="0.2">
      <c r="B43" s="11"/>
      <c r="C43" s="5"/>
      <c r="D43" s="5"/>
      <c r="E43" s="5"/>
      <c r="F43" s="5"/>
      <c r="G43" s="5"/>
      <c r="H43" s="5"/>
      <c r="I43" s="5"/>
      <c r="J43" s="5"/>
      <c r="K43" s="5"/>
      <c r="L43" s="5"/>
      <c r="M43" s="5"/>
      <c r="N43" s="5"/>
      <c r="O43" s="5"/>
      <c r="P43" s="5"/>
      <c r="Q43" s="5"/>
      <c r="R43" s="415"/>
      <c r="S43" s="415"/>
      <c r="T43" s="415"/>
      <c r="U43" s="415"/>
      <c r="V43" s="51"/>
      <c r="W43" s="51"/>
      <c r="X43" s="51"/>
      <c r="Y43" s="51"/>
      <c r="Z43" s="51"/>
      <c r="AA43" s="51"/>
      <c r="AB43" s="51"/>
      <c r="AC43" s="51"/>
      <c r="AD43" s="51"/>
      <c r="AE43" s="51"/>
      <c r="AF43" s="51"/>
      <c r="AG43" s="51"/>
      <c r="AH43" s="51"/>
      <c r="AI43" s="51"/>
      <c r="AJ43" s="51"/>
      <c r="AK43" s="51"/>
      <c r="AL43" s="51"/>
      <c r="AM43" s="51"/>
      <c r="AN43" s="51"/>
      <c r="AO43" s="51"/>
      <c r="AP43" s="13"/>
    </row>
    <row r="44" spans="2:42" ht="15.75" customHeight="1" x14ac:dyDescent="0.2">
      <c r="B44" s="11"/>
      <c r="C44" s="5"/>
      <c r="D44" s="5"/>
      <c r="E44" s="5"/>
      <c r="F44" s="5"/>
      <c r="G44" s="5"/>
      <c r="H44" s="5"/>
      <c r="I44" s="5"/>
      <c r="J44" s="5"/>
      <c r="K44" s="5"/>
      <c r="L44" s="5"/>
      <c r="M44" s="5"/>
      <c r="N44" s="5"/>
      <c r="O44" s="5"/>
      <c r="P44" s="5"/>
      <c r="Q44" s="5"/>
      <c r="R44" s="415"/>
      <c r="S44" s="415"/>
      <c r="T44" s="415"/>
      <c r="U44" s="415"/>
      <c r="V44" s="51"/>
      <c r="W44" s="51"/>
      <c r="X44" s="51"/>
      <c r="Y44" s="51"/>
      <c r="Z44" s="51"/>
      <c r="AA44" s="51"/>
      <c r="AB44" s="51"/>
      <c r="AC44" s="51"/>
      <c r="AD44" s="51"/>
      <c r="AE44" s="51"/>
      <c r="AF44" s="51"/>
      <c r="AG44" s="51"/>
      <c r="AH44" s="51"/>
      <c r="AI44" s="51"/>
      <c r="AJ44" s="51"/>
      <c r="AK44" s="51"/>
      <c r="AL44" s="51"/>
      <c r="AM44" s="51"/>
      <c r="AN44" s="51"/>
      <c r="AO44" s="51"/>
      <c r="AP44" s="13"/>
    </row>
    <row r="45" spans="2:42" ht="15.75" customHeight="1" x14ac:dyDescent="0.2">
      <c r="B45" s="11"/>
      <c r="C45" s="5"/>
      <c r="D45" s="5"/>
      <c r="E45" s="29"/>
      <c r="F45" s="5"/>
      <c r="G45" s="5"/>
      <c r="H45" s="5"/>
      <c r="I45" s="5"/>
      <c r="J45" s="5"/>
      <c r="K45" s="5"/>
      <c r="L45" s="5"/>
      <c r="M45" s="5"/>
      <c r="N45" s="5"/>
      <c r="O45" s="5"/>
      <c r="P45" s="5"/>
      <c r="Q45" s="5"/>
      <c r="R45" s="416"/>
      <c r="S45" s="416"/>
      <c r="T45" s="416"/>
      <c r="U45" s="416"/>
      <c r="V45" s="51"/>
      <c r="W45" s="51"/>
      <c r="X45" s="51"/>
      <c r="Y45" s="51"/>
      <c r="Z45" s="51"/>
      <c r="AA45" s="51"/>
      <c r="AB45" s="51"/>
      <c r="AC45" s="51"/>
      <c r="AD45" s="51"/>
      <c r="AE45" s="51"/>
      <c r="AF45" s="51"/>
      <c r="AG45" s="51"/>
      <c r="AH45" s="51"/>
      <c r="AI45" s="51"/>
      <c r="AJ45" s="51"/>
      <c r="AK45" s="51"/>
      <c r="AL45" s="51"/>
      <c r="AM45" s="51"/>
      <c r="AN45" s="51"/>
      <c r="AO45" s="51"/>
      <c r="AP45" s="13"/>
    </row>
    <row r="46" spans="2:42" ht="15.75" customHeight="1" x14ac:dyDescent="0.2">
      <c r="B46" s="11"/>
      <c r="C46" s="5"/>
      <c r="D46" s="5"/>
      <c r="E46" s="5"/>
      <c r="F46" s="5"/>
      <c r="G46" s="5"/>
      <c r="H46" s="5"/>
      <c r="I46" s="5"/>
      <c r="J46" s="5"/>
      <c r="K46" s="5"/>
      <c r="L46" s="5"/>
      <c r="M46" s="5"/>
      <c r="N46" s="5"/>
      <c r="O46" s="5"/>
      <c r="P46" s="5"/>
      <c r="Q46" s="5"/>
      <c r="R46" s="415"/>
      <c r="S46" s="415"/>
      <c r="T46" s="415"/>
      <c r="U46" s="415"/>
      <c r="V46" s="51"/>
      <c r="W46" s="51"/>
      <c r="X46" s="51"/>
      <c r="Y46" s="51"/>
      <c r="Z46" s="51"/>
      <c r="AA46" s="51"/>
      <c r="AB46" s="51"/>
      <c r="AC46" s="51"/>
      <c r="AD46" s="51"/>
      <c r="AE46" s="51"/>
      <c r="AF46" s="51"/>
      <c r="AG46" s="51"/>
      <c r="AH46" s="51"/>
      <c r="AI46" s="51"/>
      <c r="AJ46" s="51"/>
      <c r="AK46" s="51"/>
      <c r="AL46" s="51"/>
      <c r="AM46" s="51"/>
      <c r="AN46" s="51"/>
      <c r="AO46" s="51"/>
      <c r="AP46" s="13"/>
    </row>
    <row r="47" spans="2:42" ht="15.75" customHeight="1" x14ac:dyDescent="0.2">
      <c r="B47" s="11"/>
      <c r="C47" s="5"/>
      <c r="D47" s="5"/>
      <c r="E47" s="5"/>
      <c r="F47" s="5"/>
      <c r="G47" s="5"/>
      <c r="H47" s="5"/>
      <c r="I47" s="5"/>
      <c r="J47" s="5"/>
      <c r="K47" s="5"/>
      <c r="L47" s="5"/>
      <c r="M47" s="5"/>
      <c r="N47" s="5"/>
      <c r="O47" s="5"/>
      <c r="P47" s="5"/>
      <c r="Q47" s="5"/>
      <c r="R47" s="5"/>
      <c r="S47" s="5"/>
      <c r="T47" s="5"/>
      <c r="U47" s="5"/>
      <c r="V47" s="51"/>
      <c r="W47" s="51"/>
      <c r="X47" s="51"/>
      <c r="Y47" s="51"/>
      <c r="Z47" s="51"/>
      <c r="AA47" s="51"/>
      <c r="AB47" s="51"/>
      <c r="AC47" s="51"/>
      <c r="AD47" s="51"/>
      <c r="AE47" s="51"/>
      <c r="AF47" s="51"/>
      <c r="AG47" s="51"/>
      <c r="AH47" s="51"/>
      <c r="AI47" s="51"/>
      <c r="AJ47" s="51"/>
      <c r="AK47" s="51"/>
      <c r="AL47" s="51"/>
      <c r="AM47" s="51"/>
      <c r="AN47" s="51"/>
      <c r="AO47" s="51"/>
      <c r="AP47" s="13"/>
    </row>
    <row r="48" spans="2:42" ht="20.25" customHeight="1" x14ac:dyDescent="0.2">
      <c r="B48" s="11"/>
      <c r="C48" s="5"/>
      <c r="D48" s="5"/>
      <c r="E48" s="5"/>
      <c r="F48" s="5"/>
      <c r="G48" s="5"/>
      <c r="H48" s="5"/>
      <c r="I48" s="5"/>
      <c r="J48" s="5"/>
      <c r="K48" s="5"/>
      <c r="L48" s="5"/>
      <c r="M48" s="5"/>
      <c r="N48" s="5"/>
      <c r="O48" s="5"/>
      <c r="P48" s="5"/>
      <c r="Q48" s="5"/>
      <c r="R48" s="5"/>
      <c r="S48" s="5"/>
      <c r="T48" s="5"/>
      <c r="U48" s="5"/>
      <c r="V48" s="51"/>
      <c r="W48" s="51"/>
      <c r="X48" s="51"/>
      <c r="Y48" s="51"/>
      <c r="Z48" s="51"/>
      <c r="AA48" s="51"/>
      <c r="AB48" s="51"/>
      <c r="AC48" s="51"/>
      <c r="AD48" s="51"/>
      <c r="AE48" s="51"/>
      <c r="AF48" s="51"/>
      <c r="AG48" s="51"/>
      <c r="AH48" s="51"/>
      <c r="AI48" s="51"/>
      <c r="AJ48" s="51"/>
      <c r="AK48" s="51"/>
      <c r="AL48" s="51"/>
      <c r="AM48" s="51"/>
      <c r="AN48" s="51"/>
      <c r="AO48" s="51"/>
      <c r="AP48" s="13"/>
    </row>
    <row r="49" spans="2:42" ht="20.25" customHeight="1" x14ac:dyDescent="0.2">
      <c r="B49" s="11"/>
      <c r="C49" s="32"/>
      <c r="D49" s="5"/>
      <c r="E49" s="29"/>
      <c r="F49" s="5"/>
      <c r="G49" s="5"/>
      <c r="H49" s="5"/>
      <c r="I49" s="5"/>
      <c r="J49" s="5"/>
      <c r="K49" s="18"/>
      <c r="L49" s="18"/>
      <c r="M49" s="18"/>
      <c r="N49" s="26"/>
      <c r="O49" s="26"/>
      <c r="P49" s="26"/>
      <c r="Q49" s="26"/>
      <c r="R49" s="38"/>
      <c r="S49" s="38"/>
      <c r="T49" s="38"/>
      <c r="U49" s="38"/>
      <c r="V49" s="25"/>
      <c r="W49" s="18"/>
      <c r="X49" s="18"/>
      <c r="Y49" s="18"/>
      <c r="Z49" s="27"/>
      <c r="AA49" s="27"/>
      <c r="AB49" s="27"/>
      <c r="AC49" s="27"/>
      <c r="AD49" s="18"/>
      <c r="AE49" s="27"/>
      <c r="AF49" s="27"/>
      <c r="AG49" s="27"/>
      <c r="AH49" s="27"/>
      <c r="AI49" s="27"/>
      <c r="AJ49" s="27"/>
      <c r="AK49" s="27"/>
      <c r="AL49" s="27"/>
      <c r="AM49" s="27"/>
      <c r="AN49" s="27"/>
      <c r="AO49" s="27"/>
      <c r="AP49" s="13"/>
    </row>
    <row r="50" spans="2:42" ht="15.75" customHeight="1" x14ac:dyDescent="0.2">
      <c r="B50" s="11"/>
      <c r="C50" s="5"/>
      <c r="D50" s="5"/>
      <c r="E50" s="5"/>
      <c r="F50" s="5"/>
      <c r="G50" s="5"/>
      <c r="H50" s="5"/>
      <c r="I50" s="5"/>
      <c r="J50" s="5"/>
      <c r="K50" s="5"/>
      <c r="L50" s="5"/>
      <c r="M50" s="5"/>
      <c r="N50" s="5"/>
      <c r="O50" s="5"/>
      <c r="P50" s="5"/>
      <c r="Q50" s="5"/>
      <c r="R50" s="5"/>
      <c r="S50" s="5"/>
      <c r="T50" s="5"/>
      <c r="U50" s="5"/>
      <c r="V50" s="51"/>
      <c r="W50" s="51"/>
      <c r="X50" s="51"/>
      <c r="Y50" s="51"/>
      <c r="Z50" s="51"/>
      <c r="AA50" s="51"/>
      <c r="AB50" s="51"/>
      <c r="AC50" s="51"/>
      <c r="AD50" s="51"/>
      <c r="AE50" s="51"/>
      <c r="AF50" s="51"/>
      <c r="AG50" s="51"/>
      <c r="AH50" s="51"/>
      <c r="AI50" s="51"/>
      <c r="AJ50" s="51"/>
      <c r="AK50" s="51"/>
      <c r="AL50" s="51"/>
      <c r="AM50" s="51"/>
      <c r="AN50" s="51"/>
      <c r="AO50" s="51"/>
      <c r="AP50" s="13"/>
    </row>
    <row r="51" spans="2:42" ht="15.75" customHeight="1" x14ac:dyDescent="0.2">
      <c r="B51" s="11"/>
      <c r="C51" s="5"/>
      <c r="D51" s="5"/>
      <c r="E51" s="5"/>
      <c r="F51" s="5"/>
      <c r="G51" s="5"/>
      <c r="H51" s="5"/>
      <c r="I51" s="5"/>
      <c r="J51" s="5"/>
      <c r="K51" s="5"/>
      <c r="L51" s="5"/>
      <c r="M51" s="5"/>
      <c r="N51" s="5"/>
      <c r="O51" s="5"/>
      <c r="P51" s="5"/>
      <c r="Q51" s="5"/>
      <c r="R51" s="5"/>
      <c r="S51" s="5"/>
      <c r="T51" s="5"/>
      <c r="U51" s="5"/>
      <c r="V51" s="51"/>
      <c r="W51" s="51"/>
      <c r="X51" s="51"/>
      <c r="Y51" s="51"/>
      <c r="Z51" s="51"/>
      <c r="AA51" s="51"/>
      <c r="AB51" s="51"/>
      <c r="AC51" s="51"/>
      <c r="AD51" s="51"/>
      <c r="AE51" s="51"/>
      <c r="AF51" s="51"/>
      <c r="AG51" s="51"/>
      <c r="AH51" s="51"/>
      <c r="AI51" s="51"/>
      <c r="AJ51" s="51"/>
      <c r="AK51" s="51"/>
      <c r="AL51" s="51"/>
      <c r="AM51" s="51"/>
      <c r="AN51" s="51"/>
      <c r="AO51" s="51"/>
      <c r="AP51" s="13"/>
    </row>
    <row r="52" spans="2:42" ht="15.75" customHeight="1" x14ac:dyDescent="0.2">
      <c r="B52" s="11"/>
      <c r="C52" s="5"/>
      <c r="D52" s="5"/>
      <c r="E52" s="5"/>
      <c r="F52" s="5"/>
      <c r="G52" s="5"/>
      <c r="H52" s="5"/>
      <c r="I52" s="5"/>
      <c r="J52" s="5"/>
      <c r="K52" s="5"/>
      <c r="L52" s="5"/>
      <c r="M52" s="5"/>
      <c r="N52" s="5"/>
      <c r="O52" s="5"/>
      <c r="P52" s="5"/>
      <c r="Q52" s="5"/>
      <c r="R52" s="5"/>
      <c r="S52" s="5"/>
      <c r="T52" s="5"/>
      <c r="U52" s="5"/>
      <c r="V52" s="51"/>
      <c r="W52" s="51"/>
      <c r="X52" s="51"/>
      <c r="Y52" s="51"/>
      <c r="Z52" s="51"/>
      <c r="AA52" s="51"/>
      <c r="AB52" s="51"/>
      <c r="AC52" s="51"/>
      <c r="AD52" s="51"/>
      <c r="AE52" s="51"/>
      <c r="AF52" s="51"/>
      <c r="AG52" s="51"/>
      <c r="AH52" s="51"/>
      <c r="AI52" s="51"/>
      <c r="AJ52" s="51"/>
      <c r="AK52" s="51"/>
      <c r="AL52" s="51"/>
      <c r="AM52" s="51"/>
      <c r="AN52" s="51"/>
      <c r="AO52" s="51"/>
      <c r="AP52" s="13"/>
    </row>
    <row r="53" spans="2:42" ht="15.75" customHeight="1" x14ac:dyDescent="0.2">
      <c r="B53" s="11"/>
      <c r="C53" s="5"/>
      <c r="D53" s="5"/>
      <c r="E53" s="5"/>
      <c r="F53" s="5"/>
      <c r="G53" s="5"/>
      <c r="H53" s="5"/>
      <c r="I53" s="5"/>
      <c r="J53" s="5"/>
      <c r="K53" s="5"/>
      <c r="L53" s="5"/>
      <c r="M53" s="5"/>
      <c r="N53" s="5"/>
      <c r="O53" s="5"/>
      <c r="P53" s="5"/>
      <c r="Q53" s="5"/>
      <c r="R53" s="5"/>
      <c r="S53" s="5"/>
      <c r="T53" s="5"/>
      <c r="U53" s="5"/>
      <c r="V53" s="51"/>
      <c r="W53" s="51"/>
      <c r="X53" s="51"/>
      <c r="Y53" s="51"/>
      <c r="Z53" s="51"/>
      <c r="AA53" s="51"/>
      <c r="AB53" s="51"/>
      <c r="AC53" s="51"/>
      <c r="AD53" s="51"/>
      <c r="AE53" s="51"/>
      <c r="AF53" s="51"/>
      <c r="AG53" s="51"/>
      <c r="AH53" s="51"/>
      <c r="AI53" s="51"/>
      <c r="AJ53" s="51"/>
      <c r="AK53" s="51"/>
      <c r="AL53" s="51"/>
      <c r="AM53" s="51"/>
      <c r="AN53" s="51"/>
      <c r="AO53" s="51"/>
      <c r="AP53" s="13"/>
    </row>
    <row r="54" spans="2:42" ht="15.75" customHeight="1" x14ac:dyDescent="0.2">
      <c r="B54" s="11"/>
      <c r="C54" s="5"/>
      <c r="D54" s="5"/>
      <c r="E54" s="5"/>
      <c r="F54" s="5"/>
      <c r="G54" s="5"/>
      <c r="H54" s="5"/>
      <c r="I54" s="5"/>
      <c r="J54" s="5"/>
      <c r="K54" s="5"/>
      <c r="L54" s="5"/>
      <c r="M54" s="5"/>
      <c r="N54" s="5"/>
      <c r="O54" s="5"/>
      <c r="P54" s="5"/>
      <c r="Q54" s="5"/>
      <c r="R54" s="5"/>
      <c r="S54" s="5"/>
      <c r="T54" s="5"/>
      <c r="U54" s="5"/>
      <c r="V54" s="51"/>
      <c r="W54" s="51"/>
      <c r="X54" s="51"/>
      <c r="Y54" s="51"/>
      <c r="Z54" s="51"/>
      <c r="AA54" s="51"/>
      <c r="AB54" s="51"/>
      <c r="AC54" s="51"/>
      <c r="AD54" s="51"/>
      <c r="AE54" s="51"/>
      <c r="AF54" s="51"/>
      <c r="AG54" s="51"/>
      <c r="AH54" s="51"/>
      <c r="AI54" s="51"/>
      <c r="AJ54" s="51"/>
      <c r="AK54" s="51"/>
      <c r="AL54" s="51"/>
      <c r="AM54" s="51"/>
      <c r="AN54" s="51"/>
      <c r="AO54" s="51"/>
      <c r="AP54" s="13"/>
    </row>
    <row r="55" spans="2:42" ht="15.75" customHeight="1" x14ac:dyDescent="0.2">
      <c r="B55" s="11"/>
      <c r="C55" s="5"/>
      <c r="D55" s="5"/>
      <c r="E55" s="5"/>
      <c r="F55" s="5"/>
      <c r="G55" s="5"/>
      <c r="H55" s="5"/>
      <c r="I55" s="5"/>
      <c r="J55" s="5"/>
      <c r="K55" s="5"/>
      <c r="L55" s="5"/>
      <c r="M55" s="5"/>
      <c r="N55" s="5"/>
      <c r="O55" s="5"/>
      <c r="P55" s="5"/>
      <c r="Q55" s="5"/>
      <c r="R55" s="5"/>
      <c r="S55" s="5"/>
      <c r="T55" s="5"/>
      <c r="U55" s="5"/>
      <c r="V55" s="51"/>
      <c r="W55" s="51"/>
      <c r="X55" s="51"/>
      <c r="Y55" s="51"/>
      <c r="Z55" s="51"/>
      <c r="AA55" s="51"/>
      <c r="AB55" s="51"/>
      <c r="AC55" s="51"/>
      <c r="AD55" s="51"/>
      <c r="AE55" s="51"/>
      <c r="AF55" s="51"/>
      <c r="AG55" s="51"/>
      <c r="AH55" s="51"/>
      <c r="AI55" s="51"/>
      <c r="AJ55" s="51"/>
      <c r="AK55" s="51"/>
      <c r="AL55" s="51"/>
      <c r="AM55" s="51"/>
      <c r="AN55" s="51"/>
      <c r="AO55" s="51"/>
      <c r="AP55" s="13"/>
    </row>
    <row r="56" spans="2:42" ht="20.25" customHeight="1" x14ac:dyDescent="0.2">
      <c r="B56" s="11"/>
      <c r="C56" s="5"/>
      <c r="D56" s="5"/>
      <c r="E56" s="5"/>
      <c r="F56" s="5"/>
      <c r="G56" s="5"/>
      <c r="H56" s="5"/>
      <c r="I56" s="5"/>
      <c r="J56" s="5"/>
      <c r="K56" s="5"/>
      <c r="L56" s="5"/>
      <c r="M56" s="5"/>
      <c r="N56" s="5"/>
      <c r="O56" s="5"/>
      <c r="P56" s="5"/>
      <c r="Q56" s="5"/>
      <c r="R56" s="5"/>
      <c r="S56" s="5"/>
      <c r="T56" s="5"/>
      <c r="U56" s="5"/>
      <c r="V56" s="51"/>
      <c r="W56" s="51"/>
      <c r="X56" s="51"/>
      <c r="Y56" s="51"/>
      <c r="Z56" s="51"/>
      <c r="AA56" s="51"/>
      <c r="AB56" s="51"/>
      <c r="AC56" s="51"/>
      <c r="AD56" s="51"/>
      <c r="AE56" s="51"/>
      <c r="AF56" s="51"/>
      <c r="AG56" s="51"/>
      <c r="AH56" s="51"/>
      <c r="AI56" s="51"/>
      <c r="AJ56" s="51"/>
      <c r="AK56" s="51"/>
      <c r="AL56" s="51"/>
      <c r="AM56" s="51"/>
      <c r="AN56" s="51"/>
      <c r="AO56" s="51"/>
      <c r="AP56" s="13"/>
    </row>
    <row r="57" spans="2:42" ht="15.75" customHeight="1" x14ac:dyDescent="0.2">
      <c r="B57" s="14"/>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6"/>
    </row>
    <row r="58" spans="2:42" ht="15.75" customHeight="1" x14ac:dyDescent="0.2"/>
    <row r="59" spans="2:42" ht="15.75" customHeight="1" x14ac:dyDescent="0.2"/>
    <row r="60" spans="2:42" ht="15.75" customHeight="1" x14ac:dyDescent="0.2"/>
    <row r="61" spans="2:42" ht="15.75" customHeight="1" x14ac:dyDescent="0.2"/>
    <row r="62" spans="2:42" ht="15.75" customHeight="1" x14ac:dyDescent="0.2"/>
    <row r="63" spans="2:42" ht="15.75" customHeight="1" x14ac:dyDescent="0.2"/>
    <row r="64" spans="2: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sheetData>
  <mergeCells count="16">
    <mergeCell ref="H22:L22"/>
    <mergeCell ref="H23:L23"/>
    <mergeCell ref="AH5:AO5"/>
    <mergeCell ref="R44:U44"/>
    <mergeCell ref="R45:U45"/>
    <mergeCell ref="AH6:AO6"/>
    <mergeCell ref="C8:AO16"/>
    <mergeCell ref="H20:L20"/>
    <mergeCell ref="H21:L21"/>
    <mergeCell ref="C28:AO29"/>
    <mergeCell ref="R30:AN33"/>
    <mergeCell ref="AS28:AY29"/>
    <mergeCell ref="R46:U46"/>
    <mergeCell ref="R34:U34"/>
    <mergeCell ref="R42:U42"/>
    <mergeCell ref="R43:U43"/>
  </mergeCells>
  <pageMargins left="0.70866141732283472" right="0.70866141732283472" top="0.78740157480314965" bottom="0.78740157480314965" header="0.31496062992125984" footer="0.31496062992125984"/>
  <pageSetup paperSize="9" scale="71"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10</vt:i4>
      </vt:variant>
    </vt:vector>
  </HeadingPairs>
  <TitlesOfParts>
    <vt:vector size="43" baseType="lpstr">
      <vt:lpstr>Startseite</vt:lpstr>
      <vt:lpstr>Grundlagen</vt:lpstr>
      <vt:lpstr>Änderungsnachweis</vt:lpstr>
      <vt:lpstr>Hilfsmittel</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Ferienkürzung_K_U_M</vt:lpstr>
      <vt:lpstr>Ferienkürzung_uU</vt:lpstr>
      <vt:lpstr>'1'!Druckbereich</vt:lpstr>
      <vt:lpstr>'16'!Druckbereich</vt:lpstr>
      <vt:lpstr>'2'!Druckbereich</vt:lpstr>
      <vt:lpstr>'3'!Druckbereich</vt:lpstr>
      <vt:lpstr>'4'!Druckbereich</vt:lpstr>
      <vt:lpstr>Änderungsnachweis!Druckbereich</vt:lpstr>
      <vt:lpstr>Ferienkürzung_K_U_M!Druckbereich</vt:lpstr>
      <vt:lpstr>Ferienkürzung_uU!Druckbereich</vt:lpstr>
      <vt:lpstr>Hilfsmittel!Druckbereich</vt:lpstr>
      <vt:lpstr>Startseite!Druckbereich</vt:lpstr>
    </vt:vector>
  </TitlesOfParts>
  <Company>aio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Ineichen Bruno</dc:creator>
  <cp:lastModifiedBy>Lehmann Karin</cp:lastModifiedBy>
  <cp:lastPrinted>2021-07-27T11:34:57Z</cp:lastPrinted>
  <dcterms:created xsi:type="dcterms:W3CDTF">2011-06-07T13:38:34Z</dcterms:created>
  <dcterms:modified xsi:type="dcterms:W3CDTF">2025-08-25T06:28:16Z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Berechnungstool Arbeitszeit_bi.xlsx</vt:lpwstr>
  </property>
</Properties>
</file>